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 codeName="ThisWorkbook"/>
  <mc:AlternateContent xmlns:mc="http://schemas.openxmlformats.org/markup-compatibility/2006">
    <mc:Choice Requires="x15">
      <x15ac:absPath xmlns:x15ac="http://schemas.microsoft.com/office/spreadsheetml/2010/11/ac" url="/Users/jacques2/Dropbox/Shared TB LAO17 FR_UPDATE_290317/1. LAOTB17FR_Core documents/"/>
    </mc:Choice>
  </mc:AlternateContent>
  <bookViews>
    <workbookView xWindow="2500" yWindow="2700" windowWidth="20740" windowHeight="11260" tabRatio="711" activeTab="3"/>
  </bookViews>
  <sheets>
    <sheet name="Overview - Section A" sheetId="1" r:id="rId1"/>
    <sheet name="Impact Indicators - Section B" sheetId="12" r:id="rId2"/>
    <sheet name="Outcome Indicators - Section C" sheetId="10" r:id="rId3"/>
    <sheet name="Coverage Indicators - Section D" sheetId="5" r:id="rId4"/>
    <sheet name=" Disaggregation - Section E" sheetId="9" r:id="rId5"/>
    <sheet name="WPTM - Section F" sheetId="6" r:id="rId6"/>
    <sheet name="Print View" sheetId="21" r:id="rId7"/>
    <sheet name="Reference Records" sheetId="16" state="veryHidden" r:id="rId8"/>
    <sheet name="Disaggregation Records" sheetId="20" state="veryHidden" r:id="rId9"/>
    <sheet name="Account Role" sheetId="19" state="veryHidden" r:id="rId10"/>
    <sheet name="apttusmetadata" sheetId="13" state="veryHidden" r:id="rId11"/>
  </sheets>
  <definedNames>
    <definedName name="_001c6892_fd78_44a6_85a8_ff1c01700cc0">'Impact Indicators - Section B'!$E$9</definedName>
    <definedName name="_00455285_97f3_4265_9156_a310f1d2bf7a">' Disaggregation - Section E'!$L$167</definedName>
    <definedName name="_01683343_9047_49ae_815d_e16da5308b47">'WPTM - Section F'!#REF!</definedName>
    <definedName name="_01cccfef_5573_4d36_b9d3_e32bd9199c70">'Overview - Section A'!$AO$17:$AO$19</definedName>
    <definedName name="_0215c642_4079_4a66_b33f_02948e5b161c">'Overview - Section A'!$A$56</definedName>
    <definedName name="_0278b5de_0da4_4498_a134_99a2744a9fab">'Overview - Section A'!$X$125</definedName>
    <definedName name="_06a30c86_360f_426e_8e45_34c8bc342561" comment="Display Map">'Overview - Section A'!$A$24:$Q$34</definedName>
    <definedName name="_0883281e_e21d_43ef_9187_230346f845f9">'Overview - Section A'!$C$19</definedName>
    <definedName name="_0e3c3e65_3a29_4922_a0c9_f3ec51b7a324">'WPTM - Section F'!$R$8</definedName>
    <definedName name="_12d36ead_3b18_48aa_99d4_80149bed2ddf">' Disaggregation - Section E'!$T$326</definedName>
    <definedName name="_1345e61d_a8fe_4213_85d7_1db0d6d6f5c1">'Coverage Indicators - Section D'!$M$45</definedName>
    <definedName name="_13d458ac_77c9_4e6a_a147_5af884e6c4ac">'Outcome Indicators - Section C'!$S$10</definedName>
    <definedName name="_13f5bbc3_a06d_4a3e_b75e_ac6929e1cb91">'Reference Records'!$A$157:$A$1000</definedName>
    <definedName name="_15d23191_61cc_42d1_9dac_fbdc3cccac55">'Outcome Indicators - Section C'!$X$10</definedName>
    <definedName name="_1634fc88_93cd_4404_9900_542a3d171cb8">'Coverage Indicators - Section D'!$G$10</definedName>
    <definedName name="_164e6d09_185f_4eb7_8d48_b40f818dce2a" comment="Display Map">'Reference Records'!$A$27:$G$64</definedName>
    <definedName name="_18f86b5a_b47f_41ce_9c9a_1d1ee819627b">'Coverage Indicators - Section D'!$AB$10</definedName>
    <definedName name="_1adee5ff_c5c9_43db_9c1e_bb4129b790bf">'Disaggregation Records'!$F$57</definedName>
    <definedName name="_1afa72c9_dc27_4c9f_b1ac_7f8bc7410cff">'WPTM - Section F'!$T$8</definedName>
    <definedName name="_1b8aaee3_08fa_47b6_9b44_c592025d5948">'Reference Records'!$D$84</definedName>
    <definedName name="_1bcbb583_e5a9_4a6b_8584_0d82f680244f">'Outcome Indicators - Section C'!$F$30</definedName>
    <definedName name="_1cfaffa5_a1e7_40ad_a8cc_cbc751be15bf">'WPTM - Section F'!$H$93</definedName>
    <definedName name="_1e4eb8fc_811c_44fb_af4b_e630611aebf1">'Impact Indicators - Section B'!#REF!</definedName>
    <definedName name="_1e67ed6e_f8e7_4233_8edd_7517e4657684">'Coverage Indicators - Section D'!$Z$10</definedName>
    <definedName name="_2053b682_1861_471c_93f5_942820d208c6">'Coverage Indicators - Section D'!$W$10</definedName>
    <definedName name="_21546636_20c6_4878_ba5b_6cb3d96028d3">'Coverage Indicators - Section D'!$J$45</definedName>
    <definedName name="_21e79bef_aeed_4e3b_a2f8_653b27dca3bb">'WPTM - Section F'!$A$8</definedName>
    <definedName name="_23382548_19c5_4f72_b575_25dbca7b1362">'Coverage Indicators - Section D'!$H$10</definedName>
    <definedName name="_23debc6e_f89a_4d49_93e8_506d71c4cbb7" comment="Display Map">'Overview - Section A'!$A$124:$AB$175</definedName>
    <definedName name="_25903c5a_79da_48aa_a73a_0efa3fa709b3">'Overview - Section A'!$E$7</definedName>
    <definedName name="_26136ea7_aadc_4ebb_8566_3952be290e1d">'Impact Indicators - Section B'!$G$29</definedName>
    <definedName name="_26874af8_f15f_4555_b6ba_d39eb5bc132c">'Coverage Indicators - Section D'!$L$45</definedName>
    <definedName name="_298c6d39_0bd4_41f0_944a_d4ae2b25324e">'Reference Records'!$C$153</definedName>
    <definedName name="_29de1210_4fea_46a8_ac63_eb3a3734b209">'Account Role'!$D$16</definedName>
    <definedName name="_2c6b8785_2f7e_4ce5_948e_2066c6838182">'Reference Records'!$C$4</definedName>
    <definedName name="_2d70cea4_4aa4_4f76_a44a_d82296fda664">'Reference Records'!$C$157</definedName>
    <definedName name="_2ef5dfde_8ec5_4b0f_b79e_1e3da16c9079">'Impact Indicators - Section B'!$X$9</definedName>
    <definedName name="_2f779270_bafb_4509_b7c1_f9f5a5f6b50c">'Outcome Indicators - Section C'!$Y$10</definedName>
    <definedName name="_304a4b38_aadb_465f_bec4_ede79462324a" comment="Display Map">'Account Role'!$A$15:$D$560</definedName>
    <definedName name="_305eb9b9_f26b_4f8d_b39a_48a5ef44a883">'Overview - Section A'!$E$6</definedName>
    <definedName name="_309cb4e6_0866_4b59_9ad8_dce9deb459a4">'Coverage Indicators - Section D'!$AC$10</definedName>
    <definedName name="_33898a8c_e55b_4fb6_a523_fc8d172930cd" comment="Display Map">'Reference Records'!$B$3:$G$12</definedName>
    <definedName name="_339d96ff_1502_408b_8b62_a0d2a6d2aa31">'WPTM - Section F'!$J$93</definedName>
    <definedName name="_33fed0b9_fc27_4763_9047_689a322df055">'Overview - Section A'!$T$125</definedName>
    <definedName name="_359b0f72_ed0e_44ca_a640_07ddf6593469">'Coverage Indicators - Section D'!$AH$10</definedName>
    <definedName name="_36760ff8_71ac_4804_83a7_bece45c85ebb">'WPTM - Section F'!$V$8</definedName>
    <definedName name="_3679d719_018c_46c1_a6c9_f5cb6af28e82">'Impact Indicators - Section B'!$A$9</definedName>
    <definedName name="_3753db18_a6c5_4659_9a7b_6f3e612294c8">'Impact Indicators - Section B'!$Y$9</definedName>
    <definedName name="_375d0b85_cee6_4f09_8149_d0cb44f763c3">'WPTM - Section F'!$D$93</definedName>
    <definedName name="_376d09b9_13da_4234_ac68_70f4056f39d5">'Outcome Indicators - Section C'!$E$30</definedName>
    <definedName name="_38047978_a1a7_461a_87eb_fa3e058626f6">'Outcome Indicators - Section C'!$D$10</definedName>
    <definedName name="_3a54c0cb_5d61_44ab_9f5f_59c0b83c7017" comment="Save Map">'Account Role'!$B$562:$D$562</definedName>
    <definedName name="_3bcdfaf5_b271_49d0_bd36_4a3396322792">' Disaggregation - Section E'!$F$8</definedName>
    <definedName name="_3c2344d6_25d2_47b1_b174_e16f09cd5031">'Outcome Indicators - Section C'!$W$10</definedName>
    <definedName name="_3c45532e_4503_44c3_aed1_88e3c7145bca">'Reference Records'!$E$68</definedName>
    <definedName name="_3d3c76b6_9fcf_4cb5_b2a3_ba632337362e">'Overview - Section A'!$Y$125</definedName>
    <definedName name="_3d4133d5_383c_4a50_aac6_5c005d62eb60">'Reference Records'!$A$157</definedName>
    <definedName name="_3f450a54_eabe_42be_b6a5_18c086a5d786">'Overview - Section A'!$AA$125</definedName>
    <definedName name="_3f5bc5e8_4a3f_44a3_957f_8c557ebfc227">'Impact Indicators - Section B'!$E$29</definedName>
    <definedName name="_401f5dde_c830_4e36_aa50_755b94089973">'Overview - Section A'!$E$56</definedName>
    <definedName name="_44e69fde_25b9_445d_a789_b274cefe8c85">'Reference Records'!$C$152</definedName>
    <definedName name="_47deab8b_5576_4154_a23c_955e1b8ae87d" comment="Display Map">'Outcome Indicators - Section C'!$A$9:$Y$25</definedName>
    <definedName name="_48c10acb_0239_43bd_b1e5_78cda5a58d6a">'Impact Indicators - Section B'!$W$9</definedName>
    <definedName name="_495f6c6d_af8a_4571_9bad_207f51a6daa3">' Disaggregation - Section E'!$N$8</definedName>
    <definedName name="_4a9781ea_cb28_45a4_8bf0_5c0208bcf490">'Coverage Indicators - Section D'!$S$10</definedName>
    <definedName name="_4b36df75_ea3b_4116_b8ac_4a66abe762ad" comment="Display Map">'Disaggregation Records'!$A$56:$F$89</definedName>
    <definedName name="_4b7bb144_c4f2_43ec_aa53_4cd0ce38b239">'WPTM - Section F'!$I$93</definedName>
    <definedName name="_4b8d00e4_3b44_4af0_94c2_6912b8089f7c">'Reference Records'!$B$156</definedName>
    <definedName name="_4cad3db9_25d4_4d90_9cfa_f7648bdc2dcd">'Reference Records'!$B$151</definedName>
    <definedName name="_4e28d14a_809b_451a_94f7_5adb1a78a192">'Reference Records'!$B$84</definedName>
    <definedName name="_4e3ce3cc_8312_431b_a087_d993964fb260">'Overview - Section A'!$H$98</definedName>
    <definedName name="_4ede0df7_bdae_485c_a6aa_cd381b32466f">'Overview - Section A'!$A$125</definedName>
    <definedName name="_4f36af19_06bf_4c59_990d_586822b3d259">'Overview - Section A'!$A$74</definedName>
    <definedName name="_51b611bd_a560_42d0_9976_577e62d2b71d">'Overview - Section A'!$A$19</definedName>
    <definedName name="_52d6fc62_59f3_4757_a084_a8aeafb48d9b">'Overview - Section A'!$G$74</definedName>
    <definedName name="_53066892_24de_428a_ae98_ea86638a4c62">'Reference Records'!$B$16</definedName>
    <definedName name="_5486feae_3dbd_4704_9f21_63bc76d59ea7">'WPTM - Section F'!$AN$8</definedName>
    <definedName name="_54a6d417_0f88_419b_b432_0cc200aa6916">'Coverage Indicators - Section D'!$E$10</definedName>
    <definedName name="_56054dfa_b687_4a06_b8be_e876776b18ab" comment="Display Map">'Coverage Indicators - Section D'!$B$44:$N$165</definedName>
    <definedName name="_5b7646f1_deb1_444c_8f7b_face02ce60fb">' Disaggregation - Section E'!$H$8</definedName>
    <definedName name="_5bdd240d_fc66_4b36_8d87_3013bbac9fbc" comment="Display Map">' Disaggregation - Section E'!$A$325:$U$626</definedName>
    <definedName name="_5f13bfaa_aeeb_4829_86ea_2f5ba79220b2">'WPTM - Section F'!$Q$8</definedName>
    <definedName name="_6017e447_f4b2_4605_8be3_67be82447dcf">'Outcome Indicators - Section C'!$A$30</definedName>
    <definedName name="_616adcc7_34de_4b6d_b9e7_5b8149c795b2">' Disaggregation - Section E'!$G$8</definedName>
    <definedName name="_6183a324_5987_4313_bf0b_c4cb232c1541">'Reference Records'!$D$68</definedName>
    <definedName name="_62c70513_beef_429b_9eed_4a067e91b0bf">'Overview - Section A'!$P$25</definedName>
    <definedName name="_63de57f1_547d_4bd8_8c72_4f7979df3206" comment="Display Map">'Disaggregation Records'!$A$92:$F$180</definedName>
    <definedName name="_651c1cff_29dc_4f61_8994_ff4aa592187f">'Reference Records'!$B$4</definedName>
    <definedName name="_654bca83_10b5_4fb3_962f_80e82dfc63ce">'Reference Records'!$B$157:$B$1000</definedName>
    <definedName name="_661b52bf_a29e_4aa2_a778_97206df48679">'Outcome Indicators - Section C'!$G$30</definedName>
    <definedName name="_6834aec6_db58_4138_a983_eb16ae5d5835">'Outcome Indicators - Section C'!$AI$10</definedName>
    <definedName name="_6b7b095a_5e69_4c56_b186_9b24f30d5a48">'Overview - Section A'!$K$43</definedName>
    <definedName name="_6bfbc2ef_76fe_410c_bf4f_994b5f823aa4">'Coverage Indicators - Section D'!$K$45</definedName>
    <definedName name="_6e6943dc_a39b_4021_932f_cfd2e12ee608">'Disaggregation Records'!$A$93</definedName>
    <definedName name="_6eba2265_9c0a_4fa8_b215_4631c12b72cc" comment="Display Map">'Overview - Section A'!$A$42:$I$47</definedName>
    <definedName name="_71b6afba_85be_4c4b_9b19_636242058b4f">' Disaggregation - Section E'!$E$326</definedName>
    <definedName name="_7229c5f0_1cfd_41e2_b5fe_a739cdd4cb93" comment="Display Map">'Outcome Indicators - Section C'!$A$29:$M$90</definedName>
    <definedName name="_72f52029_1603_4455_a732_551994875f57">'Impact Indicators - Section B'!$M$29</definedName>
    <definedName name="_73b8f8b2_6e79_470e_91d5_fe608e8a3a44">'WPTM - Section F'!$G$93</definedName>
    <definedName name="_73e7dab0_4f37_4b6e_8769_8e6f73bb0e93">'Reference Records'!$B$157</definedName>
    <definedName name="_75ababd8_1698_4952_b223_40ced6310282">'Coverage Indicators - Section D'!$F$45</definedName>
    <definedName name="_75d9aa75_b8d8_4651_8804_27fca496d650">'Overview - Section A'!$O$25</definedName>
    <definedName name="_7638a94a_e06b_4d66_97b8_ac609d3da203" comment="Save Map">'Overview - Section A'!$E$72</definedName>
    <definedName name="_76ec722d_231e_43e2_a272_cb3feef456da" comment="Display Map">' Disaggregation - Section E'!$A$166:$N$317</definedName>
    <definedName name="_77290f0f_e3b8_410c_9e2a_f33b99973795">'Disaggregation Records'!$B$93</definedName>
    <definedName name="_779b0207_1267_4760_b2e2_850e0608884a">'Coverage Indicators - Section D'!$B$45</definedName>
    <definedName name="_79f2b382_fc32_4a0d_a81d_a7737cdf93b9">'WPTM - Section F'!$X$8</definedName>
    <definedName name="_7abccd6d_b26a_464a_a34f_823b62ef9461">'Reference Records'!$A$84</definedName>
    <definedName name="_7cdc6ffc_7316_43a3_8c10_94815252d4bc">'Overview - Section A'!$E$73</definedName>
    <definedName name="_7dd1a1e8_b3e5_4977_b435_92933762fedb">'Account Role'!$A$16</definedName>
    <definedName name="_7de09912_e7b9_48e5_b4a3_1bd0d462b523">'Overview - Section A'!$Q$25</definedName>
    <definedName name="_7e0af408_1d4d_4918_a66a_00c5cfa30842">'Coverage Indicators - Section D'!$V$10</definedName>
    <definedName name="_7ea43aa2_3fad_4650_821c_ea2dc5b2b6d6">'Reference Records'!$A$28</definedName>
    <definedName name="_7eb4c845_5a41_40d0_9d14_14e87d96cf8b">'Overview - Section A'!$I$43</definedName>
    <definedName name="_8273a11c_a030_45ba_bf8f_2b577e1aa93b">'Overview - Section A'!$A$25</definedName>
    <definedName name="_82b810a8_4ed0_4323_bc38_7e1a937be1f8">'Overview - Section A'!$AB$125</definedName>
    <definedName name="_83998ab1_4075_4c07_9dc0_ddad2642fdb3">'Overview - Section A'!$K$25</definedName>
    <definedName name="_83a8b122_8cd9_4c5d_9e26_19949421dbb8">'Reference Records'!$D$16</definedName>
    <definedName name="_83be5d15_62e9_4a5e_bc77_b4f672b561a7">' Disaggregation - Section E'!$U$326</definedName>
    <definedName name="_83f715f3_c05f_4638_9164_afea41293c9f">'Impact Indicators - Section B'!$D$9</definedName>
    <definedName name="_85309e65_0086_4de6_bacc_f6933ab3af57">'Impact Indicators - Section B'!$F$9</definedName>
    <definedName name="_85dddee6_5e50_414d_af9f_ec761d50a3f0" comment="Display Map">'Impact Indicators - Section B'!$A$28:$M$89</definedName>
    <definedName name="_862ffe01_c829_453b_8951_9acfdd7e0f24">'Overview - Section A'!$G$98</definedName>
    <definedName name="_864425d0_252a_4246_909e_cc0826e707f2" comment="Display Map">'Account Role'!$A$2:$D$7</definedName>
    <definedName name="_864a610c_7ddb_4dd2_ada2_66e0cf299993">'Coverage Indicators - Section D'!$AG$10</definedName>
    <definedName name="_872311fc_11bb_401c_8b93_291ded9ec451">'Coverage Indicators - Section D'!$T$10</definedName>
    <definedName name="_88ed285f_de91_449e_84a4_7a52aed0ebf3">' Disaggregation - Section E'!$H$167</definedName>
    <definedName name="_8945f316_fd9d_4e19_b3cd_c0c8202a52db">'Reference Records'!$D$68:$D$81</definedName>
    <definedName name="_8b18b770_efb1_48d9_b29d_e5cd963495d7">'Coverage Indicators - Section D'!$P$10</definedName>
    <definedName name="_8d9f9399_d674_44d3_98fa_9bdc7c2dff17">'Impact Indicators - Section B'!$A$29</definedName>
    <definedName name="_8db12a94_6c80_4faf_a302_903e25bd6f79">'Reference Records'!$B$152</definedName>
    <definedName name="_8fa4d884_a5b1_4041_8cad_fbf4720a13d4">'Reference Records'!$G$28</definedName>
    <definedName name="_9163a4e6_3076_442b_bf37_db0a0a62793a">'Reference Records'!$G$16</definedName>
    <definedName name="_92015950_0d4a_4354_be6a_adcd93a70857">'Outcome Indicators - Section C'!#REF!</definedName>
    <definedName name="_92f1cb30_b2ad_4daf_95b0_119c0d135fd1">'Coverage Indicators - Section D'!$C$10</definedName>
    <definedName name="_930b7851_3ac3_4bcf_9e4b_22a06ac50203">' Disaggregation - Section E'!$E$167</definedName>
    <definedName name="_94d3282f_3684_49c4_abb1_f025fe07131b">' Disaggregation - Section E'!$Q$326</definedName>
    <definedName name="_95a49378_9a3f_4412_a549_0577663ad28e">'Outcome Indicators - Section C'!$L$30</definedName>
    <definedName name="_967a12c6_2ed8_4791_b4cb_55f0a388626b">' Disaggregation - Section E'!$M$167</definedName>
    <definedName name="_96ec92fb_3071_400a_b07e_18bb253f93d4">'Overview - Section A'!$H$74</definedName>
    <definedName name="_979ccfd5_b55a_4492_8e26_a6633c09ca4c">'Reference Records'!$M$3:$M$4</definedName>
    <definedName name="_97db3924_742c_4f61_af12_dab7752ccc44">'Account Role'!$B$3</definedName>
    <definedName name="_98dd2794_3fe3_445a_8e9e_0ebaa7f08eb6">'Impact Indicators - Section B'!$K$29</definedName>
    <definedName name="_99c3b064_facc_46ff_8835_927313074f4d">'Disaggregation Records'!$F$3</definedName>
    <definedName name="_9a975b68_4a25_421c_bf56_ce3e9602ca12">'Account Role'!$D$563</definedName>
    <definedName name="_9b1ce367_9e63_45e5_8881_b07da8f64aba">'WPTM - Section F'!$E$93</definedName>
    <definedName name="_9bca454b_cfcc_4af5_ace0_6d8efc367b3f">' Disaggregation - Section E'!$N$167</definedName>
    <definedName name="_9c8612d6_cb9f_4fcd_b707_4fdfc8d07b47">'Account Role'!$B$563</definedName>
    <definedName name="_9d5a644f_9e3c_487b_9af4_779a60541f4e">'Reference Records'!$D$28</definedName>
    <definedName name="_9d6a5d82_356c_4557_b100_0ad2bb784173">'Impact Indicators - Section B'!$B$9</definedName>
    <definedName name="_9f9fdd59_86c9_4295_b308_3619d68d6aaf">'Reference Records'!$C$84</definedName>
    <definedName name="_a03a6191_0fac_4b3d_8708_48fbb91918a6">' Disaggregation - Section E'!$F$326</definedName>
    <definedName name="_a06ae70f_aaf6_4179_9a0c_964df3537fbf" comment="Display Map">'Overview - Section A'!$A$73:$H$86</definedName>
    <definedName name="_a06d7903_f4dc_429c_b13c_c30db338eb1e">'Outcome Indicators - Section C'!$AK$10</definedName>
    <definedName name="_a1cb2bed_c11f_48c1_a113_9c692663f3af">' Disaggregation - Section E'!$M$8</definedName>
    <definedName name="_a395564a_2e4f_42b7_9d4d_76ed548224d3">' Disaggregation - Section E'!$A$167</definedName>
    <definedName name="_a453bbe4_4a2a_4ee3_9728_f518965085eb" comment="Display Map">'Coverage Indicators - Section D'!$A$9:$AH$40</definedName>
    <definedName name="_a676465c_2e79_4840_afcd_6eb0129d896a">'Outcome Indicators - Section C'!$AI$30</definedName>
    <definedName name="_a6821334_9358_419c_a9a9_7d5c73ab6037" comment="Display Map">'Reference Records'!$A$156:$C$999</definedName>
    <definedName name="_a6b20fb9_370d_458d_9f1c_8b11b3cb6b04">'Coverage Indicators - Section D'!$AF$10</definedName>
    <definedName name="_a77b9ff2_ff4b_4e64_b1e4_e49d08d0f32e">'Reference Records'!$B$153</definedName>
    <definedName name="_a7ecb8b9_6334_4d27_a6e4_bb07adb71898" localSheetId="4">'Overview - Section A'!#REF!</definedName>
    <definedName name="_a7ecb8b9_6334_4d27_a6e4_bb07adb71898" localSheetId="3">'Coverage Indicators - Section D'!#REF!</definedName>
    <definedName name="_a7ecb8b9_6334_4d27_a6e4_bb07adb71898" localSheetId="1">'Impact Indicators - Section B'!#REF!</definedName>
    <definedName name="_a7ecb8b9_6334_4d27_a6e4_bb07adb71898" localSheetId="2">'Outcome Indicators - Section C'!#REF!</definedName>
    <definedName name="_a7ecb8b9_6334_4d27_a6e4_bb07adb71898">'Overview - Section A'!#REF!</definedName>
    <definedName name="_a832b80c_0523_4735_817a_20d55c98a2a0" comment="Display Map">' Disaggregation - Section E'!$A$7:$N$158</definedName>
    <definedName name="_a8f46077_3c03_49ff_b812_2b8ac08cae66" comment="Display Map">'Reference Records'!$C$67:$H$80</definedName>
    <definedName name="_abbd2de4_555f_487e_a305_ee28249928f4">'Disaggregation Records'!$A$3</definedName>
    <definedName name="_abcb1332_3cc3_40cb_9eb6_e49185148047">'Account Role'!$B$16</definedName>
    <definedName name="_ac08cb03_6077_4c30_afb1_9bc3cfdd6cfc">'WPTM - Section F'!$D$8</definedName>
    <definedName name="_ac51a6a0_00ac_43cc_b808_1917a53d59b7">'Impact Indicators - Section B'!$C$9</definedName>
    <definedName name="_aca7f1bf_77d4_41d2_b85a_8fc4694aaa5d">'Disaggregation Records'!$E$93</definedName>
    <definedName name="_ad718d62_e2fd_4c3a_a018_8c8f5eec5644">'Reference Records'!$C$4:$C$13</definedName>
    <definedName name="_ae89798c_a193_4fe1_9819_3f2c3b1603cb">'Overview - Section A'!$H$43</definedName>
    <definedName name="_aef23396_73a2_4449_b64b_574e315ee717">'Disaggregation Records'!$A$57</definedName>
    <definedName name="_af4893e4_fb2a_43c4_a459_75a79635184d">'Disaggregation Records'!$E$3</definedName>
    <definedName name="_b01f6605_c50f_49e5_8841_306b902e21b5">'Reference Records'!$E$84</definedName>
    <definedName name="_b11cf680_a844_40de_8411_c7f96b2201c9">' Disaggregation - Section E'!$F$167</definedName>
    <definedName name="_b160eb14_1a9e_4a15_af5d_5ad4beec3850">'Outcome Indicators - Section C'!$C$10</definedName>
    <definedName name="_b18e5aaa_ad86_482a_97e6_da2f2e826291">'Coverage Indicators - Section D'!$U$10</definedName>
    <definedName name="_b25b57c0_b3c6_4bd0_84af_ecd0c047480e">'Reference Records'!$C$28</definedName>
    <definedName name="_b29fac7f_0112_4608_9b2f_b935e3a5c47a">'Outcome Indicators - Section C'!#REF!</definedName>
    <definedName name="_b2dcf42e_b53d_4d97_b0ac_dd70231fb7f7">'WPTM - Section F'!$K$93</definedName>
    <definedName name="_b34a64d7_780c_4ced_9c66_550ac8940730">'Overview - Section A'!$E$43</definedName>
    <definedName name="_b3690b63_c962_4f4f_8079_62ad9538cdac">'WPTM - Section F'!$L$93</definedName>
    <definedName name="_b4a871df_6a0f_4103_a22f_8f40cae6fea8" comment="Display Map">'WPTM - Section F'!$A$92:$L$413</definedName>
    <definedName name="_b4d46ca2_f06b_4572_9f1c_bea02c988104">' Disaggregation - Section E'!$H$326</definedName>
    <definedName name="_b6919358_cf97_4469_b8d0_568a7fbf797c">'Outcome Indicators - Section C'!$J$30</definedName>
    <definedName name="_b9c6b527_c2c5_4200_bb21_b9257f2bb2c1">' Disaggregation - Section E'!$A$8</definedName>
    <definedName name="_bb5fa5c3_145c_4557_9c82_0d8572ffee1d">'Coverage Indicators - Section D'!$E$45</definedName>
    <definedName name="_bb8ea907_72a2_4c31_914c_8f6c5afa1ca6">'Coverage Indicators - Section D'!$F$10</definedName>
    <definedName name="_bd8c6a42_6cde_4c17_9f1a_04e7b83fd063">'Reference Records'!$E$16</definedName>
    <definedName name="_bdd2307f_8507_4400_9474_1ca817ae31e1">'Overview - Section A'!$C$8</definedName>
    <definedName name="_be50546c_31c0_486d_bfdf_73f44f0cb8fc">'Coverage Indicators - Section D'!$G$45</definedName>
    <definedName name="_bf857707_f3ed_43ba_b26e_78e553c3b599">'Outcome Indicators - Section C'!$AK$30</definedName>
    <definedName name="_c021eee3_85ca_4b4c_871f_c2ca4000adb3" comment="Display Map">'Reference Records'!$B$15:$G$24</definedName>
    <definedName name="_c095f759_c9ea_4c35_a54f_59e25c4e1c57">' Disaggregation - Section E'!$L$8</definedName>
    <definedName name="_c1e3d9da_0aa8_4938_92fd_28ad968bd219">'Reference Records'!$C$16</definedName>
    <definedName name="_c203bb8b_fb5b_4846_b4c2_944ce13f32a1">' Disaggregation - Section E'!$G$167</definedName>
    <definedName name="_c438aaa1_5662_46ac_b40e_79add5b8ca04">'Overview - Section A'!$C$17:$C$19</definedName>
    <definedName name="_c5215829_b145_48a6_a963_f0a9fee020ba">'Outcome Indicators - Section C'!$E$10</definedName>
    <definedName name="_c68c9230_a81a_494e_9d15_a3b3f7da6cca">'Outcome Indicators - Section C'!$U$10</definedName>
    <definedName name="_c7239f8e_e972_4d0a_ac9c_049341720ca8">'Reference Records'!$H$68</definedName>
    <definedName name="_c811d6c6_78b7_497a_b948_2c1cd9a8b3fc">'Overview - Section A'!$Z$125</definedName>
    <definedName name="_c816eaf8_2a56_4799_b99e_46cc75b95513">'Impact Indicators - Section B'!$H$29</definedName>
    <definedName name="_c8b99741_29de_4fd3_b61f_0ba79d0dd1ac">'Impact Indicators - Section B'!$D$29</definedName>
    <definedName name="_cac419b3_94d5_4499_8350_ba1348bbc897">'Impact Indicators - Section B'!$S$9</definedName>
    <definedName name="_cc652be8_c987_44b0_a7b8_b38f24a774fd">'Account Role'!$A$3</definedName>
    <definedName name="_cf358620_ea1f_4f84_9d7c_ff40c9a3a492">'Impact Indicators - Section B'!$U$9</definedName>
    <definedName name="_d0e6db09_4210_45d4_bc55_3258a5a7becd">'Reference Records'!$M$3:$M$13</definedName>
    <definedName name="_d3eb7cad_d1db_4bc0_b960_bce22b805e0e" comment="Display Map">'Impact Indicators - Section B'!$A$8:$Y$24</definedName>
    <definedName name="_d4636bb9_1f56_4ee7_8c2d_ea3290e38adc">'Overview - Section A'!$E$8</definedName>
    <definedName name="_d55f73ea_40dd_46a0_b46b_1f915532d5da" comment="Display Map">'Overview - Section A'!$A$18:$C$20</definedName>
    <definedName name="_d62bbd88_c7fe_4846_8ed9_76818d8946c8">'Reference Records'!$G$4</definedName>
    <definedName name="_d72177c9_4374_45f7_b5a5_f0b6222e9566">'Reference Records'!$E$4</definedName>
    <definedName name="_d87efec4_c031_4381_b43e_3ae3f8a86788">'WPTM - Section F'!$U$8</definedName>
    <definedName name="_d8b44ed0_a865_499e_aa2c_09925ed64c24">'WPTM - Section F'!$A$93</definedName>
    <definedName name="_d8b6f88d_18a9_4a50_9ece_d7e8745a30d8">'Overview - Section A'!$H$56</definedName>
    <definedName name="_d8f3b323_94ba_4c08_b760_0447353ff6ee">'Reference Records'!$D$4</definedName>
    <definedName name="_d9225ee9_4711_40fa_bb89_6747c9d62bad">'Overview - Section A'!$G$56</definedName>
    <definedName name="_d93c4c11_f795_4c65_88eb_c43040eba27e" comment="Display Map">'Overview - Section A'!$A$97:$I$113</definedName>
    <definedName name="_dc244658_5d04_4680_ae26_7c2a4a1462b8">'Coverage Indicators - Section D'!$H$45</definedName>
    <definedName name="_dc25d21c_45d9_4b57_9fa2_820fd10faadb">' Disaggregation - Section E'!$E$8</definedName>
    <definedName name="_dd5cbb23_508a_4a49_9ee3_de02706f296e">'Reference Records'!$B$28</definedName>
    <definedName name="_de8310b5_e4d3_4b94_b262_26a424148ac2">'WPTM - Section F'!$C$8</definedName>
    <definedName name="_e0830cff_d0fc_4c0b_a8ac_7345384e8ae1">'Impact Indicators - Section B'!$P$9</definedName>
    <definedName name="_e0bc3c4f_03b9_401c_9444_2ae25857d1f6">'Impact Indicators - Section B'!$J$29</definedName>
    <definedName name="_e1369199_9199_4522_8093_a9305b6b0ad3">' Disaggregation - Section E'!$G$326</definedName>
    <definedName name="_e3593433_048f_4c41_83d3_f74a839a639f">'Disaggregation Records'!$E$57</definedName>
    <definedName name="_e389a366_963d_4cab_84cb_bcef3e4821a3">'Overview - Section A'!$M$25</definedName>
    <definedName name="_e396fc33_e267_4f95_9a9f_e7da1297f164">'Impact Indicators - Section B'!$L$29</definedName>
    <definedName name="_e3fd5f4b_01b0_4087_9e0e_fd0199800be6">'Overview - Section A'!$I$98</definedName>
    <definedName name="_e49ca72f_320d_4468_afc1_5eb8b190d587">'Overview - Section A'!$A$43</definedName>
    <definedName name="_e49fabde_6efa_4135_8c8d_4118210038ac">' Disaggregation - Section E'!$P$326</definedName>
    <definedName name="_e4b1e3b9_6a2a_43ea_8ece_3c48082dabab">'Reference Records'!$C$68</definedName>
    <definedName name="_e5e0e9c5_229b_41b4_a9b1_b5fd68f1f31c">'Disaggregation Records'!$B$3</definedName>
    <definedName name="_e6620337_bf44_48f3_a7fd_0125cc2c6be7">' Disaggregation - Section E'!$A$326</definedName>
    <definedName name="_e6d95e65_44bf_4846_b78f_816689d6036f">'Disaggregation Records'!$B$57</definedName>
    <definedName name="_e87ea5ec_8175_4472_bb44_1f8c96df1ee4" comment="Display Map">'WPTM - Section F'!$A$7:$X$88</definedName>
    <definedName name="_ea0a6aff_050a_4e7c_bb67_efe887a6ff8c">'Reference Records'!$B$68:$B$80</definedName>
    <definedName name="_eab21347_0473_4b4a_b4eb_6c1a24a63d27">'WPTM - Section F'!$S$8</definedName>
    <definedName name="_eabb6097_6646_49fe_9d42_cce1d696601b">'Overview - Section A'!$A$98</definedName>
    <definedName name="_eb2cf46f_a0f0_4630_901f_de172259091d">'Impact Indicators - Section B'!$F$29</definedName>
    <definedName name="_eb3b74db_a8d6_402c_ac1d_1c28f71341c5">'Outcome Indicators - Section C'!$B$10</definedName>
    <definedName name="_eb4483fc_2324_472e_8d9d_7d61a85d6621">'Overview - Section A'!$E$74</definedName>
    <definedName name="_eb940844_13db_4509_a1c4_ff0a8c68abd7">'Disaggregation Records'!$F$93</definedName>
    <definedName name="_ec76c0ec_f1db_41e2_a79d_43833dafa6c1">'Coverage Indicators - Section D'!$AE$10</definedName>
    <definedName name="_edacc156_af86_4bf8_90dd_b9a22fc62817">'Account Role'!$D$3</definedName>
    <definedName name="_eecf7cf0_e9be_48ee_b1b4_c9465f1f4e45">'Outcome Indicators - Section C'!$A$10</definedName>
    <definedName name="_ef71a926_ed34_4a30_a966_0474ab63e5f6">'Outcome Indicators - Section C'!$D$30</definedName>
    <definedName name="_ef76cfb9_67e1_4915_af45_a872c6c08e17">'Outcome Indicators - Section C'!$H$30</definedName>
    <definedName name="_f1c519aa_961b_42b6_a4f4_d9f451ddf622" comment="Display Map">'Overview - Section A'!$A$55:$H$68</definedName>
    <definedName name="_f25f0134_a952_4eb1_bd5d_4a854d76f318">'Outcome Indicators - Section C'!$AG$10</definedName>
    <definedName name="_f2e17f54_33e5_4fb3_8547_527de2a7d0ac">'Overview - Section A'!$C$19:$C$21</definedName>
    <definedName name="_f3654abd_3fbc_41ef_a2e7_0d54ea478341" comment="Display Map">'Disaggregation Records'!$A$2:$F$53</definedName>
    <definedName name="_f4779d60_785c_467d_9fde_6155983cc694">'Outcome Indicators - Section C'!$M$30</definedName>
    <definedName name="_f58d18c7_1d35_433b_a6a3_d9e3f83484c8">'Impact Indicators - Section B'!$T$9</definedName>
    <definedName name="_f6a03b9c_bb28_437d_9628_390d1e118eca">'Outcome Indicators - Section C'!$T$10</definedName>
    <definedName name="_f7ffda0a_af79_4172_b8c8_2aa06a6c7d1e">'Outcome Indicators - Section C'!$K$30</definedName>
    <definedName name="_f873c4bc_f7cc_4b44_ad07_3617513d80ee">'Outcome Indicators - Section C'!$P$10</definedName>
    <definedName name="_f8d7ef06_1dee_470c_8158_06415f88b21a">'Coverage Indicators - Section D'!$N$45</definedName>
    <definedName name="_fba43122_7879_4bc6_ab59_ece879d4dafd">'Coverage Indicators - Section D'!$A$10</definedName>
    <definedName name="_fc2ec0bb_6f59_4d01_800e_137fca9bba62">'Outcome Indicators - Section C'!$F$10</definedName>
    <definedName name="_fccfb4fa_0a30_41be_9334_74bc5779fbd3">'Reference Records'!$C$157:$C$1000</definedName>
    <definedName name="_fd286dae_26cb_4aad_a5f8_c4e877a2e920" comment="Display Map">'Reference Records'!$A$83:$E$147</definedName>
    <definedName name="_fe1fc4f2_e57c_4328_acb9_6e901a0a2e1c">'Reference Records'!$G$68</definedName>
    <definedName name="_ff6d5dd3_ab8b_4fe2_bcbe_548b33210bc7">'Coverage Indicators - Section D'!$D$10</definedName>
    <definedName name="_ff85bbe8_e093_4bde_9ecb_ca8f310bef73">'Reference Records'!$B$68:$B$81</definedName>
    <definedName name="_xlnm._FilterDatabase" localSheetId="4" hidden="1">' Disaggregation - Section E'!$A$325:$Q$325</definedName>
    <definedName name="_xlnm._FilterDatabase" localSheetId="9" hidden="1">'Account Role'!$B:$B</definedName>
    <definedName name="_xlnm._FilterDatabase" localSheetId="6" hidden="1">'Print View'!$A$78:$AJ$109</definedName>
    <definedName name="AccountRole">OFFSET('Account Role'!$C$3,1,0,MATCH("*",'Account Role'!$C$3:$C$8,-1)-1,1)</definedName>
    <definedName name="AIM_Coverage_Disaggregation__c.AIM_Year__c">apttusmetadata!$AE$2:$AE$25</definedName>
    <definedName name="AIM_Coverage_Indicator__c.AIM_Geographic_Coverage__c">apttusmetadata!$AA$2:$AA$3</definedName>
    <definedName name="AIM_Coverage_Indicator__c.AIM_Rating_Cumulation_Type__c">apttusmetadata!$AB$2:$AB$5</definedName>
    <definedName name="AIM_Coverage_Indicator__c.AIM_Year__c">apttusmetadata!$AC$2:$AC$25</definedName>
    <definedName name="AIM_Coverage_Indicator_Targets_Results__c.AIM_Mark_if_target_is_TBD__c">apttusmetadata!$AD$2</definedName>
    <definedName name="AIM_Impact_Disaggregation__c.AIM_Baseline_Year__c">apttusmetadata!$AH$2:$AH$25</definedName>
    <definedName name="AIM_Impact_Indicator__c.AIM_Baseline_Year__c">apttusmetadata!$AF$2:$AF$25</definedName>
    <definedName name="AIM_Impact_Indicator_Targets_Results__c.AIM_Mark_if_target_is_TBD__c">apttusmetadata!$AG$2</definedName>
    <definedName name="AIM_Outcome_Disaggregation__c.AIM_Baseline_Year__c">apttusmetadata!$AJ$2:$AJ$25</definedName>
    <definedName name="AIM_Outcome_Indicator__c.AIM_Baseline_Year__c">apttusmetadata!$AI$2:$AI$25</definedName>
    <definedName name="AIM_Outcome_Indicator_Targets_Result__c.AIM_Mark_if_target_is_TBD__c">apttusmetadata!$AK$2</definedName>
    <definedName name="Coverage_Module">OFFSET('Overview - Section A'!$E$98,1,0,MATCH("*",'Overview - Section A'!$E$98:$E$121,-1)-1,1)</definedName>
    <definedName name="CoverageIndicator">OFFSET('Reference Records'!$E$28,1,0,MATCH("*",'Reference Records'!$E$28:$E$65,-1)-1,1)</definedName>
    <definedName name="_xlnm.Extract" localSheetId="9">'Account Role'!$C:$C</definedName>
    <definedName name="ImpactIndicator">OFFSET('Reference Records'!$F$4,1,0,MATCH("*",'Reference Records'!$F$4:$F$13,-1)-1,1)</definedName>
    <definedName name="Intervention_WPTM">OFFSET('Overview - Section A'!$W$125,1,0,MATCH("*",'Overview - Section A'!$W$125:$W$177,-1)-1,1)</definedName>
    <definedName name="List" localSheetId="3">'Coverage Indicators - Section D'!$C$10:$D$42</definedName>
    <definedName name="List">'Account Role'!$B$2:$B$13</definedName>
    <definedName name="Modules">OFFSET('Overview - Section A'!$E$98,1,0,MATCH("*",'Overview - Section A'!$E$98:$E$114,-1)-1,1)</definedName>
    <definedName name="OutcomeIndicator">OFFSET('Reference Records'!$F$16,1,0,MATCH("*",'Reference Records'!$F$16:$F$25,-1)-1,1)</definedName>
    <definedName name="PICKLISTKEYVALUEPAIR">apttusmetadata!$Y$1:$Z$2</definedName>
    <definedName name="ResponsiblePR">OFFSET('Overview - Section A'!$N$25,1,0,MATCH("*",'Overview - Section A'!$N$25:$N$36,-1)-1,1)</definedName>
    <definedName name="Subset">OFFSET('Coverage Indicators - Section D'!$AA$10,1,0,MATCH("*",'Coverage Indicators - Section D'!$AA$10:$AA$42,-1)-1,1)</definedName>
    <definedName name="XAuthorInvalidPicklistData">apttusmetadata!$B$1</definedName>
    <definedName name="_xlnm.Print_Area" localSheetId="4">' Disaggregation - Section E'!$A$1:$Q$631</definedName>
    <definedName name="_xlnm.Print_Area" localSheetId="3">'Coverage Indicators - Section D'!$A$1:$V$168</definedName>
    <definedName name="_xlnm.Print_Area" localSheetId="1">'Impact Indicators - Section B'!$A$1:$Q$96</definedName>
    <definedName name="_xlnm.Print_Area" localSheetId="2">'Outcome Indicators - Section C'!$A$1:$Q$30</definedName>
    <definedName name="_xlnm.Print_Area" localSheetId="0">'Overview - Section A'!$A$1:$T$184</definedName>
    <definedName name="_xlnm.Print_Area" localSheetId="6">'Print View'!$A$1:$AJ$111</definedName>
  </definedNames>
  <calcPr calcId="150001" calcOnSave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40" i="5" l="1"/>
  <c r="G139" i="5"/>
  <c r="G138" i="5"/>
  <c r="E131" i="5"/>
  <c r="E132" i="5"/>
  <c r="E130" i="5"/>
  <c r="E112" i="5"/>
  <c r="E111" i="5"/>
  <c r="E110" i="5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C177" i="20"/>
  <c r="C178" i="20"/>
  <c r="C179" i="20"/>
  <c r="C180" i="20"/>
  <c r="D180" i="20"/>
  <c r="D179" i="20"/>
  <c r="D178" i="20"/>
  <c r="D177" i="20"/>
  <c r="C175" i="20"/>
  <c r="C176" i="20"/>
  <c r="D176" i="20"/>
  <c r="D175" i="20"/>
  <c r="C172" i="20"/>
  <c r="C173" i="20"/>
  <c r="C174" i="20"/>
  <c r="D174" i="20"/>
  <c r="D173" i="20"/>
  <c r="D172" i="20"/>
  <c r="C168" i="20"/>
  <c r="C169" i="20"/>
  <c r="C170" i="20"/>
  <c r="C171" i="20"/>
  <c r="D171" i="20"/>
  <c r="D170" i="20"/>
  <c r="D169" i="20"/>
  <c r="D168" i="20"/>
  <c r="C163" i="20"/>
  <c r="C164" i="20"/>
  <c r="C165" i="20"/>
  <c r="C166" i="20"/>
  <c r="C167" i="20"/>
  <c r="D167" i="20"/>
  <c r="D166" i="20"/>
  <c r="D165" i="20"/>
  <c r="D164" i="20"/>
  <c r="D163" i="20"/>
  <c r="C156" i="20"/>
  <c r="C157" i="20"/>
  <c r="C158" i="20"/>
  <c r="C159" i="20"/>
  <c r="C160" i="20"/>
  <c r="C161" i="20"/>
  <c r="C162" i="20"/>
  <c r="D162" i="20"/>
  <c r="D161" i="20"/>
  <c r="D160" i="20"/>
  <c r="D159" i="20"/>
  <c r="D158" i="20"/>
  <c r="D157" i="20"/>
  <c r="D156" i="20"/>
  <c r="C148" i="20"/>
  <c r="C149" i="20"/>
  <c r="C150" i="20"/>
  <c r="C151" i="20"/>
  <c r="C152" i="20"/>
  <c r="C153" i="20"/>
  <c r="C154" i="20"/>
  <c r="C155" i="20"/>
  <c r="D155" i="20"/>
  <c r="D154" i="20"/>
  <c r="D153" i="20"/>
  <c r="D152" i="20"/>
  <c r="D151" i="20"/>
  <c r="D150" i="20"/>
  <c r="D149" i="20"/>
  <c r="D148" i="20"/>
  <c r="C146" i="20"/>
  <c r="C147" i="20"/>
  <c r="D147" i="20"/>
  <c r="D146" i="20"/>
  <c r="C133" i="20"/>
  <c r="C134" i="20"/>
  <c r="C135" i="20"/>
  <c r="C136" i="20"/>
  <c r="C137" i="20"/>
  <c r="C138" i="20"/>
  <c r="C139" i="20"/>
  <c r="C140" i="20"/>
  <c r="C141" i="20"/>
  <c r="C142" i="20"/>
  <c r="C143" i="20"/>
  <c r="C144" i="20"/>
  <c r="C145" i="20"/>
  <c r="D145" i="20"/>
  <c r="D144" i="20"/>
  <c r="D143" i="20"/>
  <c r="D142" i="20"/>
  <c r="D141" i="20"/>
  <c r="D140" i="20"/>
  <c r="D139" i="20"/>
  <c r="D138" i="20"/>
  <c r="D137" i="20"/>
  <c r="D136" i="20"/>
  <c r="D135" i="20"/>
  <c r="D134" i="20"/>
  <c r="D133" i="20"/>
  <c r="C131" i="20"/>
  <c r="C132" i="20"/>
  <c r="D132" i="20"/>
  <c r="D131" i="20"/>
  <c r="C129" i="20"/>
  <c r="C130" i="20"/>
  <c r="D130" i="20"/>
  <c r="D129" i="20"/>
  <c r="C127" i="20"/>
  <c r="C128" i="20"/>
  <c r="D128" i="20"/>
  <c r="D127" i="20"/>
  <c r="C125" i="20"/>
  <c r="C126" i="20"/>
  <c r="D126" i="20"/>
  <c r="D125" i="20"/>
  <c r="C123" i="20"/>
  <c r="C124" i="20"/>
  <c r="D124" i="20"/>
  <c r="D123" i="20"/>
  <c r="C121" i="20"/>
  <c r="C122" i="20"/>
  <c r="D122" i="20"/>
  <c r="D121" i="20"/>
  <c r="C117" i="20"/>
  <c r="C118" i="20"/>
  <c r="C119" i="20"/>
  <c r="C120" i="20"/>
  <c r="D120" i="20"/>
  <c r="D119" i="20"/>
  <c r="D118" i="20"/>
  <c r="D117" i="20"/>
  <c r="C113" i="20"/>
  <c r="C114" i="20"/>
  <c r="C115" i="20"/>
  <c r="C116" i="20"/>
  <c r="D116" i="20"/>
  <c r="D115" i="20"/>
  <c r="D114" i="20"/>
  <c r="D113" i="20"/>
  <c r="C109" i="20"/>
  <c r="C110" i="20"/>
  <c r="C111" i="20"/>
  <c r="C112" i="20"/>
  <c r="D112" i="20"/>
  <c r="D111" i="20"/>
  <c r="D110" i="20"/>
  <c r="D109" i="20"/>
  <c r="C104" i="20"/>
  <c r="C105" i="20"/>
  <c r="C106" i="20"/>
  <c r="C107" i="20"/>
  <c r="C108" i="20"/>
  <c r="D108" i="20"/>
  <c r="D107" i="20"/>
  <c r="D106" i="20"/>
  <c r="D105" i="20"/>
  <c r="D104" i="20"/>
  <c r="C98" i="20"/>
  <c r="C99" i="20"/>
  <c r="C100" i="20"/>
  <c r="C101" i="20"/>
  <c r="C102" i="20"/>
  <c r="C103" i="20"/>
  <c r="D103" i="20"/>
  <c r="D102" i="20"/>
  <c r="D101" i="20"/>
  <c r="D100" i="20"/>
  <c r="D99" i="20"/>
  <c r="D98" i="20"/>
  <c r="C94" i="20"/>
  <c r="C95" i="20"/>
  <c r="C96" i="20"/>
  <c r="C97" i="20"/>
  <c r="D97" i="20"/>
  <c r="D96" i="20"/>
  <c r="D95" i="20"/>
  <c r="D94" i="20"/>
  <c r="C88" i="20"/>
  <c r="C89" i="20"/>
  <c r="D89" i="20"/>
  <c r="D88" i="20"/>
  <c r="C86" i="20"/>
  <c r="C87" i="20"/>
  <c r="D87" i="20"/>
  <c r="D86" i="20"/>
  <c r="C82" i="20"/>
  <c r="C83" i="20"/>
  <c r="C84" i="20"/>
  <c r="C85" i="20"/>
  <c r="D85" i="20"/>
  <c r="D84" i="20"/>
  <c r="D83" i="20"/>
  <c r="D82" i="20"/>
  <c r="C80" i="20"/>
  <c r="C81" i="20"/>
  <c r="D81" i="20"/>
  <c r="D80" i="20"/>
  <c r="C78" i="20"/>
  <c r="C79" i="20"/>
  <c r="D79" i="20"/>
  <c r="D78" i="20"/>
  <c r="C76" i="20"/>
  <c r="C77" i="20"/>
  <c r="D77" i="20"/>
  <c r="D76" i="20"/>
  <c r="C75" i="20"/>
  <c r="D75" i="20"/>
  <c r="C71" i="20"/>
  <c r="C72" i="20"/>
  <c r="C73" i="20"/>
  <c r="C74" i="20"/>
  <c r="D74" i="20"/>
  <c r="D73" i="20"/>
  <c r="D72" i="20"/>
  <c r="D71" i="20"/>
  <c r="C67" i="20"/>
  <c r="C68" i="20"/>
  <c r="C69" i="20"/>
  <c r="C70" i="20"/>
  <c r="D70" i="20"/>
  <c r="D69" i="20"/>
  <c r="D68" i="20"/>
  <c r="D67" i="20"/>
  <c r="C65" i="20"/>
  <c r="C66" i="20"/>
  <c r="D66" i="20"/>
  <c r="D65" i="20"/>
  <c r="C58" i="20"/>
  <c r="C59" i="20"/>
  <c r="C60" i="20"/>
  <c r="C61" i="20"/>
  <c r="C62" i="20"/>
  <c r="C63" i="20"/>
  <c r="C64" i="20"/>
  <c r="D64" i="20"/>
  <c r="D63" i="20"/>
  <c r="D62" i="20"/>
  <c r="D61" i="20"/>
  <c r="D60" i="20"/>
  <c r="D59" i="20"/>
  <c r="D58" i="20"/>
  <c r="C46" i="20"/>
  <c r="C47" i="20"/>
  <c r="C48" i="20"/>
  <c r="C49" i="20"/>
  <c r="C50" i="20"/>
  <c r="C51" i="20"/>
  <c r="C52" i="20"/>
  <c r="C53" i="20"/>
  <c r="D53" i="20"/>
  <c r="D52" i="20"/>
  <c r="D51" i="20"/>
  <c r="D50" i="20"/>
  <c r="D49" i="20"/>
  <c r="D48" i="20"/>
  <c r="D47" i="20"/>
  <c r="D46" i="20"/>
  <c r="C42" i="20"/>
  <c r="C43" i="20"/>
  <c r="C44" i="20"/>
  <c r="C45" i="20"/>
  <c r="D45" i="20"/>
  <c r="D44" i="20"/>
  <c r="D43" i="20"/>
  <c r="D42" i="20"/>
  <c r="C34" i="20"/>
  <c r="C35" i="20"/>
  <c r="C36" i="20"/>
  <c r="C37" i="20"/>
  <c r="C38" i="20"/>
  <c r="C39" i="20"/>
  <c r="C40" i="20"/>
  <c r="C41" i="20"/>
  <c r="D41" i="20"/>
  <c r="D40" i="20"/>
  <c r="D39" i="20"/>
  <c r="D38" i="20"/>
  <c r="D37" i="20"/>
  <c r="D36" i="20"/>
  <c r="D35" i="20"/>
  <c r="D34" i="20"/>
  <c r="C32" i="20"/>
  <c r="C33" i="20"/>
  <c r="D33" i="20"/>
  <c r="D32" i="20"/>
  <c r="C30" i="20"/>
  <c r="C31" i="20"/>
  <c r="D31" i="20"/>
  <c r="D30" i="20"/>
  <c r="C23" i="20"/>
  <c r="C24" i="20"/>
  <c r="C25" i="20"/>
  <c r="C26" i="20"/>
  <c r="C27" i="20"/>
  <c r="C28" i="20"/>
  <c r="C29" i="20"/>
  <c r="D29" i="20"/>
  <c r="D28" i="20"/>
  <c r="D27" i="20"/>
  <c r="D26" i="20"/>
  <c r="D25" i="20"/>
  <c r="D24" i="20"/>
  <c r="D23" i="20"/>
  <c r="C15" i="20"/>
  <c r="C16" i="20"/>
  <c r="C17" i="20"/>
  <c r="C18" i="20"/>
  <c r="C19" i="20"/>
  <c r="C20" i="20"/>
  <c r="C21" i="20"/>
  <c r="C22" i="20"/>
  <c r="D22" i="20"/>
  <c r="D21" i="20"/>
  <c r="D20" i="20"/>
  <c r="D19" i="20"/>
  <c r="D18" i="20"/>
  <c r="D17" i="20"/>
  <c r="D16" i="20"/>
  <c r="D15" i="20"/>
  <c r="C13" i="20"/>
  <c r="C14" i="20"/>
  <c r="D14" i="20"/>
  <c r="D13" i="20"/>
  <c r="C10" i="20"/>
  <c r="C11" i="20"/>
  <c r="C12" i="20"/>
  <c r="D12" i="20"/>
  <c r="D11" i="20"/>
  <c r="D10" i="20"/>
  <c r="C8" i="20"/>
  <c r="C9" i="20"/>
  <c r="D9" i="20"/>
  <c r="D8" i="20"/>
  <c r="C6" i="20"/>
  <c r="C7" i="20"/>
  <c r="D7" i="20"/>
  <c r="D6" i="20"/>
  <c r="C4" i="20"/>
  <c r="C5" i="20"/>
  <c r="D5" i="20"/>
  <c r="D4" i="20"/>
  <c r="G626" i="9"/>
  <c r="G625" i="9"/>
  <c r="G624" i="9"/>
  <c r="G623" i="9"/>
  <c r="G622" i="9"/>
  <c r="G621" i="9"/>
  <c r="G620" i="9"/>
  <c r="G619" i="9"/>
  <c r="G618" i="9"/>
  <c r="G617" i="9"/>
  <c r="G616" i="9"/>
  <c r="G615" i="9"/>
  <c r="G614" i="9"/>
  <c r="G613" i="9"/>
  <c r="G612" i="9"/>
  <c r="G611" i="9"/>
  <c r="G610" i="9"/>
  <c r="G609" i="9"/>
  <c r="G608" i="9"/>
  <c r="G607" i="9"/>
  <c r="G606" i="9"/>
  <c r="G605" i="9"/>
  <c r="G604" i="9"/>
  <c r="G603" i="9"/>
  <c r="G602" i="9"/>
  <c r="G601" i="9"/>
  <c r="G600" i="9"/>
  <c r="G599" i="9"/>
  <c r="G598" i="9"/>
  <c r="G597" i="9"/>
  <c r="G596" i="9"/>
  <c r="G595" i="9"/>
  <c r="G594" i="9"/>
  <c r="G593" i="9"/>
  <c r="G592" i="9"/>
  <c r="G591" i="9"/>
  <c r="G590" i="9"/>
  <c r="G589" i="9"/>
  <c r="G588" i="9"/>
  <c r="G587" i="9"/>
  <c r="G586" i="9"/>
  <c r="G585" i="9"/>
  <c r="G584" i="9"/>
  <c r="G583" i="9"/>
  <c r="G582" i="9"/>
  <c r="G581" i="9"/>
  <c r="G580" i="9"/>
  <c r="G579" i="9"/>
  <c r="G578" i="9"/>
  <c r="G577" i="9"/>
  <c r="G576" i="9"/>
  <c r="G575" i="9"/>
  <c r="G574" i="9"/>
  <c r="G573" i="9"/>
  <c r="G572" i="9"/>
  <c r="G571" i="9"/>
  <c r="G570" i="9"/>
  <c r="G569" i="9"/>
  <c r="G568" i="9"/>
  <c r="G567" i="9"/>
  <c r="G566" i="9"/>
  <c r="G565" i="9"/>
  <c r="G564" i="9"/>
  <c r="G563" i="9"/>
  <c r="G562" i="9"/>
  <c r="G561" i="9"/>
  <c r="G560" i="9"/>
  <c r="G559" i="9"/>
  <c r="G558" i="9"/>
  <c r="G557" i="9"/>
  <c r="G556" i="9"/>
  <c r="G555" i="9"/>
  <c r="G554" i="9"/>
  <c r="G553" i="9"/>
  <c r="G552" i="9"/>
  <c r="G551" i="9"/>
  <c r="G550" i="9"/>
  <c r="G549" i="9"/>
  <c r="G548" i="9"/>
  <c r="G547" i="9"/>
  <c r="G546" i="9"/>
  <c r="G545" i="9"/>
  <c r="G544" i="9"/>
  <c r="G543" i="9"/>
  <c r="G542" i="9"/>
  <c r="G541" i="9"/>
  <c r="G540" i="9"/>
  <c r="G539" i="9"/>
  <c r="G538" i="9"/>
  <c r="G537" i="9"/>
  <c r="G536" i="9"/>
  <c r="G535" i="9"/>
  <c r="G534" i="9"/>
  <c r="G533" i="9"/>
  <c r="G532" i="9"/>
  <c r="G531" i="9"/>
  <c r="G530" i="9"/>
  <c r="G529" i="9"/>
  <c r="G528" i="9"/>
  <c r="G527" i="9"/>
  <c r="G526" i="9"/>
  <c r="G525" i="9"/>
  <c r="G524" i="9"/>
  <c r="G523" i="9"/>
  <c r="G522" i="9"/>
  <c r="G521" i="9"/>
  <c r="G520" i="9"/>
  <c r="G519" i="9"/>
  <c r="G518" i="9"/>
  <c r="G517" i="9"/>
  <c r="G516" i="9"/>
  <c r="G515" i="9"/>
  <c r="G514" i="9"/>
  <c r="G513" i="9"/>
  <c r="G512" i="9"/>
  <c r="G511" i="9"/>
  <c r="G510" i="9"/>
  <c r="G509" i="9"/>
  <c r="G508" i="9"/>
  <c r="G507" i="9"/>
  <c r="G506" i="9"/>
  <c r="G505" i="9"/>
  <c r="G504" i="9"/>
  <c r="G503" i="9"/>
  <c r="G502" i="9"/>
  <c r="G501" i="9"/>
  <c r="G500" i="9"/>
  <c r="G499" i="9"/>
  <c r="G498" i="9"/>
  <c r="G497" i="9"/>
  <c r="G496" i="9"/>
  <c r="G495" i="9"/>
  <c r="G494" i="9"/>
  <c r="G493" i="9"/>
  <c r="G492" i="9"/>
  <c r="G491" i="9"/>
  <c r="G490" i="9"/>
  <c r="G489" i="9"/>
  <c r="G488" i="9"/>
  <c r="G487" i="9"/>
  <c r="G486" i="9"/>
  <c r="G485" i="9"/>
  <c r="G484" i="9"/>
  <c r="G483" i="9"/>
  <c r="G482" i="9"/>
  <c r="G481" i="9"/>
  <c r="G480" i="9"/>
  <c r="G479" i="9"/>
  <c r="G478" i="9"/>
  <c r="G477" i="9"/>
  <c r="G476" i="9"/>
  <c r="G475" i="9"/>
  <c r="G474" i="9"/>
  <c r="G473" i="9"/>
  <c r="G472" i="9"/>
  <c r="G471" i="9"/>
  <c r="G470" i="9"/>
  <c r="G469" i="9"/>
  <c r="G468" i="9"/>
  <c r="G467" i="9"/>
  <c r="G466" i="9"/>
  <c r="G465" i="9"/>
  <c r="G464" i="9"/>
  <c r="G463" i="9"/>
  <c r="G462" i="9"/>
  <c r="G461" i="9"/>
  <c r="G460" i="9"/>
  <c r="G459" i="9"/>
  <c r="G458" i="9"/>
  <c r="G457" i="9"/>
  <c r="G456" i="9"/>
  <c r="G455" i="9"/>
  <c r="G454" i="9"/>
  <c r="G453" i="9"/>
  <c r="G452" i="9"/>
  <c r="G451" i="9"/>
  <c r="G450" i="9"/>
  <c r="G449" i="9"/>
  <c r="G448" i="9"/>
  <c r="G447" i="9"/>
  <c r="G446" i="9"/>
  <c r="G445" i="9"/>
  <c r="G444" i="9"/>
  <c r="G443" i="9"/>
  <c r="G442" i="9"/>
  <c r="G441" i="9"/>
  <c r="G440" i="9"/>
  <c r="G439" i="9"/>
  <c r="G438" i="9"/>
  <c r="G437" i="9"/>
  <c r="G436" i="9"/>
  <c r="G435" i="9"/>
  <c r="G434" i="9"/>
  <c r="G433" i="9"/>
  <c r="G432" i="9"/>
  <c r="G431" i="9"/>
  <c r="G430" i="9"/>
  <c r="G429" i="9"/>
  <c r="G428" i="9"/>
  <c r="G427" i="9"/>
  <c r="G426" i="9"/>
  <c r="G425" i="9"/>
  <c r="G424" i="9"/>
  <c r="G423" i="9"/>
  <c r="G422" i="9"/>
  <c r="G421" i="9"/>
  <c r="G420" i="9"/>
  <c r="G419" i="9"/>
  <c r="G418" i="9"/>
  <c r="G417" i="9"/>
  <c r="G416" i="9"/>
  <c r="G415" i="9"/>
  <c r="G414" i="9"/>
  <c r="G413" i="9"/>
  <c r="G412" i="9"/>
  <c r="G411" i="9"/>
  <c r="G410" i="9"/>
  <c r="G409" i="9"/>
  <c r="G408" i="9"/>
  <c r="G407" i="9"/>
  <c r="G406" i="9"/>
  <c r="G405" i="9"/>
  <c r="G404" i="9"/>
  <c r="G403" i="9"/>
  <c r="G402" i="9"/>
  <c r="G401" i="9"/>
  <c r="G400" i="9"/>
  <c r="G399" i="9"/>
  <c r="G398" i="9"/>
  <c r="G397" i="9"/>
  <c r="G396" i="9"/>
  <c r="G395" i="9"/>
  <c r="G394" i="9"/>
  <c r="G393" i="9"/>
  <c r="G392" i="9"/>
  <c r="G391" i="9"/>
  <c r="G390" i="9"/>
  <c r="G389" i="9"/>
  <c r="G388" i="9"/>
  <c r="G387" i="9"/>
  <c r="G386" i="9"/>
  <c r="G385" i="9"/>
  <c r="G384" i="9"/>
  <c r="G383" i="9"/>
  <c r="G382" i="9"/>
  <c r="G381" i="9"/>
  <c r="G380" i="9"/>
  <c r="G379" i="9"/>
  <c r="G378" i="9"/>
  <c r="G377" i="9"/>
  <c r="G376" i="9"/>
  <c r="G375" i="9"/>
  <c r="G374" i="9"/>
  <c r="G373" i="9"/>
  <c r="G372" i="9"/>
  <c r="G371" i="9"/>
  <c r="G370" i="9"/>
  <c r="G369" i="9"/>
  <c r="G368" i="9"/>
  <c r="G367" i="9"/>
  <c r="G366" i="9"/>
  <c r="G365" i="9"/>
  <c r="G364" i="9"/>
  <c r="G363" i="9"/>
  <c r="G362" i="9"/>
  <c r="G361" i="9"/>
  <c r="G360" i="9"/>
  <c r="G359" i="9"/>
  <c r="G358" i="9"/>
  <c r="G357" i="9"/>
  <c r="G356" i="9"/>
  <c r="G355" i="9"/>
  <c r="G354" i="9"/>
  <c r="G353" i="9"/>
  <c r="G352" i="9"/>
  <c r="G351" i="9"/>
  <c r="G350" i="9"/>
  <c r="G349" i="9"/>
  <c r="G348" i="9"/>
  <c r="G347" i="9"/>
  <c r="G346" i="9"/>
  <c r="G345" i="9"/>
  <c r="G344" i="9"/>
  <c r="G343" i="9"/>
  <c r="G342" i="9"/>
  <c r="G341" i="9"/>
  <c r="G340" i="9"/>
  <c r="G339" i="9"/>
  <c r="G338" i="9"/>
  <c r="G337" i="9"/>
  <c r="G336" i="9"/>
  <c r="G335" i="9"/>
  <c r="G334" i="9"/>
  <c r="G333" i="9"/>
  <c r="G332" i="9"/>
  <c r="G331" i="9"/>
  <c r="G330" i="9"/>
  <c r="G329" i="9"/>
  <c r="G328" i="9"/>
  <c r="G327" i="9"/>
  <c r="L317" i="9"/>
  <c r="L316" i="9"/>
  <c r="L315" i="9"/>
  <c r="L314" i="9"/>
  <c r="L313" i="9"/>
  <c r="L312" i="9"/>
  <c r="L311" i="9"/>
  <c r="L310" i="9"/>
  <c r="L309" i="9"/>
  <c r="L308" i="9"/>
  <c r="L307" i="9"/>
  <c r="L306" i="9"/>
  <c r="L305" i="9"/>
  <c r="L304" i="9"/>
  <c r="L303" i="9"/>
  <c r="L302" i="9"/>
  <c r="L301" i="9"/>
  <c r="L300" i="9"/>
  <c r="L299" i="9"/>
  <c r="L298" i="9"/>
  <c r="L297" i="9"/>
  <c r="L296" i="9"/>
  <c r="L295" i="9"/>
  <c r="L294" i="9"/>
  <c r="L293" i="9"/>
  <c r="L292" i="9"/>
  <c r="L291" i="9"/>
  <c r="L290" i="9"/>
  <c r="L289" i="9"/>
  <c r="L288" i="9"/>
  <c r="L287" i="9"/>
  <c r="L286" i="9"/>
  <c r="L285" i="9"/>
  <c r="L284" i="9"/>
  <c r="L283" i="9"/>
  <c r="L282" i="9"/>
  <c r="L281" i="9"/>
  <c r="L280" i="9"/>
  <c r="L279" i="9"/>
  <c r="L278" i="9"/>
  <c r="L277" i="9"/>
  <c r="L276" i="9"/>
  <c r="L275" i="9"/>
  <c r="L274" i="9"/>
  <c r="L273" i="9"/>
  <c r="L272" i="9"/>
  <c r="L271" i="9"/>
  <c r="L270" i="9"/>
  <c r="L269" i="9"/>
  <c r="L268" i="9"/>
  <c r="L267" i="9"/>
  <c r="L266" i="9"/>
  <c r="L265" i="9"/>
  <c r="L264" i="9"/>
  <c r="L263" i="9"/>
  <c r="L262" i="9"/>
  <c r="L261" i="9"/>
  <c r="L260" i="9"/>
  <c r="L259" i="9"/>
  <c r="L258" i="9"/>
  <c r="L257" i="9"/>
  <c r="L256" i="9"/>
  <c r="L255" i="9"/>
  <c r="L254" i="9"/>
  <c r="L253" i="9"/>
  <c r="L252" i="9"/>
  <c r="L251" i="9"/>
  <c r="L250" i="9"/>
  <c r="L249" i="9"/>
  <c r="L248" i="9"/>
  <c r="L247" i="9"/>
  <c r="L246" i="9"/>
  <c r="L245" i="9"/>
  <c r="L244" i="9"/>
  <c r="L243" i="9"/>
  <c r="L242" i="9"/>
  <c r="L241" i="9"/>
  <c r="L240" i="9"/>
  <c r="L239" i="9"/>
  <c r="L238" i="9"/>
  <c r="L237" i="9"/>
  <c r="L236" i="9"/>
  <c r="L235" i="9"/>
  <c r="L234" i="9"/>
  <c r="L233" i="9"/>
  <c r="L232" i="9"/>
  <c r="L231" i="9"/>
  <c r="L230" i="9"/>
  <c r="L229" i="9"/>
  <c r="L228" i="9"/>
  <c r="L227" i="9"/>
  <c r="L226" i="9"/>
  <c r="L225" i="9"/>
  <c r="L224" i="9"/>
  <c r="L223" i="9"/>
  <c r="L222" i="9"/>
  <c r="L221" i="9"/>
  <c r="L220" i="9"/>
  <c r="L219" i="9"/>
  <c r="L218" i="9"/>
  <c r="L217" i="9"/>
  <c r="L216" i="9"/>
  <c r="L215" i="9"/>
  <c r="L214" i="9"/>
  <c r="L213" i="9"/>
  <c r="L212" i="9"/>
  <c r="L211" i="9"/>
  <c r="L210" i="9"/>
  <c r="L209" i="9"/>
  <c r="L208" i="9"/>
  <c r="L207" i="9"/>
  <c r="L206" i="9"/>
  <c r="L205" i="9"/>
  <c r="L204" i="9"/>
  <c r="L203" i="9"/>
  <c r="L202" i="9"/>
  <c r="L201" i="9"/>
  <c r="L200" i="9"/>
  <c r="L199" i="9"/>
  <c r="L198" i="9"/>
  <c r="L197" i="9"/>
  <c r="L196" i="9"/>
  <c r="L195" i="9"/>
  <c r="L194" i="9"/>
  <c r="L193" i="9"/>
  <c r="L192" i="9"/>
  <c r="L191" i="9"/>
  <c r="L190" i="9"/>
  <c r="L189" i="9"/>
  <c r="L188" i="9"/>
  <c r="L187" i="9"/>
  <c r="L186" i="9"/>
  <c r="L185" i="9"/>
  <c r="L184" i="9"/>
  <c r="L183" i="9"/>
  <c r="L182" i="9"/>
  <c r="L181" i="9"/>
  <c r="L180" i="9"/>
  <c r="L179" i="9"/>
  <c r="L178" i="9"/>
  <c r="L177" i="9"/>
  <c r="L176" i="9"/>
  <c r="L175" i="9"/>
  <c r="L174" i="9"/>
  <c r="L173" i="9"/>
  <c r="L172" i="9"/>
  <c r="L171" i="9"/>
  <c r="L170" i="9"/>
  <c r="L169" i="9"/>
  <c r="L168" i="9"/>
  <c r="L158" i="9"/>
  <c r="L157" i="9"/>
  <c r="L156" i="9"/>
  <c r="L155" i="9"/>
  <c r="L154" i="9"/>
  <c r="L153" i="9"/>
  <c r="L152" i="9"/>
  <c r="L151" i="9"/>
  <c r="L150" i="9"/>
  <c r="L149" i="9"/>
  <c r="L148" i="9"/>
  <c r="L147" i="9"/>
  <c r="L146" i="9"/>
  <c r="L145" i="9"/>
  <c r="L144" i="9"/>
  <c r="L143" i="9"/>
  <c r="L142" i="9"/>
  <c r="L141" i="9"/>
  <c r="L140" i="9"/>
  <c r="L139" i="9"/>
  <c r="L138" i="9"/>
  <c r="L137" i="9"/>
  <c r="L136" i="9"/>
  <c r="L135" i="9"/>
  <c r="L134" i="9"/>
  <c r="L133" i="9"/>
  <c r="L132" i="9"/>
  <c r="L131" i="9"/>
  <c r="L130" i="9"/>
  <c r="L129" i="9"/>
  <c r="L128" i="9"/>
  <c r="L127" i="9"/>
  <c r="L126" i="9"/>
  <c r="L125" i="9"/>
  <c r="L124" i="9"/>
  <c r="L123" i="9"/>
  <c r="L122" i="9"/>
  <c r="L121" i="9"/>
  <c r="L120" i="9"/>
  <c r="L119" i="9"/>
  <c r="L118" i="9"/>
  <c r="L117" i="9"/>
  <c r="L116" i="9"/>
  <c r="L115" i="9"/>
  <c r="L114" i="9"/>
  <c r="L113" i="9"/>
  <c r="L112" i="9"/>
  <c r="L111" i="9"/>
  <c r="L110" i="9"/>
  <c r="L109" i="9"/>
  <c r="L108" i="9"/>
  <c r="L107" i="9"/>
  <c r="L106" i="9"/>
  <c r="L105" i="9"/>
  <c r="L104" i="9"/>
  <c r="L103" i="9"/>
  <c r="L102" i="9"/>
  <c r="L101" i="9"/>
  <c r="L100" i="9"/>
  <c r="L99" i="9"/>
  <c r="L98" i="9"/>
  <c r="L97" i="9"/>
  <c r="L96" i="9"/>
  <c r="L95" i="9"/>
  <c r="L94" i="9"/>
  <c r="L93" i="9"/>
  <c r="L92" i="9"/>
  <c r="L91" i="9"/>
  <c r="L90" i="9"/>
  <c r="L89" i="9"/>
  <c r="L88" i="9"/>
  <c r="L87" i="9"/>
  <c r="L86" i="9"/>
  <c r="L85" i="9"/>
  <c r="L84" i="9"/>
  <c r="L83" i="9"/>
  <c r="L82" i="9"/>
  <c r="L81" i="9"/>
  <c r="L80" i="9"/>
  <c r="L79" i="9"/>
  <c r="L78" i="9"/>
  <c r="L77" i="9"/>
  <c r="L76" i="9"/>
  <c r="L75" i="9"/>
  <c r="L74" i="9"/>
  <c r="L73" i="9"/>
  <c r="L72" i="9"/>
  <c r="L71" i="9"/>
  <c r="L70" i="9"/>
  <c r="L69" i="9"/>
  <c r="L68" i="9"/>
  <c r="L67" i="9"/>
  <c r="L66" i="9"/>
  <c r="L65" i="9"/>
  <c r="L64" i="9"/>
  <c r="L63" i="9"/>
  <c r="L62" i="9"/>
  <c r="L61" i="9"/>
  <c r="L60" i="9"/>
  <c r="L59" i="9"/>
  <c r="L58" i="9"/>
  <c r="L57" i="9"/>
  <c r="L56" i="9"/>
  <c r="L55" i="9"/>
  <c r="L54" i="9"/>
  <c r="L53" i="9"/>
  <c r="L52" i="9"/>
  <c r="L51" i="9"/>
  <c r="L50" i="9"/>
  <c r="L49" i="9"/>
  <c r="L48" i="9"/>
  <c r="L47" i="9"/>
  <c r="L46" i="9"/>
  <c r="L45" i="9"/>
  <c r="L44" i="9"/>
  <c r="L43" i="9"/>
  <c r="L42" i="9"/>
  <c r="L41" i="9"/>
  <c r="L40" i="9"/>
  <c r="L39" i="9"/>
  <c r="L38" i="9"/>
  <c r="L37" i="9"/>
  <c r="L36" i="9"/>
  <c r="L35" i="9"/>
  <c r="L34" i="9"/>
  <c r="L33" i="9"/>
  <c r="L32" i="9"/>
  <c r="L31" i="9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K413" i="6"/>
  <c r="K412" i="6"/>
  <c r="K411" i="6"/>
  <c r="K410" i="6"/>
  <c r="K409" i="6"/>
  <c r="K408" i="6"/>
  <c r="K407" i="6"/>
  <c r="K406" i="6"/>
  <c r="K405" i="6"/>
  <c r="K404" i="6"/>
  <c r="K403" i="6"/>
  <c r="K402" i="6"/>
  <c r="K401" i="6"/>
  <c r="K400" i="6"/>
  <c r="K399" i="6"/>
  <c r="K398" i="6"/>
  <c r="K397" i="6"/>
  <c r="K396" i="6"/>
  <c r="K395" i="6"/>
  <c r="K394" i="6"/>
  <c r="K393" i="6"/>
  <c r="K392" i="6"/>
  <c r="K391" i="6"/>
  <c r="K390" i="6"/>
  <c r="K389" i="6"/>
  <c r="K388" i="6"/>
  <c r="K387" i="6"/>
  <c r="K386" i="6"/>
  <c r="K385" i="6"/>
  <c r="K384" i="6"/>
  <c r="K383" i="6"/>
  <c r="K382" i="6"/>
  <c r="K381" i="6"/>
  <c r="K380" i="6"/>
  <c r="K379" i="6"/>
  <c r="K378" i="6"/>
  <c r="K377" i="6"/>
  <c r="K376" i="6"/>
  <c r="K375" i="6"/>
  <c r="K374" i="6"/>
  <c r="K373" i="6"/>
  <c r="K372" i="6"/>
  <c r="K371" i="6"/>
  <c r="K370" i="6"/>
  <c r="K369" i="6"/>
  <c r="K368" i="6"/>
  <c r="K367" i="6"/>
  <c r="K366" i="6"/>
  <c r="K365" i="6"/>
  <c r="K364" i="6"/>
  <c r="K363" i="6"/>
  <c r="K362" i="6"/>
  <c r="K361" i="6"/>
  <c r="K360" i="6"/>
  <c r="K359" i="6"/>
  <c r="K358" i="6"/>
  <c r="K357" i="6"/>
  <c r="K356" i="6"/>
  <c r="K355" i="6"/>
  <c r="K354" i="6"/>
  <c r="K353" i="6"/>
  <c r="K352" i="6"/>
  <c r="K351" i="6"/>
  <c r="K350" i="6"/>
  <c r="K349" i="6"/>
  <c r="K348" i="6"/>
  <c r="K347" i="6"/>
  <c r="K346" i="6"/>
  <c r="K345" i="6"/>
  <c r="K344" i="6"/>
  <c r="K343" i="6"/>
  <c r="K342" i="6"/>
  <c r="K341" i="6"/>
  <c r="K340" i="6"/>
  <c r="K339" i="6"/>
  <c r="K338" i="6"/>
  <c r="K337" i="6"/>
  <c r="K336" i="6"/>
  <c r="K335" i="6"/>
  <c r="K334" i="6"/>
  <c r="K333" i="6"/>
  <c r="K332" i="6"/>
  <c r="K331" i="6"/>
  <c r="K330" i="6"/>
  <c r="K329" i="6"/>
  <c r="K328" i="6"/>
  <c r="K327" i="6"/>
  <c r="K326" i="6"/>
  <c r="K325" i="6"/>
  <c r="K324" i="6"/>
  <c r="K323" i="6"/>
  <c r="K322" i="6"/>
  <c r="K321" i="6"/>
  <c r="K320" i="6"/>
  <c r="K319" i="6"/>
  <c r="K318" i="6"/>
  <c r="K317" i="6"/>
  <c r="K316" i="6"/>
  <c r="K315" i="6"/>
  <c r="K314" i="6"/>
  <c r="K313" i="6"/>
  <c r="K312" i="6"/>
  <c r="K311" i="6"/>
  <c r="K310" i="6"/>
  <c r="K309" i="6"/>
  <c r="K308" i="6"/>
  <c r="K307" i="6"/>
  <c r="K306" i="6"/>
  <c r="K305" i="6"/>
  <c r="K304" i="6"/>
  <c r="K303" i="6"/>
  <c r="K302" i="6"/>
  <c r="K301" i="6"/>
  <c r="K300" i="6"/>
  <c r="K299" i="6"/>
  <c r="K298" i="6"/>
  <c r="K297" i="6"/>
  <c r="K296" i="6"/>
  <c r="K295" i="6"/>
  <c r="K294" i="6"/>
  <c r="K293" i="6"/>
  <c r="K292" i="6"/>
  <c r="K291" i="6"/>
  <c r="K290" i="6"/>
  <c r="K289" i="6"/>
  <c r="K288" i="6"/>
  <c r="K287" i="6"/>
  <c r="K286" i="6"/>
  <c r="K285" i="6"/>
  <c r="K284" i="6"/>
  <c r="K283" i="6"/>
  <c r="K282" i="6"/>
  <c r="K281" i="6"/>
  <c r="K280" i="6"/>
  <c r="K279" i="6"/>
  <c r="K278" i="6"/>
  <c r="K277" i="6"/>
  <c r="K276" i="6"/>
  <c r="K275" i="6"/>
  <c r="K274" i="6"/>
  <c r="K273" i="6"/>
  <c r="K272" i="6"/>
  <c r="K271" i="6"/>
  <c r="K270" i="6"/>
  <c r="K269" i="6"/>
  <c r="K268" i="6"/>
  <c r="K267" i="6"/>
  <c r="K266" i="6"/>
  <c r="K265" i="6"/>
  <c r="K264" i="6"/>
  <c r="K263" i="6"/>
  <c r="K262" i="6"/>
  <c r="K261" i="6"/>
  <c r="K260" i="6"/>
  <c r="K259" i="6"/>
  <c r="K258" i="6"/>
  <c r="K257" i="6"/>
  <c r="K256" i="6"/>
  <c r="K255" i="6"/>
  <c r="K254" i="6"/>
  <c r="K253" i="6"/>
  <c r="K252" i="6"/>
  <c r="K251" i="6"/>
  <c r="K250" i="6"/>
  <c r="K249" i="6"/>
  <c r="K248" i="6"/>
  <c r="K247" i="6"/>
  <c r="K246" i="6"/>
  <c r="K245" i="6"/>
  <c r="K244" i="6"/>
  <c r="K243" i="6"/>
  <c r="K242" i="6"/>
  <c r="K241" i="6"/>
  <c r="K240" i="6"/>
  <c r="K239" i="6"/>
  <c r="K238" i="6"/>
  <c r="K237" i="6"/>
  <c r="K236" i="6"/>
  <c r="K235" i="6"/>
  <c r="K234" i="6"/>
  <c r="K233" i="6"/>
  <c r="K232" i="6"/>
  <c r="K231" i="6"/>
  <c r="K230" i="6"/>
  <c r="K229" i="6"/>
  <c r="K228" i="6"/>
  <c r="K227" i="6"/>
  <c r="K226" i="6"/>
  <c r="K225" i="6"/>
  <c r="K224" i="6"/>
  <c r="K223" i="6"/>
  <c r="K222" i="6"/>
  <c r="K221" i="6"/>
  <c r="K220" i="6"/>
  <c r="K219" i="6"/>
  <c r="K218" i="6"/>
  <c r="K217" i="6"/>
  <c r="K216" i="6"/>
  <c r="K215" i="6"/>
  <c r="K214" i="6"/>
  <c r="K213" i="6"/>
  <c r="K212" i="6"/>
  <c r="K211" i="6"/>
  <c r="K210" i="6"/>
  <c r="K209" i="6"/>
  <c r="K208" i="6"/>
  <c r="K207" i="6"/>
  <c r="K206" i="6"/>
  <c r="K205" i="6"/>
  <c r="K204" i="6"/>
  <c r="K203" i="6"/>
  <c r="K202" i="6"/>
  <c r="K201" i="6"/>
  <c r="K200" i="6"/>
  <c r="K199" i="6"/>
  <c r="K198" i="6"/>
  <c r="K197" i="6"/>
  <c r="K196" i="6"/>
  <c r="K195" i="6"/>
  <c r="K194" i="6"/>
  <c r="K193" i="6"/>
  <c r="K192" i="6"/>
  <c r="K191" i="6"/>
  <c r="K190" i="6"/>
  <c r="K189" i="6"/>
  <c r="K188" i="6"/>
  <c r="K187" i="6"/>
  <c r="K186" i="6"/>
  <c r="K185" i="6"/>
  <c r="K184" i="6"/>
  <c r="K183" i="6"/>
  <c r="K182" i="6"/>
  <c r="K181" i="6"/>
  <c r="K180" i="6"/>
  <c r="K179" i="6"/>
  <c r="K178" i="6"/>
  <c r="K177" i="6"/>
  <c r="K176" i="6"/>
  <c r="K175" i="6"/>
  <c r="K174" i="6"/>
  <c r="K173" i="6"/>
  <c r="K172" i="6"/>
  <c r="K171" i="6"/>
  <c r="K170" i="6"/>
  <c r="K169" i="6"/>
  <c r="K168" i="6"/>
  <c r="K167" i="6"/>
  <c r="K166" i="6"/>
  <c r="K165" i="6"/>
  <c r="K164" i="6"/>
  <c r="K163" i="6"/>
  <c r="K162" i="6"/>
  <c r="K161" i="6"/>
  <c r="K160" i="6"/>
  <c r="K159" i="6"/>
  <c r="K158" i="6"/>
  <c r="K157" i="6"/>
  <c r="K156" i="6"/>
  <c r="K155" i="6"/>
  <c r="K154" i="6"/>
  <c r="K153" i="6"/>
  <c r="K152" i="6"/>
  <c r="K151" i="6"/>
  <c r="K150" i="6"/>
  <c r="K149" i="6"/>
  <c r="K148" i="6"/>
  <c r="K147" i="6"/>
  <c r="K146" i="6"/>
  <c r="K145" i="6"/>
  <c r="K144" i="6"/>
  <c r="K143" i="6"/>
  <c r="K142" i="6"/>
  <c r="K141" i="6"/>
  <c r="K140" i="6"/>
  <c r="K139" i="6"/>
  <c r="K138" i="6"/>
  <c r="K137" i="6"/>
  <c r="K136" i="6"/>
  <c r="K135" i="6"/>
  <c r="K134" i="6"/>
  <c r="K133" i="6"/>
  <c r="K132" i="6"/>
  <c r="K131" i="6"/>
  <c r="K130" i="6"/>
  <c r="K129" i="6"/>
  <c r="K128" i="6"/>
  <c r="K127" i="6"/>
  <c r="K126" i="6"/>
  <c r="K125" i="6"/>
  <c r="K124" i="6"/>
  <c r="K123" i="6"/>
  <c r="K122" i="6"/>
  <c r="K121" i="6"/>
  <c r="K120" i="6"/>
  <c r="K119" i="6"/>
  <c r="K118" i="6"/>
  <c r="K117" i="6"/>
  <c r="K116" i="6"/>
  <c r="K115" i="6"/>
  <c r="K114" i="6"/>
  <c r="K113" i="6"/>
  <c r="K112" i="6"/>
  <c r="K111" i="6"/>
  <c r="K110" i="6"/>
  <c r="K109" i="6"/>
  <c r="K108" i="6"/>
  <c r="K107" i="6"/>
  <c r="K106" i="6"/>
  <c r="K105" i="6"/>
  <c r="K104" i="6"/>
  <c r="K103" i="6"/>
  <c r="K102" i="6"/>
  <c r="K101" i="6"/>
  <c r="K100" i="6"/>
  <c r="K99" i="6"/>
  <c r="K98" i="6"/>
  <c r="K97" i="6"/>
  <c r="K96" i="6"/>
  <c r="K95" i="6"/>
  <c r="K94" i="6"/>
  <c r="F413" i="6"/>
  <c r="J413" i="6"/>
  <c r="F412" i="6"/>
  <c r="J412" i="6"/>
  <c r="F411" i="6"/>
  <c r="J411" i="6"/>
  <c r="F410" i="6"/>
  <c r="J410" i="6"/>
  <c r="F409" i="6"/>
  <c r="J409" i="6"/>
  <c r="F408" i="6"/>
  <c r="J408" i="6"/>
  <c r="F407" i="6"/>
  <c r="J407" i="6"/>
  <c r="F406" i="6"/>
  <c r="J406" i="6"/>
  <c r="F405" i="6"/>
  <c r="J405" i="6"/>
  <c r="F404" i="6"/>
  <c r="J404" i="6"/>
  <c r="F403" i="6"/>
  <c r="J403" i="6"/>
  <c r="F402" i="6"/>
  <c r="J402" i="6"/>
  <c r="F401" i="6"/>
  <c r="J401" i="6"/>
  <c r="F400" i="6"/>
  <c r="J400" i="6"/>
  <c r="F399" i="6"/>
  <c r="J399" i="6"/>
  <c r="F398" i="6"/>
  <c r="J398" i="6"/>
  <c r="F397" i="6"/>
  <c r="J397" i="6"/>
  <c r="F396" i="6"/>
  <c r="J396" i="6"/>
  <c r="F395" i="6"/>
  <c r="J395" i="6"/>
  <c r="F394" i="6"/>
  <c r="J394" i="6"/>
  <c r="F393" i="6"/>
  <c r="J393" i="6"/>
  <c r="F392" i="6"/>
  <c r="J392" i="6"/>
  <c r="F391" i="6"/>
  <c r="J391" i="6"/>
  <c r="F390" i="6"/>
  <c r="J390" i="6"/>
  <c r="F389" i="6"/>
  <c r="J389" i="6"/>
  <c r="F388" i="6"/>
  <c r="J388" i="6"/>
  <c r="F387" i="6"/>
  <c r="J387" i="6"/>
  <c r="F386" i="6"/>
  <c r="J386" i="6"/>
  <c r="F385" i="6"/>
  <c r="J385" i="6"/>
  <c r="F384" i="6"/>
  <c r="J384" i="6"/>
  <c r="F383" i="6"/>
  <c r="J383" i="6"/>
  <c r="F382" i="6"/>
  <c r="J382" i="6"/>
  <c r="F381" i="6"/>
  <c r="J381" i="6"/>
  <c r="F380" i="6"/>
  <c r="J380" i="6"/>
  <c r="F379" i="6"/>
  <c r="J379" i="6"/>
  <c r="F378" i="6"/>
  <c r="J378" i="6"/>
  <c r="F377" i="6"/>
  <c r="J377" i="6"/>
  <c r="F376" i="6"/>
  <c r="J376" i="6"/>
  <c r="F375" i="6"/>
  <c r="J375" i="6"/>
  <c r="F374" i="6"/>
  <c r="J374" i="6"/>
  <c r="F373" i="6"/>
  <c r="J373" i="6"/>
  <c r="F372" i="6"/>
  <c r="J372" i="6"/>
  <c r="F371" i="6"/>
  <c r="J371" i="6"/>
  <c r="F370" i="6"/>
  <c r="J370" i="6"/>
  <c r="F369" i="6"/>
  <c r="J369" i="6"/>
  <c r="F368" i="6"/>
  <c r="J368" i="6"/>
  <c r="F367" i="6"/>
  <c r="J367" i="6"/>
  <c r="F366" i="6"/>
  <c r="J366" i="6"/>
  <c r="F365" i="6"/>
  <c r="J365" i="6"/>
  <c r="F364" i="6"/>
  <c r="J364" i="6"/>
  <c r="F363" i="6"/>
  <c r="J363" i="6"/>
  <c r="F362" i="6"/>
  <c r="J362" i="6"/>
  <c r="F361" i="6"/>
  <c r="J361" i="6"/>
  <c r="F360" i="6"/>
  <c r="J360" i="6"/>
  <c r="F359" i="6"/>
  <c r="J359" i="6"/>
  <c r="F358" i="6"/>
  <c r="J358" i="6"/>
  <c r="F357" i="6"/>
  <c r="J357" i="6"/>
  <c r="F356" i="6"/>
  <c r="J356" i="6"/>
  <c r="F355" i="6"/>
  <c r="J355" i="6"/>
  <c r="F354" i="6"/>
  <c r="J354" i="6"/>
  <c r="F353" i="6"/>
  <c r="J353" i="6"/>
  <c r="F352" i="6"/>
  <c r="J352" i="6"/>
  <c r="F351" i="6"/>
  <c r="J351" i="6"/>
  <c r="F350" i="6"/>
  <c r="J350" i="6"/>
  <c r="F349" i="6"/>
  <c r="J349" i="6"/>
  <c r="F348" i="6"/>
  <c r="J348" i="6"/>
  <c r="F347" i="6"/>
  <c r="J347" i="6"/>
  <c r="F346" i="6"/>
  <c r="J346" i="6"/>
  <c r="F345" i="6"/>
  <c r="J345" i="6"/>
  <c r="F344" i="6"/>
  <c r="J344" i="6"/>
  <c r="F343" i="6"/>
  <c r="J343" i="6"/>
  <c r="F342" i="6"/>
  <c r="J342" i="6"/>
  <c r="F341" i="6"/>
  <c r="J341" i="6"/>
  <c r="F340" i="6"/>
  <c r="J340" i="6"/>
  <c r="F339" i="6"/>
  <c r="J339" i="6"/>
  <c r="F338" i="6"/>
  <c r="J338" i="6"/>
  <c r="F337" i="6"/>
  <c r="J337" i="6"/>
  <c r="F336" i="6"/>
  <c r="J336" i="6"/>
  <c r="F335" i="6"/>
  <c r="J335" i="6"/>
  <c r="F334" i="6"/>
  <c r="J334" i="6"/>
  <c r="F333" i="6"/>
  <c r="J333" i="6"/>
  <c r="F332" i="6"/>
  <c r="J332" i="6"/>
  <c r="F331" i="6"/>
  <c r="J331" i="6"/>
  <c r="F330" i="6"/>
  <c r="J330" i="6"/>
  <c r="F329" i="6"/>
  <c r="J329" i="6"/>
  <c r="F328" i="6"/>
  <c r="J328" i="6"/>
  <c r="F327" i="6"/>
  <c r="J327" i="6"/>
  <c r="F326" i="6"/>
  <c r="J326" i="6"/>
  <c r="F325" i="6"/>
  <c r="J325" i="6"/>
  <c r="F324" i="6"/>
  <c r="J324" i="6"/>
  <c r="F323" i="6"/>
  <c r="J323" i="6"/>
  <c r="F322" i="6"/>
  <c r="J322" i="6"/>
  <c r="F321" i="6"/>
  <c r="J321" i="6"/>
  <c r="F320" i="6"/>
  <c r="J320" i="6"/>
  <c r="F319" i="6"/>
  <c r="J319" i="6"/>
  <c r="F318" i="6"/>
  <c r="J318" i="6"/>
  <c r="F317" i="6"/>
  <c r="J317" i="6"/>
  <c r="F316" i="6"/>
  <c r="J316" i="6"/>
  <c r="F315" i="6"/>
  <c r="J315" i="6"/>
  <c r="F314" i="6"/>
  <c r="J314" i="6"/>
  <c r="F313" i="6"/>
  <c r="J313" i="6"/>
  <c r="F312" i="6"/>
  <c r="J312" i="6"/>
  <c r="F311" i="6"/>
  <c r="J311" i="6"/>
  <c r="F310" i="6"/>
  <c r="J310" i="6"/>
  <c r="F309" i="6"/>
  <c r="J309" i="6"/>
  <c r="F308" i="6"/>
  <c r="J308" i="6"/>
  <c r="F307" i="6"/>
  <c r="J307" i="6"/>
  <c r="F306" i="6"/>
  <c r="J306" i="6"/>
  <c r="F305" i="6"/>
  <c r="J305" i="6"/>
  <c r="F304" i="6"/>
  <c r="J304" i="6"/>
  <c r="F303" i="6"/>
  <c r="J303" i="6"/>
  <c r="F302" i="6"/>
  <c r="J302" i="6"/>
  <c r="F301" i="6"/>
  <c r="J301" i="6"/>
  <c r="F300" i="6"/>
  <c r="J300" i="6"/>
  <c r="F299" i="6"/>
  <c r="J299" i="6"/>
  <c r="F298" i="6"/>
  <c r="J298" i="6"/>
  <c r="F297" i="6"/>
  <c r="J297" i="6"/>
  <c r="F296" i="6"/>
  <c r="J296" i="6"/>
  <c r="F295" i="6"/>
  <c r="J295" i="6"/>
  <c r="F294" i="6"/>
  <c r="J294" i="6"/>
  <c r="F293" i="6"/>
  <c r="J293" i="6"/>
  <c r="F292" i="6"/>
  <c r="J292" i="6"/>
  <c r="F291" i="6"/>
  <c r="J291" i="6"/>
  <c r="F290" i="6"/>
  <c r="J290" i="6"/>
  <c r="F289" i="6"/>
  <c r="J289" i="6"/>
  <c r="F288" i="6"/>
  <c r="J288" i="6"/>
  <c r="F287" i="6"/>
  <c r="J287" i="6"/>
  <c r="F286" i="6"/>
  <c r="J286" i="6"/>
  <c r="F285" i="6"/>
  <c r="J285" i="6"/>
  <c r="F284" i="6"/>
  <c r="J284" i="6"/>
  <c r="F283" i="6"/>
  <c r="J283" i="6"/>
  <c r="F282" i="6"/>
  <c r="J282" i="6"/>
  <c r="F281" i="6"/>
  <c r="J281" i="6"/>
  <c r="F280" i="6"/>
  <c r="J280" i="6"/>
  <c r="F279" i="6"/>
  <c r="J279" i="6"/>
  <c r="F278" i="6"/>
  <c r="J278" i="6"/>
  <c r="F277" i="6"/>
  <c r="J277" i="6"/>
  <c r="F276" i="6"/>
  <c r="J276" i="6"/>
  <c r="F275" i="6"/>
  <c r="J275" i="6"/>
  <c r="F274" i="6"/>
  <c r="J274" i="6"/>
  <c r="F273" i="6"/>
  <c r="J273" i="6"/>
  <c r="F272" i="6"/>
  <c r="J272" i="6"/>
  <c r="F271" i="6"/>
  <c r="J271" i="6"/>
  <c r="F270" i="6"/>
  <c r="J270" i="6"/>
  <c r="F269" i="6"/>
  <c r="J269" i="6"/>
  <c r="F268" i="6"/>
  <c r="J268" i="6"/>
  <c r="F267" i="6"/>
  <c r="J267" i="6"/>
  <c r="F266" i="6"/>
  <c r="J266" i="6"/>
  <c r="F265" i="6"/>
  <c r="J265" i="6"/>
  <c r="F264" i="6"/>
  <c r="J264" i="6"/>
  <c r="F263" i="6"/>
  <c r="J263" i="6"/>
  <c r="F262" i="6"/>
  <c r="J262" i="6"/>
  <c r="F261" i="6"/>
  <c r="J261" i="6"/>
  <c r="F260" i="6"/>
  <c r="J260" i="6"/>
  <c r="F259" i="6"/>
  <c r="J259" i="6"/>
  <c r="F258" i="6"/>
  <c r="J258" i="6"/>
  <c r="F257" i="6"/>
  <c r="J257" i="6"/>
  <c r="F256" i="6"/>
  <c r="J256" i="6"/>
  <c r="F255" i="6"/>
  <c r="J255" i="6"/>
  <c r="F254" i="6"/>
  <c r="J254" i="6"/>
  <c r="F253" i="6"/>
  <c r="J253" i="6"/>
  <c r="F252" i="6"/>
  <c r="J252" i="6"/>
  <c r="F251" i="6"/>
  <c r="J251" i="6"/>
  <c r="F250" i="6"/>
  <c r="J250" i="6"/>
  <c r="F249" i="6"/>
  <c r="J249" i="6"/>
  <c r="F248" i="6"/>
  <c r="J248" i="6"/>
  <c r="F247" i="6"/>
  <c r="J247" i="6"/>
  <c r="F246" i="6"/>
  <c r="J246" i="6"/>
  <c r="F245" i="6"/>
  <c r="J245" i="6"/>
  <c r="F244" i="6"/>
  <c r="J244" i="6"/>
  <c r="F243" i="6"/>
  <c r="J243" i="6"/>
  <c r="F242" i="6"/>
  <c r="J242" i="6"/>
  <c r="F241" i="6"/>
  <c r="J241" i="6"/>
  <c r="F240" i="6"/>
  <c r="J240" i="6"/>
  <c r="F239" i="6"/>
  <c r="J239" i="6"/>
  <c r="F238" i="6"/>
  <c r="J238" i="6"/>
  <c r="F237" i="6"/>
  <c r="J237" i="6"/>
  <c r="F236" i="6"/>
  <c r="J236" i="6"/>
  <c r="F235" i="6"/>
  <c r="J235" i="6"/>
  <c r="F234" i="6"/>
  <c r="J234" i="6"/>
  <c r="F233" i="6"/>
  <c r="J233" i="6"/>
  <c r="F232" i="6"/>
  <c r="J232" i="6"/>
  <c r="F231" i="6"/>
  <c r="J231" i="6"/>
  <c r="F230" i="6"/>
  <c r="J230" i="6"/>
  <c r="F229" i="6"/>
  <c r="J229" i="6"/>
  <c r="F228" i="6"/>
  <c r="J228" i="6"/>
  <c r="F227" i="6"/>
  <c r="J227" i="6"/>
  <c r="F226" i="6"/>
  <c r="J226" i="6"/>
  <c r="F225" i="6"/>
  <c r="J225" i="6"/>
  <c r="F224" i="6"/>
  <c r="J224" i="6"/>
  <c r="F223" i="6"/>
  <c r="J223" i="6"/>
  <c r="F222" i="6"/>
  <c r="J222" i="6"/>
  <c r="F221" i="6"/>
  <c r="J221" i="6"/>
  <c r="F220" i="6"/>
  <c r="J220" i="6"/>
  <c r="F219" i="6"/>
  <c r="J219" i="6"/>
  <c r="F218" i="6"/>
  <c r="J218" i="6"/>
  <c r="F217" i="6"/>
  <c r="J217" i="6"/>
  <c r="F216" i="6"/>
  <c r="J216" i="6"/>
  <c r="F215" i="6"/>
  <c r="J215" i="6"/>
  <c r="F214" i="6"/>
  <c r="J214" i="6"/>
  <c r="F213" i="6"/>
  <c r="J213" i="6"/>
  <c r="F212" i="6"/>
  <c r="J212" i="6"/>
  <c r="F211" i="6"/>
  <c r="J211" i="6"/>
  <c r="F210" i="6"/>
  <c r="J210" i="6"/>
  <c r="F209" i="6"/>
  <c r="J209" i="6"/>
  <c r="F208" i="6"/>
  <c r="J208" i="6"/>
  <c r="F207" i="6"/>
  <c r="J207" i="6"/>
  <c r="F206" i="6"/>
  <c r="J206" i="6"/>
  <c r="F205" i="6"/>
  <c r="J205" i="6"/>
  <c r="F204" i="6"/>
  <c r="J204" i="6"/>
  <c r="F203" i="6"/>
  <c r="J203" i="6"/>
  <c r="F202" i="6"/>
  <c r="J202" i="6"/>
  <c r="F201" i="6"/>
  <c r="J201" i="6"/>
  <c r="F200" i="6"/>
  <c r="J200" i="6"/>
  <c r="F199" i="6"/>
  <c r="J199" i="6"/>
  <c r="F198" i="6"/>
  <c r="J198" i="6"/>
  <c r="F197" i="6"/>
  <c r="J197" i="6"/>
  <c r="F196" i="6"/>
  <c r="J196" i="6"/>
  <c r="F195" i="6"/>
  <c r="J195" i="6"/>
  <c r="F194" i="6"/>
  <c r="J194" i="6"/>
  <c r="F193" i="6"/>
  <c r="J193" i="6"/>
  <c r="F192" i="6"/>
  <c r="J192" i="6"/>
  <c r="F191" i="6"/>
  <c r="J191" i="6"/>
  <c r="F190" i="6"/>
  <c r="J190" i="6"/>
  <c r="F189" i="6"/>
  <c r="J189" i="6"/>
  <c r="F188" i="6"/>
  <c r="J188" i="6"/>
  <c r="F187" i="6"/>
  <c r="J187" i="6"/>
  <c r="F186" i="6"/>
  <c r="J186" i="6"/>
  <c r="F185" i="6"/>
  <c r="J185" i="6"/>
  <c r="F184" i="6"/>
  <c r="J184" i="6"/>
  <c r="F183" i="6"/>
  <c r="J183" i="6"/>
  <c r="F182" i="6"/>
  <c r="J182" i="6"/>
  <c r="F181" i="6"/>
  <c r="J181" i="6"/>
  <c r="F180" i="6"/>
  <c r="J180" i="6"/>
  <c r="F179" i="6"/>
  <c r="J179" i="6"/>
  <c r="F178" i="6"/>
  <c r="J178" i="6"/>
  <c r="F177" i="6"/>
  <c r="J177" i="6"/>
  <c r="F176" i="6"/>
  <c r="J176" i="6"/>
  <c r="F175" i="6"/>
  <c r="J175" i="6"/>
  <c r="F174" i="6"/>
  <c r="J174" i="6"/>
  <c r="F173" i="6"/>
  <c r="J173" i="6"/>
  <c r="F172" i="6"/>
  <c r="J172" i="6"/>
  <c r="F171" i="6"/>
  <c r="J171" i="6"/>
  <c r="F170" i="6"/>
  <c r="J170" i="6"/>
  <c r="F169" i="6"/>
  <c r="J169" i="6"/>
  <c r="F168" i="6"/>
  <c r="J168" i="6"/>
  <c r="F167" i="6"/>
  <c r="J167" i="6"/>
  <c r="F166" i="6"/>
  <c r="J166" i="6"/>
  <c r="F165" i="6"/>
  <c r="J165" i="6"/>
  <c r="F164" i="6"/>
  <c r="J164" i="6"/>
  <c r="F163" i="6"/>
  <c r="J163" i="6"/>
  <c r="F162" i="6"/>
  <c r="J162" i="6"/>
  <c r="F161" i="6"/>
  <c r="J161" i="6"/>
  <c r="F160" i="6"/>
  <c r="J160" i="6"/>
  <c r="F159" i="6"/>
  <c r="J159" i="6"/>
  <c r="F158" i="6"/>
  <c r="J158" i="6"/>
  <c r="F157" i="6"/>
  <c r="J157" i="6"/>
  <c r="F156" i="6"/>
  <c r="J156" i="6"/>
  <c r="F155" i="6"/>
  <c r="J155" i="6"/>
  <c r="F154" i="6"/>
  <c r="J154" i="6"/>
  <c r="F153" i="6"/>
  <c r="J153" i="6"/>
  <c r="F152" i="6"/>
  <c r="J152" i="6"/>
  <c r="F151" i="6"/>
  <c r="J151" i="6"/>
  <c r="F150" i="6"/>
  <c r="J150" i="6"/>
  <c r="F149" i="6"/>
  <c r="J149" i="6"/>
  <c r="F148" i="6"/>
  <c r="J148" i="6"/>
  <c r="F147" i="6"/>
  <c r="J147" i="6"/>
  <c r="F146" i="6"/>
  <c r="J146" i="6"/>
  <c r="F145" i="6"/>
  <c r="J145" i="6"/>
  <c r="F144" i="6"/>
  <c r="J144" i="6"/>
  <c r="F143" i="6"/>
  <c r="J143" i="6"/>
  <c r="F142" i="6"/>
  <c r="J142" i="6"/>
  <c r="F141" i="6"/>
  <c r="J141" i="6"/>
  <c r="F140" i="6"/>
  <c r="J140" i="6"/>
  <c r="F139" i="6"/>
  <c r="J139" i="6"/>
  <c r="F138" i="6"/>
  <c r="J138" i="6"/>
  <c r="F137" i="6"/>
  <c r="J137" i="6"/>
  <c r="F136" i="6"/>
  <c r="J136" i="6"/>
  <c r="F135" i="6"/>
  <c r="J135" i="6"/>
  <c r="F134" i="6"/>
  <c r="J134" i="6"/>
  <c r="F133" i="6"/>
  <c r="J133" i="6"/>
  <c r="F132" i="6"/>
  <c r="J132" i="6"/>
  <c r="F131" i="6"/>
  <c r="J131" i="6"/>
  <c r="F130" i="6"/>
  <c r="J130" i="6"/>
  <c r="F129" i="6"/>
  <c r="J129" i="6"/>
  <c r="F128" i="6"/>
  <c r="J128" i="6"/>
  <c r="F127" i="6"/>
  <c r="J127" i="6"/>
  <c r="F126" i="6"/>
  <c r="J126" i="6"/>
  <c r="F125" i="6"/>
  <c r="J125" i="6"/>
  <c r="F124" i="6"/>
  <c r="J124" i="6"/>
  <c r="F123" i="6"/>
  <c r="J123" i="6"/>
  <c r="F122" i="6"/>
  <c r="J122" i="6"/>
  <c r="F121" i="6"/>
  <c r="J121" i="6"/>
  <c r="F120" i="6"/>
  <c r="J120" i="6"/>
  <c r="F119" i="6"/>
  <c r="J119" i="6"/>
  <c r="F118" i="6"/>
  <c r="J118" i="6"/>
  <c r="F117" i="6"/>
  <c r="J117" i="6"/>
  <c r="F116" i="6"/>
  <c r="J116" i="6"/>
  <c r="F115" i="6"/>
  <c r="J115" i="6"/>
  <c r="F114" i="6"/>
  <c r="J114" i="6"/>
  <c r="F113" i="6"/>
  <c r="J113" i="6"/>
  <c r="F112" i="6"/>
  <c r="J112" i="6"/>
  <c r="F111" i="6"/>
  <c r="J111" i="6"/>
  <c r="F110" i="6"/>
  <c r="J110" i="6"/>
  <c r="F109" i="6"/>
  <c r="J109" i="6"/>
  <c r="F108" i="6"/>
  <c r="J108" i="6"/>
  <c r="F107" i="6"/>
  <c r="J107" i="6"/>
  <c r="F106" i="6"/>
  <c r="J106" i="6"/>
  <c r="F105" i="6"/>
  <c r="J105" i="6"/>
  <c r="F104" i="6"/>
  <c r="J104" i="6"/>
  <c r="F103" i="6"/>
  <c r="J103" i="6"/>
  <c r="F102" i="6"/>
  <c r="J102" i="6"/>
  <c r="F101" i="6"/>
  <c r="J101" i="6"/>
  <c r="F100" i="6"/>
  <c r="J100" i="6"/>
  <c r="F99" i="6"/>
  <c r="J99" i="6"/>
  <c r="F98" i="6"/>
  <c r="J98" i="6"/>
  <c r="F97" i="6"/>
  <c r="J97" i="6"/>
  <c r="F96" i="6"/>
  <c r="J96" i="6"/>
  <c r="F95" i="6"/>
  <c r="J95" i="6"/>
  <c r="F94" i="6"/>
  <c r="J94" i="6"/>
  <c r="I413" i="6"/>
  <c r="I412" i="6"/>
  <c r="I411" i="6"/>
  <c r="I410" i="6"/>
  <c r="I409" i="6"/>
  <c r="I408" i="6"/>
  <c r="I407" i="6"/>
  <c r="I406" i="6"/>
  <c r="I405" i="6"/>
  <c r="I404" i="6"/>
  <c r="I403" i="6"/>
  <c r="I402" i="6"/>
  <c r="I401" i="6"/>
  <c r="I400" i="6"/>
  <c r="I399" i="6"/>
  <c r="I398" i="6"/>
  <c r="I397" i="6"/>
  <c r="I396" i="6"/>
  <c r="I395" i="6"/>
  <c r="I394" i="6"/>
  <c r="I393" i="6"/>
  <c r="I392" i="6"/>
  <c r="I391" i="6"/>
  <c r="I390" i="6"/>
  <c r="I389" i="6"/>
  <c r="I388" i="6"/>
  <c r="I387" i="6"/>
  <c r="I386" i="6"/>
  <c r="I385" i="6"/>
  <c r="I384" i="6"/>
  <c r="I383" i="6"/>
  <c r="I382" i="6"/>
  <c r="I381" i="6"/>
  <c r="I380" i="6"/>
  <c r="I379" i="6"/>
  <c r="I378" i="6"/>
  <c r="I377" i="6"/>
  <c r="I376" i="6"/>
  <c r="I375" i="6"/>
  <c r="I374" i="6"/>
  <c r="I373" i="6"/>
  <c r="I372" i="6"/>
  <c r="I371" i="6"/>
  <c r="I370" i="6"/>
  <c r="I369" i="6"/>
  <c r="I368" i="6"/>
  <c r="I367" i="6"/>
  <c r="I366" i="6"/>
  <c r="I365" i="6"/>
  <c r="I364" i="6"/>
  <c r="I363" i="6"/>
  <c r="I362" i="6"/>
  <c r="I361" i="6"/>
  <c r="I360" i="6"/>
  <c r="I359" i="6"/>
  <c r="I358" i="6"/>
  <c r="I357" i="6"/>
  <c r="I356" i="6"/>
  <c r="I355" i="6"/>
  <c r="I354" i="6"/>
  <c r="I353" i="6"/>
  <c r="I352" i="6"/>
  <c r="I351" i="6"/>
  <c r="I350" i="6"/>
  <c r="I349" i="6"/>
  <c r="I348" i="6"/>
  <c r="I347" i="6"/>
  <c r="I346" i="6"/>
  <c r="I345" i="6"/>
  <c r="I344" i="6"/>
  <c r="I343" i="6"/>
  <c r="I342" i="6"/>
  <c r="I341" i="6"/>
  <c r="I340" i="6"/>
  <c r="I339" i="6"/>
  <c r="I338" i="6"/>
  <c r="I337" i="6"/>
  <c r="I336" i="6"/>
  <c r="I335" i="6"/>
  <c r="I334" i="6"/>
  <c r="I333" i="6"/>
  <c r="I332" i="6"/>
  <c r="I331" i="6"/>
  <c r="I330" i="6"/>
  <c r="I329" i="6"/>
  <c r="I328" i="6"/>
  <c r="I327" i="6"/>
  <c r="I326" i="6"/>
  <c r="I325" i="6"/>
  <c r="I324" i="6"/>
  <c r="I323" i="6"/>
  <c r="I322" i="6"/>
  <c r="I321" i="6"/>
  <c r="I320" i="6"/>
  <c r="I319" i="6"/>
  <c r="I318" i="6"/>
  <c r="I317" i="6"/>
  <c r="I316" i="6"/>
  <c r="I315" i="6"/>
  <c r="I314" i="6"/>
  <c r="I313" i="6"/>
  <c r="I312" i="6"/>
  <c r="I311" i="6"/>
  <c r="I310" i="6"/>
  <c r="I309" i="6"/>
  <c r="I308" i="6"/>
  <c r="I307" i="6"/>
  <c r="I306" i="6"/>
  <c r="I305" i="6"/>
  <c r="I304" i="6"/>
  <c r="I303" i="6"/>
  <c r="I302" i="6"/>
  <c r="I301" i="6"/>
  <c r="I300" i="6"/>
  <c r="I299" i="6"/>
  <c r="I298" i="6"/>
  <c r="I297" i="6"/>
  <c r="I296" i="6"/>
  <c r="I295" i="6"/>
  <c r="I294" i="6"/>
  <c r="I293" i="6"/>
  <c r="I292" i="6"/>
  <c r="I291" i="6"/>
  <c r="I290" i="6"/>
  <c r="I289" i="6"/>
  <c r="I288" i="6"/>
  <c r="I287" i="6"/>
  <c r="I286" i="6"/>
  <c r="I285" i="6"/>
  <c r="I284" i="6"/>
  <c r="I283" i="6"/>
  <c r="I282" i="6"/>
  <c r="I281" i="6"/>
  <c r="I280" i="6"/>
  <c r="I279" i="6"/>
  <c r="I278" i="6"/>
  <c r="I277" i="6"/>
  <c r="I276" i="6"/>
  <c r="I275" i="6"/>
  <c r="I274" i="6"/>
  <c r="I273" i="6"/>
  <c r="I272" i="6"/>
  <c r="I271" i="6"/>
  <c r="I270" i="6"/>
  <c r="I269" i="6"/>
  <c r="I268" i="6"/>
  <c r="I267" i="6"/>
  <c r="I266" i="6"/>
  <c r="I265" i="6"/>
  <c r="I264" i="6"/>
  <c r="I263" i="6"/>
  <c r="I262" i="6"/>
  <c r="I261" i="6"/>
  <c r="I260" i="6"/>
  <c r="I259" i="6"/>
  <c r="I258" i="6"/>
  <c r="I257" i="6"/>
  <c r="I256" i="6"/>
  <c r="I255" i="6"/>
  <c r="I254" i="6"/>
  <c r="I253" i="6"/>
  <c r="I252" i="6"/>
  <c r="I251" i="6"/>
  <c r="I250" i="6"/>
  <c r="I249" i="6"/>
  <c r="I248" i="6"/>
  <c r="I247" i="6"/>
  <c r="I246" i="6"/>
  <c r="I245" i="6"/>
  <c r="I244" i="6"/>
  <c r="I243" i="6"/>
  <c r="I242" i="6"/>
  <c r="I241" i="6"/>
  <c r="I240" i="6"/>
  <c r="I239" i="6"/>
  <c r="I238" i="6"/>
  <c r="I237" i="6"/>
  <c r="I236" i="6"/>
  <c r="I235" i="6"/>
  <c r="I234" i="6"/>
  <c r="I233" i="6"/>
  <c r="I232" i="6"/>
  <c r="I231" i="6"/>
  <c r="I230" i="6"/>
  <c r="I229" i="6"/>
  <c r="I228" i="6"/>
  <c r="I227" i="6"/>
  <c r="I226" i="6"/>
  <c r="I225" i="6"/>
  <c r="I224" i="6"/>
  <c r="I223" i="6"/>
  <c r="I222" i="6"/>
  <c r="I221" i="6"/>
  <c r="I220" i="6"/>
  <c r="I219" i="6"/>
  <c r="I218" i="6"/>
  <c r="I217" i="6"/>
  <c r="I216" i="6"/>
  <c r="I215" i="6"/>
  <c r="I214" i="6"/>
  <c r="I213" i="6"/>
  <c r="I212" i="6"/>
  <c r="I211" i="6"/>
  <c r="I210" i="6"/>
  <c r="I209" i="6"/>
  <c r="I208" i="6"/>
  <c r="I207" i="6"/>
  <c r="I206" i="6"/>
  <c r="I205" i="6"/>
  <c r="I204" i="6"/>
  <c r="I203" i="6"/>
  <c r="I202" i="6"/>
  <c r="I201" i="6"/>
  <c r="I200" i="6"/>
  <c r="I199" i="6"/>
  <c r="I198" i="6"/>
  <c r="I197" i="6"/>
  <c r="I196" i="6"/>
  <c r="I195" i="6"/>
  <c r="I194" i="6"/>
  <c r="I193" i="6"/>
  <c r="I192" i="6"/>
  <c r="I191" i="6"/>
  <c r="I190" i="6"/>
  <c r="I189" i="6"/>
  <c r="I188" i="6"/>
  <c r="I187" i="6"/>
  <c r="I186" i="6"/>
  <c r="I185" i="6"/>
  <c r="I184" i="6"/>
  <c r="I183" i="6"/>
  <c r="I182" i="6"/>
  <c r="I181" i="6"/>
  <c r="I180" i="6"/>
  <c r="I179" i="6"/>
  <c r="I178" i="6"/>
  <c r="I177" i="6"/>
  <c r="I176" i="6"/>
  <c r="I175" i="6"/>
  <c r="I174" i="6"/>
  <c r="I173" i="6"/>
  <c r="I172" i="6"/>
  <c r="I171" i="6"/>
  <c r="I170" i="6"/>
  <c r="I169" i="6"/>
  <c r="I168" i="6"/>
  <c r="I167" i="6"/>
  <c r="I166" i="6"/>
  <c r="I165" i="6"/>
  <c r="I164" i="6"/>
  <c r="I163" i="6"/>
  <c r="I162" i="6"/>
  <c r="I161" i="6"/>
  <c r="I160" i="6"/>
  <c r="I159" i="6"/>
  <c r="I158" i="6"/>
  <c r="I157" i="6"/>
  <c r="I156" i="6"/>
  <c r="I155" i="6"/>
  <c r="I154" i="6"/>
  <c r="I153" i="6"/>
  <c r="I152" i="6"/>
  <c r="I151" i="6"/>
  <c r="I150" i="6"/>
  <c r="I149" i="6"/>
  <c r="I148" i="6"/>
  <c r="I147" i="6"/>
  <c r="I146" i="6"/>
  <c r="I145" i="6"/>
  <c r="I144" i="6"/>
  <c r="I143" i="6"/>
  <c r="I142" i="6"/>
  <c r="I141" i="6"/>
  <c r="I140" i="6"/>
  <c r="I139" i="6"/>
  <c r="I138" i="6"/>
  <c r="I137" i="6"/>
  <c r="I136" i="6"/>
  <c r="I135" i="6"/>
  <c r="I134" i="6"/>
  <c r="I133" i="6"/>
  <c r="I132" i="6"/>
  <c r="I131" i="6"/>
  <c r="I130" i="6"/>
  <c r="I129" i="6"/>
  <c r="I128" i="6"/>
  <c r="I127" i="6"/>
  <c r="I126" i="6"/>
  <c r="I125" i="6"/>
  <c r="I124" i="6"/>
  <c r="I123" i="6"/>
  <c r="I122" i="6"/>
  <c r="I121" i="6"/>
  <c r="I120" i="6"/>
  <c r="I119" i="6"/>
  <c r="I118" i="6"/>
  <c r="I117" i="6"/>
  <c r="I116" i="6"/>
  <c r="I115" i="6"/>
  <c r="I114" i="6"/>
  <c r="I113" i="6"/>
  <c r="I112" i="6"/>
  <c r="I111" i="6"/>
  <c r="I110" i="6"/>
  <c r="I109" i="6"/>
  <c r="I108" i="6"/>
  <c r="I107" i="6"/>
  <c r="I106" i="6"/>
  <c r="I105" i="6"/>
  <c r="I104" i="6"/>
  <c r="I103" i="6"/>
  <c r="I102" i="6"/>
  <c r="I101" i="6"/>
  <c r="I100" i="6"/>
  <c r="I99" i="6"/>
  <c r="I98" i="6"/>
  <c r="I97" i="6"/>
  <c r="I96" i="6"/>
  <c r="I95" i="6"/>
  <c r="I94" i="6"/>
  <c r="B413" i="6"/>
  <c r="B412" i="6"/>
  <c r="B411" i="6"/>
  <c r="B410" i="6"/>
  <c r="B409" i="6"/>
  <c r="B408" i="6"/>
  <c r="B407" i="6"/>
  <c r="B406" i="6"/>
  <c r="B405" i="6"/>
  <c r="B404" i="6"/>
  <c r="B403" i="6"/>
  <c r="B402" i="6"/>
  <c r="B401" i="6"/>
  <c r="B400" i="6"/>
  <c r="B399" i="6"/>
  <c r="B398" i="6"/>
  <c r="B397" i="6"/>
  <c r="B396" i="6"/>
  <c r="B395" i="6"/>
  <c r="B394" i="6"/>
  <c r="B393" i="6"/>
  <c r="B392" i="6"/>
  <c r="B391" i="6"/>
  <c r="B390" i="6"/>
  <c r="B389" i="6"/>
  <c r="B388" i="6"/>
  <c r="B387" i="6"/>
  <c r="B386" i="6"/>
  <c r="B385" i="6"/>
  <c r="B384" i="6"/>
  <c r="B383" i="6"/>
  <c r="B382" i="6"/>
  <c r="B381" i="6"/>
  <c r="B380" i="6"/>
  <c r="B379" i="6"/>
  <c r="B378" i="6"/>
  <c r="B377" i="6"/>
  <c r="B376" i="6"/>
  <c r="B375" i="6"/>
  <c r="B374" i="6"/>
  <c r="B373" i="6"/>
  <c r="B372" i="6"/>
  <c r="B371" i="6"/>
  <c r="B370" i="6"/>
  <c r="B369" i="6"/>
  <c r="B368" i="6"/>
  <c r="B367" i="6"/>
  <c r="B366" i="6"/>
  <c r="B365" i="6"/>
  <c r="B364" i="6"/>
  <c r="B363" i="6"/>
  <c r="B362" i="6"/>
  <c r="B361" i="6"/>
  <c r="B360" i="6"/>
  <c r="B359" i="6"/>
  <c r="B358" i="6"/>
  <c r="B357" i="6"/>
  <c r="B356" i="6"/>
  <c r="B355" i="6"/>
  <c r="B354" i="6"/>
  <c r="B353" i="6"/>
  <c r="B352" i="6"/>
  <c r="B351" i="6"/>
  <c r="B350" i="6"/>
  <c r="B349" i="6"/>
  <c r="B348" i="6"/>
  <c r="B347" i="6"/>
  <c r="B346" i="6"/>
  <c r="B345" i="6"/>
  <c r="B344" i="6"/>
  <c r="B343" i="6"/>
  <c r="B342" i="6"/>
  <c r="B341" i="6"/>
  <c r="B340" i="6"/>
  <c r="B339" i="6"/>
  <c r="B338" i="6"/>
  <c r="B337" i="6"/>
  <c r="B336" i="6"/>
  <c r="B335" i="6"/>
  <c r="B334" i="6"/>
  <c r="B333" i="6"/>
  <c r="B332" i="6"/>
  <c r="B331" i="6"/>
  <c r="B330" i="6"/>
  <c r="B329" i="6"/>
  <c r="B328" i="6"/>
  <c r="B327" i="6"/>
  <c r="B326" i="6"/>
  <c r="B325" i="6"/>
  <c r="B324" i="6"/>
  <c r="B323" i="6"/>
  <c r="B322" i="6"/>
  <c r="B321" i="6"/>
  <c r="B320" i="6"/>
  <c r="B319" i="6"/>
  <c r="B318" i="6"/>
  <c r="B317" i="6"/>
  <c r="B316" i="6"/>
  <c r="B315" i="6"/>
  <c r="B314" i="6"/>
  <c r="B313" i="6"/>
  <c r="B312" i="6"/>
  <c r="B311" i="6"/>
  <c r="B310" i="6"/>
  <c r="B309" i="6"/>
  <c r="B308" i="6"/>
  <c r="B307" i="6"/>
  <c r="B306" i="6"/>
  <c r="B305" i="6"/>
  <c r="B304" i="6"/>
  <c r="B303" i="6"/>
  <c r="B302" i="6"/>
  <c r="B301" i="6"/>
  <c r="B300" i="6"/>
  <c r="B299" i="6"/>
  <c r="B298" i="6"/>
  <c r="B297" i="6"/>
  <c r="B296" i="6"/>
  <c r="B295" i="6"/>
  <c r="B294" i="6"/>
  <c r="B293" i="6"/>
  <c r="B292" i="6"/>
  <c r="B291" i="6"/>
  <c r="B290" i="6"/>
  <c r="B289" i="6"/>
  <c r="B288" i="6"/>
  <c r="B287" i="6"/>
  <c r="B286" i="6"/>
  <c r="B285" i="6"/>
  <c r="B284" i="6"/>
  <c r="B283" i="6"/>
  <c r="B282" i="6"/>
  <c r="B281" i="6"/>
  <c r="B280" i="6"/>
  <c r="B279" i="6"/>
  <c r="B278" i="6"/>
  <c r="B277" i="6"/>
  <c r="B276" i="6"/>
  <c r="B275" i="6"/>
  <c r="B274" i="6"/>
  <c r="B273" i="6"/>
  <c r="B272" i="6"/>
  <c r="B271" i="6"/>
  <c r="B270" i="6"/>
  <c r="B269" i="6"/>
  <c r="B268" i="6"/>
  <c r="B267" i="6"/>
  <c r="B266" i="6"/>
  <c r="B265" i="6"/>
  <c r="B264" i="6"/>
  <c r="B263" i="6"/>
  <c r="B262" i="6"/>
  <c r="B261" i="6"/>
  <c r="B260" i="6"/>
  <c r="B259" i="6"/>
  <c r="B258" i="6"/>
  <c r="B257" i="6"/>
  <c r="B256" i="6"/>
  <c r="B255" i="6"/>
  <c r="B254" i="6"/>
  <c r="B253" i="6"/>
  <c r="B252" i="6"/>
  <c r="B251" i="6"/>
  <c r="B250" i="6"/>
  <c r="B249" i="6"/>
  <c r="B248" i="6"/>
  <c r="B247" i="6"/>
  <c r="B246" i="6"/>
  <c r="B245" i="6"/>
  <c r="B244" i="6"/>
  <c r="B243" i="6"/>
  <c r="B242" i="6"/>
  <c r="B241" i="6"/>
  <c r="B240" i="6"/>
  <c r="B239" i="6"/>
  <c r="B238" i="6"/>
  <c r="B237" i="6"/>
  <c r="B236" i="6"/>
  <c r="B235" i="6"/>
  <c r="B234" i="6"/>
  <c r="B233" i="6"/>
  <c r="B232" i="6"/>
  <c r="B231" i="6"/>
  <c r="B230" i="6"/>
  <c r="B229" i="6"/>
  <c r="B228" i="6"/>
  <c r="B227" i="6"/>
  <c r="B226" i="6"/>
  <c r="B225" i="6"/>
  <c r="B224" i="6"/>
  <c r="B223" i="6"/>
  <c r="B222" i="6"/>
  <c r="B221" i="6"/>
  <c r="B220" i="6"/>
  <c r="B219" i="6"/>
  <c r="B218" i="6"/>
  <c r="B217" i="6"/>
  <c r="B216" i="6"/>
  <c r="B215" i="6"/>
  <c r="B214" i="6"/>
  <c r="B213" i="6"/>
  <c r="B212" i="6"/>
  <c r="B211" i="6"/>
  <c r="B210" i="6"/>
  <c r="B209" i="6"/>
  <c r="B208" i="6"/>
  <c r="B207" i="6"/>
  <c r="B206" i="6"/>
  <c r="B205" i="6"/>
  <c r="B204" i="6"/>
  <c r="B203" i="6"/>
  <c r="B202" i="6"/>
  <c r="B201" i="6"/>
  <c r="B200" i="6"/>
  <c r="B199" i="6"/>
  <c r="B198" i="6"/>
  <c r="B197" i="6"/>
  <c r="B196" i="6"/>
  <c r="B195" i="6"/>
  <c r="B194" i="6"/>
  <c r="B193" i="6"/>
  <c r="B192" i="6"/>
  <c r="B191" i="6"/>
  <c r="B190" i="6"/>
  <c r="B189" i="6"/>
  <c r="B188" i="6"/>
  <c r="B187" i="6"/>
  <c r="B186" i="6"/>
  <c r="B185" i="6"/>
  <c r="B184" i="6"/>
  <c r="B183" i="6"/>
  <c r="B182" i="6"/>
  <c r="B181" i="6"/>
  <c r="B180" i="6"/>
  <c r="B179" i="6"/>
  <c r="B178" i="6"/>
  <c r="B177" i="6"/>
  <c r="B176" i="6"/>
  <c r="B175" i="6"/>
  <c r="B174" i="6"/>
  <c r="B173" i="6"/>
  <c r="B172" i="6"/>
  <c r="B171" i="6"/>
  <c r="B170" i="6"/>
  <c r="B169" i="6"/>
  <c r="B168" i="6"/>
  <c r="B167" i="6"/>
  <c r="B166" i="6"/>
  <c r="B165" i="6"/>
  <c r="B164" i="6"/>
  <c r="B163" i="6"/>
  <c r="B162" i="6"/>
  <c r="B161" i="6"/>
  <c r="B160" i="6"/>
  <c r="B159" i="6"/>
  <c r="B158" i="6"/>
  <c r="B157" i="6"/>
  <c r="B156" i="6"/>
  <c r="B155" i="6"/>
  <c r="B154" i="6"/>
  <c r="B153" i="6"/>
  <c r="B152" i="6"/>
  <c r="B151" i="6"/>
  <c r="B150" i="6"/>
  <c r="B149" i="6"/>
  <c r="B148" i="6"/>
  <c r="B147" i="6"/>
  <c r="B146" i="6"/>
  <c r="B145" i="6"/>
  <c r="B144" i="6"/>
  <c r="B143" i="6"/>
  <c r="B142" i="6"/>
  <c r="B141" i="6"/>
  <c r="B140" i="6"/>
  <c r="B139" i="6"/>
  <c r="B138" i="6"/>
  <c r="B137" i="6"/>
  <c r="B136" i="6"/>
  <c r="B135" i="6"/>
  <c r="B134" i="6"/>
  <c r="B133" i="6"/>
  <c r="B132" i="6"/>
  <c r="B131" i="6"/>
  <c r="B130" i="6"/>
  <c r="B129" i="6"/>
  <c r="B128" i="6"/>
  <c r="B127" i="6"/>
  <c r="B126" i="6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V88" i="6"/>
  <c r="V87" i="6"/>
  <c r="V86" i="6"/>
  <c r="V85" i="6"/>
  <c r="V84" i="6"/>
  <c r="V83" i="6"/>
  <c r="V82" i="6"/>
  <c r="V81" i="6"/>
  <c r="V80" i="6"/>
  <c r="V79" i="6"/>
  <c r="V78" i="6"/>
  <c r="V77" i="6"/>
  <c r="V76" i="6"/>
  <c r="V75" i="6"/>
  <c r="V74" i="6"/>
  <c r="V73" i="6"/>
  <c r="V72" i="6"/>
  <c r="V71" i="6"/>
  <c r="V70" i="6"/>
  <c r="V69" i="6"/>
  <c r="V68" i="6"/>
  <c r="V67" i="6"/>
  <c r="V66" i="6"/>
  <c r="V65" i="6"/>
  <c r="V64" i="6"/>
  <c r="V63" i="6"/>
  <c r="V62" i="6"/>
  <c r="V61" i="6"/>
  <c r="V60" i="6"/>
  <c r="V59" i="6"/>
  <c r="V58" i="6"/>
  <c r="V57" i="6"/>
  <c r="V56" i="6"/>
  <c r="V55" i="6"/>
  <c r="V54" i="6"/>
  <c r="V53" i="6"/>
  <c r="V52" i="6"/>
  <c r="V51" i="6"/>
  <c r="V50" i="6"/>
  <c r="V49" i="6"/>
  <c r="V48" i="6"/>
  <c r="V47" i="6"/>
  <c r="V46" i="6"/>
  <c r="V45" i="6"/>
  <c r="V44" i="6"/>
  <c r="V43" i="6"/>
  <c r="V42" i="6"/>
  <c r="V41" i="6"/>
  <c r="V40" i="6"/>
  <c r="V39" i="6"/>
  <c r="V38" i="6"/>
  <c r="V37" i="6"/>
  <c r="V36" i="6"/>
  <c r="V35" i="6"/>
  <c r="V34" i="6"/>
  <c r="V33" i="6"/>
  <c r="V32" i="6"/>
  <c r="V31" i="6"/>
  <c r="V30" i="6"/>
  <c r="V29" i="6"/>
  <c r="V28" i="6"/>
  <c r="V27" i="6"/>
  <c r="V26" i="6"/>
  <c r="V25" i="6"/>
  <c r="V24" i="6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V10" i="6"/>
  <c r="V9" i="6"/>
  <c r="W125" i="1"/>
  <c r="W126" i="1"/>
  <c r="W127" i="1"/>
  <c r="W128" i="1"/>
  <c r="X125" i="1"/>
  <c r="Y125" i="1"/>
  <c r="Z125" i="1"/>
  <c r="AA125" i="1"/>
  <c r="X126" i="1"/>
  <c r="Y126" i="1"/>
  <c r="Z126" i="1"/>
  <c r="AA126" i="1"/>
  <c r="X127" i="1"/>
  <c r="Y127" i="1"/>
  <c r="Z127" i="1"/>
  <c r="AA127" i="1"/>
  <c r="X128" i="1"/>
  <c r="Y128" i="1"/>
  <c r="Z128" i="1"/>
  <c r="AA128" i="1"/>
  <c r="W129" i="1"/>
  <c r="X129" i="1"/>
  <c r="Y129" i="1"/>
  <c r="Z129" i="1"/>
  <c r="AA129" i="1"/>
  <c r="W130" i="1"/>
  <c r="X130" i="1"/>
  <c r="Y130" i="1"/>
  <c r="Z130" i="1"/>
  <c r="AA130" i="1"/>
  <c r="W131" i="1"/>
  <c r="X131" i="1"/>
  <c r="Y131" i="1"/>
  <c r="Z131" i="1"/>
  <c r="AA131" i="1"/>
  <c r="W132" i="1"/>
  <c r="X132" i="1"/>
  <c r="Y132" i="1"/>
  <c r="Z132" i="1"/>
  <c r="AA132" i="1"/>
  <c r="W133" i="1"/>
  <c r="X133" i="1"/>
  <c r="Y133" i="1"/>
  <c r="Z133" i="1"/>
  <c r="AA133" i="1"/>
  <c r="W134" i="1"/>
  <c r="X134" i="1"/>
  <c r="Y134" i="1"/>
  <c r="Z134" i="1"/>
  <c r="AA134" i="1"/>
  <c r="W135" i="1"/>
  <c r="X135" i="1"/>
  <c r="Y135" i="1"/>
  <c r="Z135" i="1"/>
  <c r="AA135" i="1"/>
  <c r="W136" i="1"/>
  <c r="X136" i="1"/>
  <c r="Y136" i="1"/>
  <c r="Z136" i="1"/>
  <c r="AA136" i="1"/>
  <c r="W137" i="1"/>
  <c r="X137" i="1"/>
  <c r="Y137" i="1"/>
  <c r="Z137" i="1"/>
  <c r="AA137" i="1"/>
  <c r="W138" i="1"/>
  <c r="X138" i="1"/>
  <c r="Y138" i="1"/>
  <c r="Z138" i="1"/>
  <c r="AA138" i="1"/>
  <c r="W139" i="1"/>
  <c r="X139" i="1"/>
  <c r="Y139" i="1"/>
  <c r="Z139" i="1"/>
  <c r="AA139" i="1"/>
  <c r="W140" i="1"/>
  <c r="X140" i="1"/>
  <c r="Y140" i="1"/>
  <c r="Z140" i="1"/>
  <c r="AA140" i="1"/>
  <c r="W141" i="1"/>
  <c r="X141" i="1"/>
  <c r="Y141" i="1"/>
  <c r="Z141" i="1"/>
  <c r="AA141" i="1"/>
  <c r="W142" i="1"/>
  <c r="X142" i="1"/>
  <c r="Y142" i="1"/>
  <c r="Z142" i="1"/>
  <c r="AA142" i="1"/>
  <c r="W143" i="1"/>
  <c r="X143" i="1"/>
  <c r="Y143" i="1"/>
  <c r="Z143" i="1"/>
  <c r="AA143" i="1"/>
  <c r="W144" i="1"/>
  <c r="X144" i="1"/>
  <c r="Y144" i="1"/>
  <c r="Z144" i="1"/>
  <c r="AA144" i="1"/>
  <c r="W145" i="1"/>
  <c r="X145" i="1"/>
  <c r="Y145" i="1"/>
  <c r="Z145" i="1"/>
  <c r="AA145" i="1"/>
  <c r="W146" i="1"/>
  <c r="X146" i="1"/>
  <c r="Y146" i="1"/>
  <c r="Z146" i="1"/>
  <c r="AA146" i="1"/>
  <c r="W147" i="1"/>
  <c r="X147" i="1"/>
  <c r="Y147" i="1"/>
  <c r="Z147" i="1"/>
  <c r="AA147" i="1"/>
  <c r="W148" i="1"/>
  <c r="X148" i="1"/>
  <c r="Y148" i="1"/>
  <c r="Z148" i="1"/>
  <c r="AA148" i="1"/>
  <c r="W149" i="1"/>
  <c r="X149" i="1"/>
  <c r="Y149" i="1"/>
  <c r="Z149" i="1"/>
  <c r="AA149" i="1"/>
  <c r="W150" i="1"/>
  <c r="X150" i="1"/>
  <c r="Y150" i="1"/>
  <c r="Z150" i="1"/>
  <c r="AA150" i="1"/>
  <c r="W151" i="1"/>
  <c r="X151" i="1"/>
  <c r="Y151" i="1"/>
  <c r="Z151" i="1"/>
  <c r="AA151" i="1"/>
  <c r="W152" i="1"/>
  <c r="X152" i="1"/>
  <c r="Y152" i="1"/>
  <c r="Z152" i="1"/>
  <c r="AA152" i="1"/>
  <c r="W153" i="1"/>
  <c r="X153" i="1"/>
  <c r="Y153" i="1"/>
  <c r="Z153" i="1"/>
  <c r="AA153" i="1"/>
  <c r="W154" i="1"/>
  <c r="X154" i="1"/>
  <c r="Y154" i="1"/>
  <c r="Z154" i="1"/>
  <c r="AA154" i="1"/>
  <c r="W155" i="1"/>
  <c r="X155" i="1"/>
  <c r="Y155" i="1"/>
  <c r="Z155" i="1"/>
  <c r="AA155" i="1"/>
  <c r="W156" i="1"/>
  <c r="X156" i="1"/>
  <c r="Y156" i="1"/>
  <c r="Z156" i="1"/>
  <c r="AA156" i="1"/>
  <c r="W157" i="1"/>
  <c r="X157" i="1"/>
  <c r="Y157" i="1"/>
  <c r="Z157" i="1"/>
  <c r="AA157" i="1"/>
  <c r="W158" i="1"/>
  <c r="X158" i="1"/>
  <c r="Y158" i="1"/>
  <c r="Z158" i="1"/>
  <c r="AA158" i="1"/>
  <c r="W159" i="1"/>
  <c r="X159" i="1"/>
  <c r="Y159" i="1"/>
  <c r="Z159" i="1"/>
  <c r="AA159" i="1"/>
  <c r="W160" i="1"/>
  <c r="X160" i="1"/>
  <c r="Y160" i="1"/>
  <c r="Z160" i="1"/>
  <c r="AA160" i="1"/>
  <c r="W161" i="1"/>
  <c r="X161" i="1"/>
  <c r="Y161" i="1"/>
  <c r="Z161" i="1"/>
  <c r="AA161" i="1"/>
  <c r="W162" i="1"/>
  <c r="X162" i="1"/>
  <c r="Y162" i="1"/>
  <c r="Z162" i="1"/>
  <c r="AA162" i="1"/>
  <c r="W163" i="1"/>
  <c r="X163" i="1"/>
  <c r="Y163" i="1"/>
  <c r="Z163" i="1"/>
  <c r="AA163" i="1"/>
  <c r="W164" i="1"/>
  <c r="X164" i="1"/>
  <c r="Y164" i="1"/>
  <c r="Z164" i="1"/>
  <c r="AA164" i="1"/>
  <c r="W165" i="1"/>
  <c r="X165" i="1"/>
  <c r="Y165" i="1"/>
  <c r="Z165" i="1"/>
  <c r="AA165" i="1"/>
  <c r="W166" i="1"/>
  <c r="X166" i="1"/>
  <c r="Y166" i="1"/>
  <c r="Z166" i="1"/>
  <c r="AA166" i="1"/>
  <c r="W167" i="1"/>
  <c r="X167" i="1"/>
  <c r="Y167" i="1"/>
  <c r="Z167" i="1"/>
  <c r="AA167" i="1"/>
  <c r="W168" i="1"/>
  <c r="X168" i="1"/>
  <c r="Y168" i="1"/>
  <c r="Z168" i="1"/>
  <c r="AA168" i="1"/>
  <c r="W169" i="1"/>
  <c r="X169" i="1"/>
  <c r="Y169" i="1"/>
  <c r="Z169" i="1"/>
  <c r="AA169" i="1"/>
  <c r="W170" i="1"/>
  <c r="X170" i="1"/>
  <c r="Y170" i="1"/>
  <c r="Z170" i="1"/>
  <c r="AA170" i="1"/>
  <c r="W171" i="1"/>
  <c r="X171" i="1"/>
  <c r="Y171" i="1"/>
  <c r="Z171" i="1"/>
  <c r="AA171" i="1"/>
  <c r="W172" i="1"/>
  <c r="X172" i="1"/>
  <c r="Y172" i="1"/>
  <c r="Z172" i="1"/>
  <c r="AA172" i="1"/>
  <c r="W173" i="1"/>
  <c r="X173" i="1"/>
  <c r="Y173" i="1"/>
  <c r="Z173" i="1"/>
  <c r="AA173" i="1"/>
  <c r="W174" i="1"/>
  <c r="X174" i="1"/>
  <c r="Y174" i="1"/>
  <c r="Z174" i="1"/>
  <c r="AA174" i="1"/>
  <c r="W175" i="1"/>
  <c r="X175" i="1"/>
  <c r="Y175" i="1"/>
  <c r="Z175" i="1"/>
  <c r="AA175" i="1"/>
  <c r="U88" i="6"/>
  <c r="U87" i="6"/>
  <c r="U86" i="6"/>
  <c r="U85" i="6"/>
  <c r="U84" i="6"/>
  <c r="U83" i="6"/>
  <c r="U82" i="6"/>
  <c r="U81" i="6"/>
  <c r="U80" i="6"/>
  <c r="U79" i="6"/>
  <c r="U78" i="6"/>
  <c r="U77" i="6"/>
  <c r="U76" i="6"/>
  <c r="U75" i="6"/>
  <c r="U74" i="6"/>
  <c r="U73" i="6"/>
  <c r="U72" i="6"/>
  <c r="U71" i="6"/>
  <c r="U70" i="6"/>
  <c r="U69" i="6"/>
  <c r="U68" i="6"/>
  <c r="U67" i="6"/>
  <c r="U66" i="6"/>
  <c r="U65" i="6"/>
  <c r="U64" i="6"/>
  <c r="U63" i="6"/>
  <c r="U62" i="6"/>
  <c r="U61" i="6"/>
  <c r="U60" i="6"/>
  <c r="U59" i="6"/>
  <c r="U58" i="6"/>
  <c r="U57" i="6"/>
  <c r="U56" i="6"/>
  <c r="U55" i="6"/>
  <c r="U54" i="6"/>
  <c r="U53" i="6"/>
  <c r="U52" i="6"/>
  <c r="U51" i="6"/>
  <c r="U50" i="6"/>
  <c r="U49" i="6"/>
  <c r="U48" i="6"/>
  <c r="U47" i="6"/>
  <c r="U46" i="6"/>
  <c r="U45" i="6"/>
  <c r="U44" i="6"/>
  <c r="U43" i="6"/>
  <c r="U42" i="6"/>
  <c r="U41" i="6"/>
  <c r="U40" i="6"/>
  <c r="U39" i="6"/>
  <c r="U38" i="6"/>
  <c r="U37" i="6"/>
  <c r="U36" i="6"/>
  <c r="U35" i="6"/>
  <c r="U34" i="6"/>
  <c r="U33" i="6"/>
  <c r="U32" i="6"/>
  <c r="U31" i="6"/>
  <c r="U30" i="6"/>
  <c r="U29" i="6"/>
  <c r="U28" i="6"/>
  <c r="U27" i="6"/>
  <c r="U26" i="6"/>
  <c r="U25" i="6"/>
  <c r="U24" i="6"/>
  <c r="U23" i="6"/>
  <c r="U22" i="6"/>
  <c r="U21" i="6"/>
  <c r="U20" i="6"/>
  <c r="U19" i="6"/>
  <c r="U18" i="6"/>
  <c r="U17" i="6"/>
  <c r="U16" i="6"/>
  <c r="U15" i="6"/>
  <c r="U14" i="6"/>
  <c r="U13" i="6"/>
  <c r="U12" i="6"/>
  <c r="U11" i="6"/>
  <c r="U10" i="6"/>
  <c r="U9" i="6"/>
  <c r="S88" i="6"/>
  <c r="S87" i="6"/>
  <c r="S86" i="6"/>
  <c r="S85" i="6"/>
  <c r="S84" i="6"/>
  <c r="S83" i="6"/>
  <c r="S82" i="6"/>
  <c r="S81" i="6"/>
  <c r="S80" i="6"/>
  <c r="S79" i="6"/>
  <c r="S78" i="6"/>
  <c r="S77" i="6"/>
  <c r="S76" i="6"/>
  <c r="S75" i="6"/>
  <c r="S74" i="6"/>
  <c r="S73" i="6"/>
  <c r="S72" i="6"/>
  <c r="S71" i="6"/>
  <c r="S70" i="6"/>
  <c r="S69" i="6"/>
  <c r="S68" i="6"/>
  <c r="S67" i="6"/>
  <c r="S66" i="6"/>
  <c r="S65" i="6"/>
  <c r="S64" i="6"/>
  <c r="S63" i="6"/>
  <c r="S62" i="6"/>
  <c r="S61" i="6"/>
  <c r="S60" i="6"/>
  <c r="S59" i="6"/>
  <c r="S58" i="6"/>
  <c r="S57" i="6"/>
  <c r="S56" i="6"/>
  <c r="S55" i="6"/>
  <c r="S54" i="6"/>
  <c r="S53" i="6"/>
  <c r="S52" i="6"/>
  <c r="S51" i="6"/>
  <c r="S50" i="6"/>
  <c r="S49" i="6"/>
  <c r="S48" i="6"/>
  <c r="S47" i="6"/>
  <c r="S46" i="6"/>
  <c r="S45" i="6"/>
  <c r="S44" i="6"/>
  <c r="S43" i="6"/>
  <c r="S42" i="6"/>
  <c r="S41" i="6"/>
  <c r="S40" i="6"/>
  <c r="S39" i="6"/>
  <c r="S38" i="6"/>
  <c r="S37" i="6"/>
  <c r="S36" i="6"/>
  <c r="S35" i="6"/>
  <c r="S34" i="6"/>
  <c r="S33" i="6"/>
  <c r="S32" i="6"/>
  <c r="S31" i="6"/>
  <c r="S30" i="6"/>
  <c r="S29" i="6"/>
  <c r="S28" i="6"/>
  <c r="S2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R88" i="6"/>
  <c r="R87" i="6"/>
  <c r="R86" i="6"/>
  <c r="R85" i="6"/>
  <c r="R84" i="6"/>
  <c r="R83" i="6"/>
  <c r="R82" i="6"/>
  <c r="R81" i="6"/>
  <c r="R80" i="6"/>
  <c r="R79" i="6"/>
  <c r="R78" i="6"/>
  <c r="R77" i="6"/>
  <c r="R76" i="6"/>
  <c r="R75" i="6"/>
  <c r="R74" i="6"/>
  <c r="R73" i="6"/>
  <c r="R72" i="6"/>
  <c r="R71" i="6"/>
  <c r="R70" i="6"/>
  <c r="R69" i="6"/>
  <c r="R68" i="6"/>
  <c r="R67" i="6"/>
  <c r="R66" i="6"/>
  <c r="R65" i="6"/>
  <c r="R64" i="6"/>
  <c r="R63" i="6"/>
  <c r="R62" i="6"/>
  <c r="R61" i="6"/>
  <c r="R60" i="6"/>
  <c r="R59" i="6"/>
  <c r="R58" i="6"/>
  <c r="R57" i="6"/>
  <c r="R56" i="6"/>
  <c r="R55" i="6"/>
  <c r="R54" i="6"/>
  <c r="R53" i="6"/>
  <c r="R52" i="6"/>
  <c r="R51" i="6"/>
  <c r="R50" i="6"/>
  <c r="R49" i="6"/>
  <c r="R48" i="6"/>
  <c r="R47" i="6"/>
  <c r="R46" i="6"/>
  <c r="R45" i="6"/>
  <c r="R44" i="6"/>
  <c r="R43" i="6"/>
  <c r="R42" i="6"/>
  <c r="R41" i="6"/>
  <c r="R40" i="6"/>
  <c r="R39" i="6"/>
  <c r="R38" i="6"/>
  <c r="R37" i="6"/>
  <c r="R36" i="6"/>
  <c r="R35" i="6"/>
  <c r="R34" i="6"/>
  <c r="R33" i="6"/>
  <c r="R32" i="6"/>
  <c r="R31" i="6"/>
  <c r="R30" i="6"/>
  <c r="R29" i="6"/>
  <c r="R28" i="6"/>
  <c r="R27" i="6"/>
  <c r="R26" i="6"/>
  <c r="R25" i="6"/>
  <c r="R24" i="6"/>
  <c r="R23" i="6"/>
  <c r="R22" i="6"/>
  <c r="R21" i="6"/>
  <c r="R20" i="6"/>
  <c r="R19" i="6"/>
  <c r="R18" i="6"/>
  <c r="R17" i="6"/>
  <c r="R16" i="6"/>
  <c r="R15" i="6"/>
  <c r="R14" i="6"/>
  <c r="R13" i="6"/>
  <c r="R12" i="6"/>
  <c r="R11" i="6"/>
  <c r="R10" i="6"/>
  <c r="R9" i="6"/>
  <c r="N25" i="1"/>
  <c r="N26" i="1"/>
  <c r="N27" i="1"/>
  <c r="N28" i="1"/>
  <c r="O25" i="1"/>
  <c r="O26" i="1"/>
  <c r="O27" i="1"/>
  <c r="O28" i="1"/>
  <c r="N29" i="1"/>
  <c r="O29" i="1"/>
  <c r="N30" i="1"/>
  <c r="O30" i="1"/>
  <c r="N31" i="1"/>
  <c r="O31" i="1"/>
  <c r="N32" i="1"/>
  <c r="O32" i="1"/>
  <c r="N33" i="1"/>
  <c r="O33" i="1"/>
  <c r="N34" i="1"/>
  <c r="O34" i="1"/>
  <c r="Q88" i="6"/>
  <c r="Q87" i="6"/>
  <c r="Q86" i="6"/>
  <c r="Q85" i="6"/>
  <c r="Q84" i="6"/>
  <c r="Q83" i="6"/>
  <c r="Q82" i="6"/>
  <c r="Q81" i="6"/>
  <c r="Q80" i="6"/>
  <c r="Q79" i="6"/>
  <c r="Q78" i="6"/>
  <c r="Q77" i="6"/>
  <c r="Q76" i="6"/>
  <c r="Q75" i="6"/>
  <c r="Q74" i="6"/>
  <c r="Q73" i="6"/>
  <c r="Q72" i="6"/>
  <c r="Q71" i="6"/>
  <c r="Q70" i="6"/>
  <c r="Q69" i="6"/>
  <c r="Q68" i="6"/>
  <c r="Q67" i="6"/>
  <c r="Q66" i="6"/>
  <c r="Q65" i="6"/>
  <c r="Q64" i="6"/>
  <c r="Q63" i="6"/>
  <c r="Q62" i="6"/>
  <c r="Q61" i="6"/>
  <c r="Q60" i="6"/>
  <c r="Q59" i="6"/>
  <c r="Q58" i="6"/>
  <c r="Q57" i="6"/>
  <c r="Q56" i="6"/>
  <c r="Q55" i="6"/>
  <c r="Q54" i="6"/>
  <c r="Q53" i="6"/>
  <c r="Q52" i="6"/>
  <c r="Q51" i="6"/>
  <c r="Q50" i="6"/>
  <c r="Q49" i="6"/>
  <c r="Q48" i="6"/>
  <c r="Q47" i="6"/>
  <c r="Q46" i="6"/>
  <c r="Q45" i="6"/>
  <c r="Q44" i="6"/>
  <c r="Q43" i="6"/>
  <c r="Q42" i="6"/>
  <c r="Q41" i="6"/>
  <c r="Q40" i="6"/>
  <c r="Q39" i="6"/>
  <c r="Q38" i="6"/>
  <c r="Q37" i="6"/>
  <c r="Q36" i="6"/>
  <c r="Q35" i="6"/>
  <c r="Q34" i="6"/>
  <c r="Q33" i="6"/>
  <c r="Q32" i="6"/>
  <c r="Q31" i="6"/>
  <c r="Q30" i="6"/>
  <c r="Q29" i="6"/>
  <c r="Q28" i="6"/>
  <c r="Q27" i="6"/>
  <c r="Q26" i="6"/>
  <c r="Q25" i="6"/>
  <c r="Q24" i="6"/>
  <c r="Q23" i="6"/>
  <c r="Q22" i="6"/>
  <c r="Q21" i="6"/>
  <c r="Q20" i="6"/>
  <c r="Q19" i="6"/>
  <c r="Q18" i="6"/>
  <c r="Q17" i="6"/>
  <c r="Q16" i="6"/>
  <c r="Q15" i="6"/>
  <c r="Q14" i="6"/>
  <c r="Q13" i="6"/>
  <c r="Q12" i="6"/>
  <c r="Q11" i="6"/>
  <c r="Q10" i="6"/>
  <c r="Q9" i="6"/>
  <c r="L165" i="5"/>
  <c r="L164" i="5"/>
  <c r="L163" i="5"/>
  <c r="L162" i="5"/>
  <c r="L161" i="5"/>
  <c r="L160" i="5"/>
  <c r="L159" i="5"/>
  <c r="L158" i="5"/>
  <c r="L157" i="5"/>
  <c r="L156" i="5"/>
  <c r="L155" i="5"/>
  <c r="L154" i="5"/>
  <c r="L153" i="5"/>
  <c r="L152" i="5"/>
  <c r="L151" i="5"/>
  <c r="L150" i="5"/>
  <c r="L149" i="5"/>
  <c r="L148" i="5"/>
  <c r="L147" i="5"/>
  <c r="L146" i="5"/>
  <c r="L145" i="5"/>
  <c r="L144" i="5"/>
  <c r="L143" i="5"/>
  <c r="L142" i="5"/>
  <c r="L141" i="5"/>
  <c r="L140" i="5"/>
  <c r="L139" i="5"/>
  <c r="L138" i="5"/>
  <c r="L137" i="5"/>
  <c r="L136" i="5"/>
  <c r="L135" i="5"/>
  <c r="L134" i="5"/>
  <c r="L133" i="5"/>
  <c r="L132" i="5"/>
  <c r="L131" i="5"/>
  <c r="L130" i="5"/>
  <c r="L129" i="5"/>
  <c r="L128" i="5"/>
  <c r="L127" i="5"/>
  <c r="L126" i="5"/>
  <c r="L125" i="5"/>
  <c r="L124" i="5"/>
  <c r="L123" i="5"/>
  <c r="L122" i="5"/>
  <c r="L121" i="5"/>
  <c r="L120" i="5"/>
  <c r="L119" i="5"/>
  <c r="L118" i="5"/>
  <c r="L117" i="5"/>
  <c r="L116" i="5"/>
  <c r="L115" i="5"/>
  <c r="L114" i="5"/>
  <c r="L113" i="5"/>
  <c r="L112" i="5"/>
  <c r="L111" i="5"/>
  <c r="L110" i="5"/>
  <c r="L109" i="5"/>
  <c r="L108" i="5"/>
  <c r="L107" i="5"/>
  <c r="L106" i="5"/>
  <c r="L105" i="5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AA40" i="5"/>
  <c r="I165" i="5"/>
  <c r="M165" i="5"/>
  <c r="I164" i="5"/>
  <c r="M164" i="5"/>
  <c r="I163" i="5"/>
  <c r="M163" i="5"/>
  <c r="I162" i="5"/>
  <c r="M162" i="5"/>
  <c r="AA39" i="5"/>
  <c r="I161" i="5"/>
  <c r="M161" i="5"/>
  <c r="I160" i="5"/>
  <c r="M160" i="5"/>
  <c r="I159" i="5"/>
  <c r="M159" i="5"/>
  <c r="I158" i="5"/>
  <c r="M158" i="5"/>
  <c r="AA38" i="5"/>
  <c r="I157" i="5"/>
  <c r="M157" i="5"/>
  <c r="I156" i="5"/>
  <c r="M156" i="5"/>
  <c r="I155" i="5"/>
  <c r="M155" i="5"/>
  <c r="I154" i="5"/>
  <c r="M154" i="5"/>
  <c r="AA37" i="5"/>
  <c r="I153" i="5"/>
  <c r="M153" i="5"/>
  <c r="I152" i="5"/>
  <c r="M152" i="5"/>
  <c r="I151" i="5"/>
  <c r="M151" i="5"/>
  <c r="I150" i="5"/>
  <c r="M150" i="5"/>
  <c r="AA36" i="5"/>
  <c r="I149" i="5"/>
  <c r="M149" i="5"/>
  <c r="I148" i="5"/>
  <c r="M148" i="5"/>
  <c r="I147" i="5"/>
  <c r="M147" i="5"/>
  <c r="I146" i="5"/>
  <c r="M146" i="5"/>
  <c r="AA35" i="5"/>
  <c r="I145" i="5"/>
  <c r="M145" i="5"/>
  <c r="I144" i="5"/>
  <c r="M144" i="5"/>
  <c r="I143" i="5"/>
  <c r="M143" i="5"/>
  <c r="I142" i="5"/>
  <c r="M142" i="5"/>
  <c r="AA34" i="5"/>
  <c r="I141" i="5"/>
  <c r="M141" i="5"/>
  <c r="I140" i="5"/>
  <c r="M140" i="5"/>
  <c r="I139" i="5"/>
  <c r="M139" i="5"/>
  <c r="I138" i="5"/>
  <c r="M138" i="5"/>
  <c r="AA33" i="5"/>
  <c r="I137" i="5"/>
  <c r="M137" i="5"/>
  <c r="I136" i="5"/>
  <c r="M136" i="5"/>
  <c r="I135" i="5"/>
  <c r="M135" i="5"/>
  <c r="I134" i="5"/>
  <c r="M134" i="5"/>
  <c r="AA32" i="5"/>
  <c r="I133" i="5"/>
  <c r="M133" i="5"/>
  <c r="I132" i="5"/>
  <c r="M132" i="5"/>
  <c r="I131" i="5"/>
  <c r="M131" i="5"/>
  <c r="I130" i="5"/>
  <c r="M130" i="5"/>
  <c r="AA31" i="5"/>
  <c r="I129" i="5"/>
  <c r="M129" i="5"/>
  <c r="I128" i="5"/>
  <c r="M128" i="5"/>
  <c r="I127" i="5"/>
  <c r="M127" i="5"/>
  <c r="I126" i="5"/>
  <c r="M126" i="5"/>
  <c r="AA30" i="5"/>
  <c r="I125" i="5"/>
  <c r="M125" i="5"/>
  <c r="I124" i="5"/>
  <c r="M124" i="5"/>
  <c r="I123" i="5"/>
  <c r="M123" i="5"/>
  <c r="I122" i="5"/>
  <c r="M122" i="5"/>
  <c r="AA29" i="5"/>
  <c r="I121" i="5"/>
  <c r="M121" i="5"/>
  <c r="I120" i="5"/>
  <c r="M120" i="5"/>
  <c r="I119" i="5"/>
  <c r="M119" i="5"/>
  <c r="I118" i="5"/>
  <c r="M118" i="5"/>
  <c r="AA28" i="5"/>
  <c r="I117" i="5"/>
  <c r="M117" i="5"/>
  <c r="I116" i="5"/>
  <c r="M116" i="5"/>
  <c r="I115" i="5"/>
  <c r="M115" i="5"/>
  <c r="I114" i="5"/>
  <c r="M114" i="5"/>
  <c r="AA27" i="5"/>
  <c r="I113" i="5"/>
  <c r="M113" i="5"/>
  <c r="I112" i="5"/>
  <c r="M112" i="5"/>
  <c r="I111" i="5"/>
  <c r="M111" i="5"/>
  <c r="I110" i="5"/>
  <c r="M110" i="5"/>
  <c r="AA26" i="5"/>
  <c r="I109" i="5"/>
  <c r="M109" i="5"/>
  <c r="I108" i="5"/>
  <c r="M108" i="5"/>
  <c r="I107" i="5"/>
  <c r="M107" i="5"/>
  <c r="I106" i="5"/>
  <c r="M106" i="5"/>
  <c r="AA25" i="5"/>
  <c r="I105" i="5"/>
  <c r="M105" i="5"/>
  <c r="I104" i="5"/>
  <c r="M104" i="5"/>
  <c r="I103" i="5"/>
  <c r="M103" i="5"/>
  <c r="I102" i="5"/>
  <c r="M102" i="5"/>
  <c r="AA24" i="5"/>
  <c r="I101" i="5"/>
  <c r="M101" i="5"/>
  <c r="I100" i="5"/>
  <c r="M100" i="5"/>
  <c r="I99" i="5"/>
  <c r="M99" i="5"/>
  <c r="I98" i="5"/>
  <c r="M98" i="5"/>
  <c r="AA23" i="5"/>
  <c r="I97" i="5"/>
  <c r="M97" i="5"/>
  <c r="I96" i="5"/>
  <c r="M96" i="5"/>
  <c r="I95" i="5"/>
  <c r="M95" i="5"/>
  <c r="I94" i="5"/>
  <c r="M94" i="5"/>
  <c r="AA22" i="5"/>
  <c r="I93" i="5"/>
  <c r="M93" i="5"/>
  <c r="I92" i="5"/>
  <c r="M92" i="5"/>
  <c r="I91" i="5"/>
  <c r="M91" i="5"/>
  <c r="I90" i="5"/>
  <c r="M90" i="5"/>
  <c r="AA21" i="5"/>
  <c r="I89" i="5"/>
  <c r="M89" i="5"/>
  <c r="I88" i="5"/>
  <c r="M88" i="5"/>
  <c r="I87" i="5"/>
  <c r="M87" i="5"/>
  <c r="I86" i="5"/>
  <c r="M86" i="5"/>
  <c r="AA20" i="5"/>
  <c r="I85" i="5"/>
  <c r="M85" i="5"/>
  <c r="I84" i="5"/>
  <c r="M84" i="5"/>
  <c r="I83" i="5"/>
  <c r="M83" i="5"/>
  <c r="I82" i="5"/>
  <c r="M82" i="5"/>
  <c r="AA19" i="5"/>
  <c r="I81" i="5"/>
  <c r="M81" i="5"/>
  <c r="I80" i="5"/>
  <c r="M80" i="5"/>
  <c r="I79" i="5"/>
  <c r="M79" i="5"/>
  <c r="I78" i="5"/>
  <c r="M78" i="5"/>
  <c r="AA18" i="5"/>
  <c r="I77" i="5"/>
  <c r="M77" i="5"/>
  <c r="I76" i="5"/>
  <c r="M76" i="5"/>
  <c r="I75" i="5"/>
  <c r="M75" i="5"/>
  <c r="I74" i="5"/>
  <c r="M74" i="5"/>
  <c r="AA17" i="5"/>
  <c r="I73" i="5"/>
  <c r="M73" i="5"/>
  <c r="I72" i="5"/>
  <c r="M72" i="5"/>
  <c r="I71" i="5"/>
  <c r="M71" i="5"/>
  <c r="I70" i="5"/>
  <c r="M70" i="5"/>
  <c r="AA16" i="5"/>
  <c r="I69" i="5"/>
  <c r="M69" i="5"/>
  <c r="I68" i="5"/>
  <c r="M68" i="5"/>
  <c r="I67" i="5"/>
  <c r="M67" i="5"/>
  <c r="I66" i="5"/>
  <c r="M66" i="5"/>
  <c r="AA15" i="5"/>
  <c r="I65" i="5"/>
  <c r="M65" i="5"/>
  <c r="I64" i="5"/>
  <c r="M64" i="5"/>
  <c r="I63" i="5"/>
  <c r="M63" i="5"/>
  <c r="I62" i="5"/>
  <c r="M62" i="5"/>
  <c r="AA14" i="5"/>
  <c r="I61" i="5"/>
  <c r="M61" i="5"/>
  <c r="I60" i="5"/>
  <c r="M60" i="5"/>
  <c r="I59" i="5"/>
  <c r="M59" i="5"/>
  <c r="I58" i="5"/>
  <c r="M58" i="5"/>
  <c r="AA13" i="5"/>
  <c r="I57" i="5"/>
  <c r="M57" i="5"/>
  <c r="I56" i="5"/>
  <c r="M56" i="5"/>
  <c r="I55" i="5"/>
  <c r="M55" i="5"/>
  <c r="I54" i="5"/>
  <c r="M54" i="5"/>
  <c r="AA12" i="5"/>
  <c r="I53" i="5"/>
  <c r="M53" i="5"/>
  <c r="I52" i="5"/>
  <c r="M52" i="5"/>
  <c r="I51" i="5"/>
  <c r="M51" i="5"/>
  <c r="I50" i="5"/>
  <c r="M50" i="5"/>
  <c r="AA11" i="5"/>
  <c r="I49" i="5"/>
  <c r="M49" i="5"/>
  <c r="I48" i="5"/>
  <c r="M48" i="5"/>
  <c r="I47" i="5"/>
  <c r="M47" i="5"/>
  <c r="I46" i="5"/>
  <c r="M46" i="5"/>
  <c r="G165" i="5"/>
  <c r="G164" i="5"/>
  <c r="G163" i="5"/>
  <c r="G162" i="5"/>
  <c r="G161" i="5"/>
  <c r="G160" i="5"/>
  <c r="G159" i="5"/>
  <c r="G158" i="5"/>
  <c r="G157" i="5"/>
  <c r="G156" i="5"/>
  <c r="G155" i="5"/>
  <c r="G154" i="5"/>
  <c r="G153" i="5"/>
  <c r="G152" i="5"/>
  <c r="G151" i="5"/>
  <c r="G150" i="5"/>
  <c r="G149" i="5"/>
  <c r="G148" i="5"/>
  <c r="G147" i="5"/>
  <c r="G146" i="5"/>
  <c r="G145" i="5"/>
  <c r="G144" i="5"/>
  <c r="G143" i="5"/>
  <c r="G142" i="5"/>
  <c r="G141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AH40" i="5"/>
  <c r="AH39" i="5"/>
  <c r="AH38" i="5"/>
  <c r="AH37" i="5"/>
  <c r="AH36" i="5"/>
  <c r="AH35" i="5"/>
  <c r="AH34" i="5"/>
  <c r="AH33" i="5"/>
  <c r="AH32" i="5"/>
  <c r="AH31" i="5"/>
  <c r="AH30" i="5"/>
  <c r="AH29" i="5"/>
  <c r="AH28" i="5"/>
  <c r="AH27" i="5"/>
  <c r="AH26" i="5"/>
  <c r="AH25" i="5"/>
  <c r="AH24" i="5"/>
  <c r="AH23" i="5"/>
  <c r="AH22" i="5"/>
  <c r="AH21" i="5"/>
  <c r="AH20" i="5"/>
  <c r="AH19" i="5"/>
  <c r="AH18" i="5"/>
  <c r="AH17" i="5"/>
  <c r="AH16" i="5"/>
  <c r="AH15" i="5"/>
  <c r="AH14" i="5"/>
  <c r="AH13" i="5"/>
  <c r="AH12" i="5"/>
  <c r="AH11" i="5"/>
  <c r="AG40" i="5"/>
  <c r="AG39" i="5"/>
  <c r="AG38" i="5"/>
  <c r="AG37" i="5"/>
  <c r="AG36" i="5"/>
  <c r="AG35" i="5"/>
  <c r="AG34" i="5"/>
  <c r="AG33" i="5"/>
  <c r="AG32" i="5"/>
  <c r="AG31" i="5"/>
  <c r="AG30" i="5"/>
  <c r="AG29" i="5"/>
  <c r="AG28" i="5"/>
  <c r="AG27" i="5"/>
  <c r="AG26" i="5"/>
  <c r="AG25" i="5"/>
  <c r="AG24" i="5"/>
  <c r="AG23" i="5"/>
  <c r="AG22" i="5"/>
  <c r="AG21" i="5"/>
  <c r="AG20" i="5"/>
  <c r="AG19" i="5"/>
  <c r="AG18" i="5"/>
  <c r="AG17" i="5"/>
  <c r="AG16" i="5"/>
  <c r="AG15" i="5"/>
  <c r="AG14" i="5"/>
  <c r="AG13" i="5"/>
  <c r="AG12" i="5"/>
  <c r="AG11" i="5"/>
  <c r="AE40" i="5"/>
  <c r="AE39" i="5"/>
  <c r="AE38" i="5"/>
  <c r="AE37" i="5"/>
  <c r="AE36" i="5"/>
  <c r="AE35" i="5"/>
  <c r="AE34" i="5"/>
  <c r="AE33" i="5"/>
  <c r="AE32" i="5"/>
  <c r="AE31" i="5"/>
  <c r="AE30" i="5"/>
  <c r="AE29" i="5"/>
  <c r="AE28" i="5"/>
  <c r="AE27" i="5"/>
  <c r="AE26" i="5"/>
  <c r="AE25" i="5"/>
  <c r="AE24" i="5"/>
  <c r="AE23" i="5"/>
  <c r="AE22" i="5"/>
  <c r="AE21" i="5"/>
  <c r="AE20" i="5"/>
  <c r="AE19" i="5"/>
  <c r="AE18" i="5"/>
  <c r="AE17" i="5"/>
  <c r="AE16" i="5"/>
  <c r="AE15" i="5"/>
  <c r="AE14" i="5"/>
  <c r="AE13" i="5"/>
  <c r="AE12" i="5"/>
  <c r="AE11" i="5"/>
  <c r="AC40" i="5"/>
  <c r="AC39" i="5"/>
  <c r="AC38" i="5"/>
  <c r="AC37" i="5"/>
  <c r="AC36" i="5"/>
  <c r="AC35" i="5"/>
  <c r="AC34" i="5"/>
  <c r="AC33" i="5"/>
  <c r="AC32" i="5"/>
  <c r="AC31" i="5"/>
  <c r="AC30" i="5"/>
  <c r="AC29" i="5"/>
  <c r="AC28" i="5"/>
  <c r="AC27" i="5"/>
  <c r="AC26" i="5"/>
  <c r="AC25" i="5"/>
  <c r="AC24" i="5"/>
  <c r="AC23" i="5"/>
  <c r="AC22" i="5"/>
  <c r="AC21" i="5"/>
  <c r="AC20" i="5"/>
  <c r="AC19" i="5"/>
  <c r="AC18" i="5"/>
  <c r="AC17" i="5"/>
  <c r="AC16" i="5"/>
  <c r="AC15" i="5"/>
  <c r="AC14" i="5"/>
  <c r="AC13" i="5"/>
  <c r="AC12" i="5"/>
  <c r="AC11" i="5"/>
  <c r="AB40" i="5"/>
  <c r="AB39" i="5"/>
  <c r="AB38" i="5"/>
  <c r="AB37" i="5"/>
  <c r="AB36" i="5"/>
  <c r="AB35" i="5"/>
  <c r="AB34" i="5"/>
  <c r="AB33" i="5"/>
  <c r="AB32" i="5"/>
  <c r="AB31" i="5"/>
  <c r="AB30" i="5"/>
  <c r="AB29" i="5"/>
  <c r="AB28" i="5"/>
  <c r="AB27" i="5"/>
  <c r="AB26" i="5"/>
  <c r="AB25" i="5"/>
  <c r="AB24" i="5"/>
  <c r="AB23" i="5"/>
  <c r="AB22" i="5"/>
  <c r="AB21" i="5"/>
  <c r="AB20" i="5"/>
  <c r="AB19" i="5"/>
  <c r="AB18" i="5"/>
  <c r="AB17" i="5"/>
  <c r="AB16" i="5"/>
  <c r="AB15" i="5"/>
  <c r="AB14" i="5"/>
  <c r="AB13" i="5"/>
  <c r="AB12" i="5"/>
  <c r="AB11" i="5"/>
  <c r="Z40" i="5"/>
  <c r="Z39" i="5"/>
  <c r="Z38" i="5"/>
  <c r="Z37" i="5"/>
  <c r="Z36" i="5"/>
  <c r="Z35" i="5"/>
  <c r="Z34" i="5"/>
  <c r="Z33" i="5"/>
  <c r="Z32" i="5"/>
  <c r="Z31" i="5"/>
  <c r="Z30" i="5"/>
  <c r="Z29" i="5"/>
  <c r="Z28" i="5"/>
  <c r="Z27" i="5"/>
  <c r="Z26" i="5"/>
  <c r="Z25" i="5"/>
  <c r="Z24" i="5"/>
  <c r="Z23" i="5"/>
  <c r="Z22" i="5"/>
  <c r="Z21" i="5"/>
  <c r="Z20" i="5"/>
  <c r="Z19" i="5"/>
  <c r="Z18" i="5"/>
  <c r="Z17" i="5"/>
  <c r="Z16" i="5"/>
  <c r="Z15" i="5"/>
  <c r="Z14" i="5"/>
  <c r="Z13" i="5"/>
  <c r="Z12" i="5"/>
  <c r="Z11" i="5"/>
  <c r="X40" i="5"/>
  <c r="X39" i="5"/>
  <c r="X38" i="5"/>
  <c r="X37" i="5"/>
  <c r="X36" i="5"/>
  <c r="X35" i="5"/>
  <c r="X34" i="5"/>
  <c r="X33" i="5"/>
  <c r="X32" i="5"/>
  <c r="X31" i="5"/>
  <c r="X30" i="5"/>
  <c r="X29" i="5"/>
  <c r="X28" i="5"/>
  <c r="X27" i="5"/>
  <c r="X26" i="5"/>
  <c r="X25" i="5"/>
  <c r="X24" i="5"/>
  <c r="X23" i="5"/>
  <c r="X22" i="5"/>
  <c r="X21" i="5"/>
  <c r="X20" i="5"/>
  <c r="X19" i="5"/>
  <c r="X18" i="5"/>
  <c r="X17" i="5"/>
  <c r="X16" i="5"/>
  <c r="X15" i="5"/>
  <c r="X14" i="5"/>
  <c r="X13" i="5"/>
  <c r="X12" i="5"/>
  <c r="X11" i="5"/>
  <c r="Q40" i="5"/>
  <c r="Y40" i="5"/>
  <c r="B626" i="9"/>
  <c r="Q39" i="5"/>
  <c r="Y39" i="5"/>
  <c r="B610" i="9"/>
  <c r="Q38" i="5"/>
  <c r="Y38" i="5"/>
  <c r="Q37" i="5"/>
  <c r="Y37" i="5"/>
  <c r="B587" i="9"/>
  <c r="Q36" i="5"/>
  <c r="Y36" i="5"/>
  <c r="B582" i="9"/>
  <c r="Q35" i="5"/>
  <c r="Y35" i="5"/>
  <c r="B572" i="9"/>
  <c r="Q34" i="5"/>
  <c r="Y34" i="5"/>
  <c r="Q33" i="5"/>
  <c r="Y33" i="5"/>
  <c r="B554" i="9"/>
  <c r="Q32" i="5"/>
  <c r="Y32" i="5"/>
  <c r="B542" i="9"/>
  <c r="Q31" i="5"/>
  <c r="Y31" i="5"/>
  <c r="B532" i="9"/>
  <c r="Q30" i="5"/>
  <c r="Y30" i="5"/>
  <c r="Q29" i="5"/>
  <c r="Y29" i="5"/>
  <c r="B514" i="9"/>
  <c r="Q28" i="5"/>
  <c r="Y28" i="5"/>
  <c r="B502" i="9"/>
  <c r="Q27" i="5"/>
  <c r="Y27" i="5"/>
  <c r="B492" i="9"/>
  <c r="Q26" i="5"/>
  <c r="Y26" i="5"/>
  <c r="Q25" i="5"/>
  <c r="Y25" i="5"/>
  <c r="B474" i="9"/>
  <c r="Q24" i="5"/>
  <c r="Y24" i="5"/>
  <c r="B462" i="9"/>
  <c r="Q23" i="5"/>
  <c r="Y23" i="5"/>
  <c r="B452" i="9"/>
  <c r="Q22" i="5"/>
  <c r="Y22" i="5"/>
  <c r="Q21" i="5"/>
  <c r="Y21" i="5"/>
  <c r="B434" i="9"/>
  <c r="Q20" i="5"/>
  <c r="Y20" i="5"/>
  <c r="B422" i="9"/>
  <c r="Q19" i="5"/>
  <c r="Y19" i="5"/>
  <c r="B414" i="9"/>
  <c r="Q18" i="5"/>
  <c r="Y18" i="5"/>
  <c r="B401" i="9"/>
  <c r="Q17" i="5"/>
  <c r="Y17" i="5"/>
  <c r="B394" i="9"/>
  <c r="Q16" i="5"/>
  <c r="Y16" i="5"/>
  <c r="B386" i="9"/>
  <c r="Q15" i="5"/>
  <c r="Y15" i="5"/>
  <c r="B374" i="9"/>
  <c r="Q14" i="5"/>
  <c r="Y14" i="5"/>
  <c r="B357" i="9"/>
  <c r="Q13" i="5"/>
  <c r="Y13" i="5"/>
  <c r="B354" i="9"/>
  <c r="Q12" i="5"/>
  <c r="Y12" i="5"/>
  <c r="B346" i="9"/>
  <c r="Q11" i="5"/>
  <c r="Y11" i="5"/>
  <c r="B334" i="9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Y25" i="10"/>
  <c r="Y24" i="10"/>
  <c r="Y23" i="10"/>
  <c r="Y22" i="10"/>
  <c r="Y21" i="10"/>
  <c r="Y20" i="10"/>
  <c r="Y19" i="10"/>
  <c r="Y18" i="10"/>
  <c r="Y17" i="10"/>
  <c r="Y16" i="10"/>
  <c r="Y15" i="10"/>
  <c r="Y14" i="10"/>
  <c r="Y13" i="10"/>
  <c r="Y12" i="10"/>
  <c r="Y11" i="10"/>
  <c r="X25" i="10"/>
  <c r="X24" i="10"/>
  <c r="X23" i="10"/>
  <c r="X22" i="10"/>
  <c r="X21" i="10"/>
  <c r="X20" i="10"/>
  <c r="X19" i="10"/>
  <c r="X18" i="10"/>
  <c r="X17" i="10"/>
  <c r="X16" i="10"/>
  <c r="X15" i="10"/>
  <c r="X14" i="10"/>
  <c r="X13" i="10"/>
  <c r="X12" i="10"/>
  <c r="X11" i="10"/>
  <c r="V25" i="10"/>
  <c r="V24" i="10"/>
  <c r="V23" i="10"/>
  <c r="V22" i="10"/>
  <c r="I75" i="10"/>
  <c r="L75" i="10"/>
  <c r="V21" i="10"/>
  <c r="V20" i="10"/>
  <c r="V19" i="10"/>
  <c r="V18" i="10"/>
  <c r="I59" i="10"/>
  <c r="L59" i="10"/>
  <c r="V17" i="10"/>
  <c r="V16" i="10"/>
  <c r="V15" i="10"/>
  <c r="V14" i="10"/>
  <c r="I43" i="10"/>
  <c r="L43" i="10"/>
  <c r="V13" i="10"/>
  <c r="V12" i="10"/>
  <c r="V11" i="10"/>
  <c r="U25" i="10"/>
  <c r="U24" i="10"/>
  <c r="U23" i="10"/>
  <c r="U22" i="10"/>
  <c r="U21" i="10"/>
  <c r="U20" i="10"/>
  <c r="U19" i="10"/>
  <c r="U18" i="10"/>
  <c r="U17" i="10"/>
  <c r="U16" i="10"/>
  <c r="U15" i="10"/>
  <c r="U14" i="10"/>
  <c r="U13" i="10"/>
  <c r="U12" i="10"/>
  <c r="U11" i="10"/>
  <c r="T25" i="10"/>
  <c r="T24" i="10"/>
  <c r="T23" i="10"/>
  <c r="T22" i="10"/>
  <c r="T21" i="10"/>
  <c r="T20" i="10"/>
  <c r="T19" i="10"/>
  <c r="T18" i="10"/>
  <c r="T17" i="10"/>
  <c r="T16" i="10"/>
  <c r="T15" i="10"/>
  <c r="T14" i="10"/>
  <c r="T13" i="10"/>
  <c r="T12" i="10"/>
  <c r="T11" i="10"/>
  <c r="S25" i="10"/>
  <c r="S24" i="10"/>
  <c r="S23" i="10"/>
  <c r="S22" i="10"/>
  <c r="S21" i="10"/>
  <c r="S20" i="10"/>
  <c r="S19" i="10"/>
  <c r="S18" i="10"/>
  <c r="S17" i="10"/>
  <c r="S16" i="10"/>
  <c r="S15" i="10"/>
  <c r="S14" i="10"/>
  <c r="S13" i="10"/>
  <c r="S12" i="10"/>
  <c r="S11" i="10"/>
  <c r="G25" i="10"/>
  <c r="R25" i="10"/>
  <c r="B316" i="9"/>
  <c r="G24" i="10"/>
  <c r="R24" i="10"/>
  <c r="G23" i="10"/>
  <c r="R23" i="10"/>
  <c r="B292" i="9"/>
  <c r="M292" i="9"/>
  <c r="G22" i="10"/>
  <c r="R22" i="10"/>
  <c r="B285" i="9"/>
  <c r="K285" i="9"/>
  <c r="G21" i="10"/>
  <c r="R21" i="10"/>
  <c r="G20" i="10"/>
  <c r="R20" i="10"/>
  <c r="B260" i="9"/>
  <c r="M260" i="9"/>
  <c r="G19" i="10"/>
  <c r="R19" i="10"/>
  <c r="B252" i="9"/>
  <c r="G18" i="10"/>
  <c r="R18" i="10"/>
  <c r="B245" i="9"/>
  <c r="K245" i="9"/>
  <c r="G17" i="10"/>
  <c r="R17" i="10"/>
  <c r="B232" i="9"/>
  <c r="G16" i="10"/>
  <c r="R16" i="10"/>
  <c r="G15" i="10"/>
  <c r="R15" i="10"/>
  <c r="B212" i="9"/>
  <c r="G14" i="10"/>
  <c r="R14" i="10"/>
  <c r="G13" i="10"/>
  <c r="R13" i="10"/>
  <c r="G12" i="10"/>
  <c r="R12" i="10"/>
  <c r="B180" i="9"/>
  <c r="M180" i="9"/>
  <c r="G11" i="10"/>
  <c r="R11" i="10"/>
  <c r="L89" i="12"/>
  <c r="L88" i="12"/>
  <c r="L87" i="12"/>
  <c r="L86" i="12"/>
  <c r="L85" i="12"/>
  <c r="L84" i="12"/>
  <c r="L83" i="12"/>
  <c r="L82" i="12"/>
  <c r="L81" i="12"/>
  <c r="L80" i="12"/>
  <c r="L79" i="12"/>
  <c r="L78" i="12"/>
  <c r="L77" i="12"/>
  <c r="L76" i="12"/>
  <c r="L75" i="12"/>
  <c r="L74" i="12"/>
  <c r="L73" i="12"/>
  <c r="L72" i="12"/>
  <c r="L71" i="12"/>
  <c r="L70" i="12"/>
  <c r="L69" i="12"/>
  <c r="L68" i="12"/>
  <c r="L67" i="12"/>
  <c r="L66" i="12"/>
  <c r="L65" i="12"/>
  <c r="L64" i="12"/>
  <c r="L63" i="12"/>
  <c r="L62" i="12"/>
  <c r="L61" i="12"/>
  <c r="L60" i="12"/>
  <c r="L59" i="12"/>
  <c r="L58" i="12"/>
  <c r="L57" i="12"/>
  <c r="L56" i="12"/>
  <c r="L55" i="12"/>
  <c r="L54" i="12"/>
  <c r="L53" i="12"/>
  <c r="L52" i="12"/>
  <c r="L51" i="12"/>
  <c r="L50" i="12"/>
  <c r="L49" i="12"/>
  <c r="L48" i="12"/>
  <c r="L47" i="12"/>
  <c r="L46" i="12"/>
  <c r="L45" i="12"/>
  <c r="L44" i="12"/>
  <c r="L43" i="12"/>
  <c r="L42" i="12"/>
  <c r="L41" i="12"/>
  <c r="L40" i="12"/>
  <c r="L39" i="12"/>
  <c r="L38" i="12"/>
  <c r="L37" i="12"/>
  <c r="L36" i="12"/>
  <c r="L35" i="12"/>
  <c r="L34" i="12"/>
  <c r="L33" i="12"/>
  <c r="L32" i="12"/>
  <c r="L31" i="12"/>
  <c r="L30" i="12"/>
  <c r="V24" i="12"/>
  <c r="I89" i="12"/>
  <c r="K89" i="12"/>
  <c r="I88" i="12"/>
  <c r="K88" i="12"/>
  <c r="I87" i="12"/>
  <c r="K87" i="12"/>
  <c r="I86" i="12"/>
  <c r="K86" i="12"/>
  <c r="V23" i="12"/>
  <c r="I85" i="12"/>
  <c r="K85" i="12"/>
  <c r="I84" i="12"/>
  <c r="K84" i="12"/>
  <c r="I83" i="12"/>
  <c r="K83" i="12"/>
  <c r="I82" i="12"/>
  <c r="K82" i="12"/>
  <c r="V22" i="12"/>
  <c r="I81" i="12"/>
  <c r="K81" i="12"/>
  <c r="I80" i="12"/>
  <c r="K80" i="12"/>
  <c r="I79" i="12"/>
  <c r="K79" i="12"/>
  <c r="I78" i="12"/>
  <c r="K78" i="12"/>
  <c r="V21" i="12"/>
  <c r="I77" i="12"/>
  <c r="K77" i="12"/>
  <c r="I76" i="12"/>
  <c r="K76" i="12"/>
  <c r="I75" i="12"/>
  <c r="K75" i="12"/>
  <c r="I74" i="12"/>
  <c r="K74" i="12"/>
  <c r="V20" i="12"/>
  <c r="I73" i="12"/>
  <c r="K73" i="12"/>
  <c r="I72" i="12"/>
  <c r="K72" i="12"/>
  <c r="I71" i="12"/>
  <c r="K71" i="12"/>
  <c r="I70" i="12"/>
  <c r="K70" i="12"/>
  <c r="V19" i="12"/>
  <c r="I69" i="12"/>
  <c r="K69" i="12"/>
  <c r="I68" i="12"/>
  <c r="K68" i="12"/>
  <c r="I67" i="12"/>
  <c r="K67" i="12"/>
  <c r="I66" i="12"/>
  <c r="K66" i="12"/>
  <c r="V18" i="12"/>
  <c r="I65" i="12"/>
  <c r="K65" i="12"/>
  <c r="I64" i="12"/>
  <c r="K64" i="12"/>
  <c r="I63" i="12"/>
  <c r="K63" i="12"/>
  <c r="I62" i="12"/>
  <c r="K62" i="12"/>
  <c r="V17" i="12"/>
  <c r="I61" i="12"/>
  <c r="K61" i="12"/>
  <c r="I60" i="12"/>
  <c r="K60" i="12"/>
  <c r="I59" i="12"/>
  <c r="K59" i="12"/>
  <c r="I58" i="12"/>
  <c r="K58" i="12"/>
  <c r="V16" i="12"/>
  <c r="I57" i="12"/>
  <c r="K57" i="12"/>
  <c r="I56" i="12"/>
  <c r="K56" i="12"/>
  <c r="I55" i="12"/>
  <c r="K55" i="12"/>
  <c r="I54" i="12"/>
  <c r="K54" i="12"/>
  <c r="V15" i="12"/>
  <c r="I53" i="12"/>
  <c r="K53" i="12"/>
  <c r="I52" i="12"/>
  <c r="K52" i="12"/>
  <c r="I51" i="12"/>
  <c r="K51" i="12"/>
  <c r="I50" i="12"/>
  <c r="K50" i="12"/>
  <c r="V14" i="12"/>
  <c r="I49" i="12"/>
  <c r="K49" i="12"/>
  <c r="I48" i="12"/>
  <c r="K48" i="12"/>
  <c r="I47" i="12"/>
  <c r="K47" i="12"/>
  <c r="I46" i="12"/>
  <c r="K46" i="12"/>
  <c r="V13" i="12"/>
  <c r="I45" i="12"/>
  <c r="K45" i="12"/>
  <c r="I44" i="12"/>
  <c r="K44" i="12"/>
  <c r="I43" i="12"/>
  <c r="K43" i="12"/>
  <c r="I42" i="12"/>
  <c r="K42" i="12"/>
  <c r="V12" i="12"/>
  <c r="I41" i="12"/>
  <c r="K41" i="12"/>
  <c r="I40" i="12"/>
  <c r="K40" i="12"/>
  <c r="I39" i="12"/>
  <c r="K39" i="12"/>
  <c r="I38" i="12"/>
  <c r="K38" i="12"/>
  <c r="V11" i="12"/>
  <c r="I37" i="12"/>
  <c r="K37" i="12"/>
  <c r="I36" i="12"/>
  <c r="K36" i="12"/>
  <c r="I35" i="12"/>
  <c r="K35" i="12"/>
  <c r="I34" i="12"/>
  <c r="K34" i="12"/>
  <c r="V10" i="12"/>
  <c r="I33" i="12"/>
  <c r="K33" i="12"/>
  <c r="I32" i="12"/>
  <c r="K32" i="12"/>
  <c r="I31" i="12"/>
  <c r="K31" i="12"/>
  <c r="I30" i="12"/>
  <c r="K30" i="12"/>
  <c r="F89" i="12"/>
  <c r="F88" i="12"/>
  <c r="F87" i="12"/>
  <c r="F86" i="12"/>
  <c r="F85" i="12"/>
  <c r="F84" i="12"/>
  <c r="F83" i="12"/>
  <c r="F82" i="12"/>
  <c r="F81" i="12"/>
  <c r="F80" i="12"/>
  <c r="F79" i="12"/>
  <c r="F78" i="12"/>
  <c r="F77" i="12"/>
  <c r="F76" i="12"/>
  <c r="F75" i="12"/>
  <c r="F74" i="12"/>
  <c r="F73" i="12"/>
  <c r="F72" i="12"/>
  <c r="F71" i="12"/>
  <c r="F70" i="12"/>
  <c r="F69" i="12"/>
  <c r="F68" i="12"/>
  <c r="F67" i="12"/>
  <c r="F66" i="12"/>
  <c r="F65" i="12"/>
  <c r="F64" i="12"/>
  <c r="F63" i="12"/>
  <c r="F62" i="12"/>
  <c r="F61" i="12"/>
  <c r="F60" i="12"/>
  <c r="F59" i="12"/>
  <c r="F58" i="12"/>
  <c r="F57" i="12"/>
  <c r="F56" i="12"/>
  <c r="F55" i="12"/>
  <c r="F54" i="12"/>
  <c r="F53" i="12"/>
  <c r="F52" i="12"/>
  <c r="F51" i="12"/>
  <c r="F50" i="12"/>
  <c r="F49" i="12"/>
  <c r="F48" i="12"/>
  <c r="F47" i="12"/>
  <c r="F46" i="12"/>
  <c r="F45" i="12"/>
  <c r="F44" i="12"/>
  <c r="F43" i="12"/>
  <c r="F42" i="12"/>
  <c r="F41" i="12"/>
  <c r="F40" i="12"/>
  <c r="F39" i="12"/>
  <c r="F38" i="12"/>
  <c r="F37" i="12"/>
  <c r="F36" i="12"/>
  <c r="F35" i="12"/>
  <c r="F34" i="12"/>
  <c r="F33" i="12"/>
  <c r="F32" i="12"/>
  <c r="F31" i="12"/>
  <c r="F3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86" i="1"/>
  <c r="G85" i="1"/>
  <c r="G84" i="1"/>
  <c r="G83" i="1"/>
  <c r="G82" i="1"/>
  <c r="G81" i="1"/>
  <c r="G80" i="1"/>
  <c r="G79" i="1"/>
  <c r="G78" i="1"/>
  <c r="G77" i="1"/>
  <c r="G76" i="1"/>
  <c r="G75" i="1"/>
  <c r="G68" i="1"/>
  <c r="G67" i="1"/>
  <c r="G66" i="1"/>
  <c r="G65" i="1"/>
  <c r="G64" i="1"/>
  <c r="G63" i="1"/>
  <c r="G62" i="1"/>
  <c r="G61" i="1"/>
  <c r="G60" i="1"/>
  <c r="G59" i="1"/>
  <c r="G58" i="1"/>
  <c r="G57" i="1"/>
  <c r="B43" i="1"/>
  <c r="B44" i="1"/>
  <c r="B45" i="1"/>
  <c r="B46" i="1"/>
  <c r="A44" i="1"/>
  <c r="M34" i="1"/>
  <c r="M33" i="1"/>
  <c r="M32" i="1"/>
  <c r="M31" i="1"/>
  <c r="M30" i="1"/>
  <c r="M29" i="1"/>
  <c r="M28" i="1"/>
  <c r="M27" i="1"/>
  <c r="M26" i="1"/>
  <c r="K90" i="10"/>
  <c r="K89" i="10"/>
  <c r="K88" i="10"/>
  <c r="K87" i="10"/>
  <c r="K86" i="10"/>
  <c r="K85" i="10"/>
  <c r="K84" i="10"/>
  <c r="K83" i="10"/>
  <c r="K82" i="10"/>
  <c r="K81" i="10"/>
  <c r="K80" i="10"/>
  <c r="K79" i="10"/>
  <c r="K78" i="10"/>
  <c r="K77" i="10"/>
  <c r="K76" i="10"/>
  <c r="K75" i="10"/>
  <c r="K74" i="10"/>
  <c r="K73" i="10"/>
  <c r="K72" i="10"/>
  <c r="K71" i="10"/>
  <c r="K70" i="10"/>
  <c r="K69" i="10"/>
  <c r="K68" i="10"/>
  <c r="K67" i="10"/>
  <c r="K66" i="10"/>
  <c r="K65" i="10"/>
  <c r="K64" i="10"/>
  <c r="K63" i="10"/>
  <c r="K62" i="10"/>
  <c r="K61" i="10"/>
  <c r="K60" i="10"/>
  <c r="K59" i="10"/>
  <c r="K58" i="10"/>
  <c r="K57" i="10"/>
  <c r="K56" i="10"/>
  <c r="K55" i="10"/>
  <c r="K54" i="10"/>
  <c r="K53" i="10"/>
  <c r="K52" i="10"/>
  <c r="K51" i="10"/>
  <c r="K50" i="10"/>
  <c r="K49" i="10"/>
  <c r="K48" i="10"/>
  <c r="K47" i="10"/>
  <c r="K46" i="10"/>
  <c r="K45" i="10"/>
  <c r="K44" i="10"/>
  <c r="K43" i="10"/>
  <c r="K42" i="10"/>
  <c r="K41" i="10"/>
  <c r="K40" i="10"/>
  <c r="K39" i="10"/>
  <c r="K38" i="10"/>
  <c r="K37" i="10"/>
  <c r="K36" i="10"/>
  <c r="K35" i="10"/>
  <c r="K34" i="10"/>
  <c r="K33" i="10"/>
  <c r="K32" i="10"/>
  <c r="K31" i="10"/>
  <c r="I90" i="10"/>
  <c r="L90" i="10"/>
  <c r="I89" i="10"/>
  <c r="L89" i="10"/>
  <c r="I88" i="10"/>
  <c r="L88" i="10"/>
  <c r="I87" i="10"/>
  <c r="L87" i="10"/>
  <c r="I86" i="10"/>
  <c r="L86" i="10"/>
  <c r="I85" i="10"/>
  <c r="L85" i="10"/>
  <c r="I84" i="10"/>
  <c r="L84" i="10"/>
  <c r="I83" i="10"/>
  <c r="L83" i="10"/>
  <c r="I82" i="10"/>
  <c r="L82" i="10"/>
  <c r="I81" i="10"/>
  <c r="L81" i="10"/>
  <c r="I80" i="10"/>
  <c r="L80" i="10"/>
  <c r="I79" i="10"/>
  <c r="L79" i="10"/>
  <c r="I76" i="10"/>
  <c r="L76" i="10"/>
  <c r="I74" i="10"/>
  <c r="L74" i="10"/>
  <c r="I73" i="10"/>
  <c r="L73" i="10"/>
  <c r="I72" i="10"/>
  <c r="L72" i="10"/>
  <c r="I71" i="10"/>
  <c r="L71" i="10"/>
  <c r="I70" i="10"/>
  <c r="L70" i="10"/>
  <c r="I69" i="10"/>
  <c r="L69" i="10"/>
  <c r="I68" i="10"/>
  <c r="L68" i="10"/>
  <c r="I67" i="10"/>
  <c r="L67" i="10"/>
  <c r="I66" i="10"/>
  <c r="L66" i="10"/>
  <c r="I65" i="10"/>
  <c r="L65" i="10"/>
  <c r="I64" i="10"/>
  <c r="L64" i="10"/>
  <c r="I63" i="10"/>
  <c r="L63" i="10"/>
  <c r="I60" i="10"/>
  <c r="L60" i="10"/>
  <c r="I58" i="10"/>
  <c r="L58" i="10"/>
  <c r="I57" i="10"/>
  <c r="L57" i="10"/>
  <c r="I56" i="10"/>
  <c r="L56" i="10"/>
  <c r="I55" i="10"/>
  <c r="L55" i="10"/>
  <c r="I54" i="10"/>
  <c r="L54" i="10"/>
  <c r="I53" i="10"/>
  <c r="L53" i="10"/>
  <c r="I52" i="10"/>
  <c r="L52" i="10"/>
  <c r="I51" i="10"/>
  <c r="L51" i="10"/>
  <c r="I50" i="10"/>
  <c r="L50" i="10"/>
  <c r="I49" i="10"/>
  <c r="L49" i="10"/>
  <c r="I48" i="10"/>
  <c r="L48" i="10"/>
  <c r="I47" i="10"/>
  <c r="L47" i="10"/>
  <c r="I44" i="10"/>
  <c r="L44" i="10"/>
  <c r="I42" i="10"/>
  <c r="L42" i="10"/>
  <c r="I41" i="10"/>
  <c r="L41" i="10"/>
  <c r="I40" i="10"/>
  <c r="L40" i="10"/>
  <c r="I39" i="10"/>
  <c r="L39" i="10"/>
  <c r="I38" i="10"/>
  <c r="L38" i="10"/>
  <c r="I37" i="10"/>
  <c r="L37" i="10"/>
  <c r="I36" i="10"/>
  <c r="L36" i="10"/>
  <c r="I35" i="10"/>
  <c r="L35" i="10"/>
  <c r="I34" i="10"/>
  <c r="L34" i="10"/>
  <c r="I33" i="10"/>
  <c r="L33" i="10"/>
  <c r="I32" i="10"/>
  <c r="L32" i="10"/>
  <c r="I31" i="10"/>
  <c r="L31" i="10"/>
  <c r="F90" i="10"/>
  <c r="F89" i="10"/>
  <c r="F88" i="10"/>
  <c r="F87" i="10"/>
  <c r="F86" i="10"/>
  <c r="F85" i="10"/>
  <c r="F84" i="10"/>
  <c r="F83" i="10"/>
  <c r="F82" i="10"/>
  <c r="F81" i="10"/>
  <c r="F80" i="10"/>
  <c r="F79" i="10"/>
  <c r="F78" i="10"/>
  <c r="F77" i="10"/>
  <c r="F76" i="10"/>
  <c r="F75" i="10"/>
  <c r="F74" i="10"/>
  <c r="F73" i="10"/>
  <c r="F72" i="10"/>
  <c r="F71" i="10"/>
  <c r="F70" i="10"/>
  <c r="F69" i="10"/>
  <c r="F68" i="10"/>
  <c r="F67" i="10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Y24" i="12"/>
  <c r="Y23" i="12"/>
  <c r="Y22" i="12"/>
  <c r="Y21" i="12"/>
  <c r="Y20" i="12"/>
  <c r="Y19" i="12"/>
  <c r="Y18" i="12"/>
  <c r="Y17" i="12"/>
  <c r="Y16" i="12"/>
  <c r="Y15" i="12"/>
  <c r="Y14" i="12"/>
  <c r="Y13" i="12"/>
  <c r="Y12" i="12"/>
  <c r="Y11" i="12"/>
  <c r="Y10" i="12"/>
  <c r="X24" i="12"/>
  <c r="X23" i="12"/>
  <c r="X22" i="12"/>
  <c r="X21" i="12"/>
  <c r="X20" i="12"/>
  <c r="X19" i="12"/>
  <c r="X18" i="12"/>
  <c r="X17" i="12"/>
  <c r="X16" i="12"/>
  <c r="X15" i="12"/>
  <c r="X14" i="12"/>
  <c r="X13" i="12"/>
  <c r="X12" i="12"/>
  <c r="X11" i="12"/>
  <c r="X10" i="12"/>
  <c r="U24" i="12"/>
  <c r="U23" i="12"/>
  <c r="U22" i="12"/>
  <c r="U21" i="12"/>
  <c r="U20" i="12"/>
  <c r="U19" i="12"/>
  <c r="U18" i="12"/>
  <c r="U17" i="12"/>
  <c r="U16" i="12"/>
  <c r="U15" i="12"/>
  <c r="U14" i="12"/>
  <c r="U13" i="12"/>
  <c r="U12" i="12"/>
  <c r="U11" i="12"/>
  <c r="U10" i="12"/>
  <c r="T24" i="12"/>
  <c r="T23" i="12"/>
  <c r="T22" i="12"/>
  <c r="T21" i="12"/>
  <c r="T20" i="12"/>
  <c r="T19" i="12"/>
  <c r="T18" i="12"/>
  <c r="T17" i="12"/>
  <c r="T16" i="12"/>
  <c r="T15" i="12"/>
  <c r="T14" i="12"/>
  <c r="T13" i="12"/>
  <c r="T12" i="12"/>
  <c r="T11" i="12"/>
  <c r="T10" i="12"/>
  <c r="S24" i="12"/>
  <c r="S23" i="12"/>
  <c r="S22" i="12"/>
  <c r="S21" i="12"/>
  <c r="S20" i="12"/>
  <c r="S19" i="12"/>
  <c r="S18" i="12"/>
  <c r="S17" i="12"/>
  <c r="S16" i="12"/>
  <c r="S15" i="12"/>
  <c r="S14" i="12"/>
  <c r="S13" i="12"/>
  <c r="S12" i="12"/>
  <c r="S11" i="12"/>
  <c r="S10" i="12"/>
  <c r="G24" i="12"/>
  <c r="R24" i="12"/>
  <c r="B155" i="9"/>
  <c r="G23" i="12"/>
  <c r="R23" i="12"/>
  <c r="G22" i="12"/>
  <c r="R22" i="12"/>
  <c r="G21" i="12"/>
  <c r="R21" i="12"/>
  <c r="B122" i="9"/>
  <c r="G20" i="12"/>
  <c r="R20" i="12"/>
  <c r="B115" i="9"/>
  <c r="G19" i="12"/>
  <c r="R19" i="12"/>
  <c r="B102" i="9"/>
  <c r="G18" i="12"/>
  <c r="R18" i="12"/>
  <c r="B90" i="9"/>
  <c r="G17" i="12"/>
  <c r="R17" i="12"/>
  <c r="G16" i="12"/>
  <c r="R16" i="12"/>
  <c r="B74" i="9"/>
  <c r="G15" i="12"/>
  <c r="R15" i="12"/>
  <c r="G14" i="12"/>
  <c r="R14" i="12"/>
  <c r="G13" i="12"/>
  <c r="R13" i="12"/>
  <c r="B42" i="9"/>
  <c r="M42" i="9"/>
  <c r="G12" i="12"/>
  <c r="R12" i="12"/>
  <c r="B30" i="9"/>
  <c r="M30" i="9"/>
  <c r="G11" i="12"/>
  <c r="R11" i="12"/>
  <c r="B26" i="9"/>
  <c r="M26" i="9"/>
  <c r="G10" i="12"/>
  <c r="R10" i="12"/>
  <c r="B10" i="9"/>
  <c r="K10" i="9"/>
  <c r="B154" i="9"/>
  <c r="M154" i="9"/>
  <c r="B353" i="9"/>
  <c r="B393" i="9"/>
  <c r="B392" i="9"/>
  <c r="B391" i="9"/>
  <c r="B390" i="9"/>
  <c r="B389" i="9"/>
  <c r="B388" i="9"/>
  <c r="B387" i="9"/>
  <c r="R387" i="9"/>
  <c r="R388" i="9"/>
  <c r="R389" i="9"/>
  <c r="R390" i="9"/>
  <c r="R391" i="9"/>
  <c r="R392" i="9"/>
  <c r="R393" i="9"/>
  <c r="S393" i="9"/>
  <c r="C93" i="20"/>
  <c r="D93" i="20"/>
  <c r="D393" i="9"/>
  <c r="B333" i="9"/>
  <c r="T333" i="9"/>
  <c r="B373" i="9"/>
  <c r="T373" i="9"/>
  <c r="B413" i="9"/>
  <c r="B337" i="9"/>
  <c r="T337" i="9"/>
  <c r="B377" i="9"/>
  <c r="T377" i="9"/>
  <c r="B417" i="9"/>
  <c r="T417" i="9"/>
  <c r="B510" i="9"/>
  <c r="T510" i="9"/>
  <c r="B349" i="9"/>
  <c r="S349" i="9"/>
  <c r="T389" i="9"/>
  <c r="B454" i="9"/>
  <c r="B453" i="9"/>
  <c r="B451" i="9"/>
  <c r="B450" i="9"/>
  <c r="B449" i="9"/>
  <c r="B448" i="9"/>
  <c r="B447" i="9"/>
  <c r="B446" i="9"/>
  <c r="R447" i="9"/>
  <c r="R448" i="9"/>
  <c r="R449" i="9"/>
  <c r="R450" i="9"/>
  <c r="R451" i="9"/>
  <c r="R452" i="9"/>
  <c r="R453" i="9"/>
  <c r="R454" i="9"/>
  <c r="S454" i="9"/>
  <c r="D454" i="9"/>
  <c r="B550" i="9"/>
  <c r="T550" i="9"/>
  <c r="B205" i="9"/>
  <c r="K205" i="9"/>
  <c r="C57" i="20"/>
  <c r="D57" i="20"/>
  <c r="D205" i="9"/>
  <c r="B204" i="9"/>
  <c r="B200" i="9"/>
  <c r="M200" i="9"/>
  <c r="B244" i="9"/>
  <c r="M244" i="9"/>
  <c r="B264" i="9"/>
  <c r="M264" i="9"/>
  <c r="B574" i="9"/>
  <c r="T574" i="9"/>
  <c r="B280" i="9"/>
  <c r="K280" i="9"/>
  <c r="B341" i="9"/>
  <c r="B381" i="9"/>
  <c r="T381" i="9"/>
  <c r="B405" i="9"/>
  <c r="T405" i="9"/>
  <c r="B470" i="9"/>
  <c r="B534" i="9"/>
  <c r="B312" i="9"/>
  <c r="K312" i="9"/>
  <c r="B118" i="9"/>
  <c r="B184" i="9"/>
  <c r="M184" i="9"/>
  <c r="B240" i="9"/>
  <c r="M240" i="9"/>
  <c r="B284" i="9"/>
  <c r="K284" i="9"/>
  <c r="B329" i="9"/>
  <c r="B328" i="9"/>
  <c r="B327" i="9"/>
  <c r="Q10" i="5"/>
  <c r="Y10" i="5"/>
  <c r="B326" i="9"/>
  <c r="R327" i="9"/>
  <c r="R328" i="9"/>
  <c r="R329" i="9"/>
  <c r="S329" i="9"/>
  <c r="B345" i="9"/>
  <c r="B369" i="9"/>
  <c r="T369" i="9"/>
  <c r="B385" i="9"/>
  <c r="T385" i="9"/>
  <c r="B409" i="9"/>
  <c r="T409" i="9"/>
  <c r="B430" i="9"/>
  <c r="B494" i="9"/>
  <c r="B594" i="9"/>
  <c r="S594" i="9"/>
  <c r="D594" i="9"/>
  <c r="B67" i="9"/>
  <c r="M67" i="9"/>
  <c r="B66" i="9"/>
  <c r="B62" i="9"/>
  <c r="M62" i="9"/>
  <c r="B135" i="9"/>
  <c r="M135" i="9"/>
  <c r="B134" i="9"/>
  <c r="B130" i="9"/>
  <c r="M130" i="9"/>
  <c r="B138" i="9"/>
  <c r="B55" i="9"/>
  <c r="M55" i="9"/>
  <c r="B54" i="9"/>
  <c r="M54" i="9"/>
  <c r="B50" i="9"/>
  <c r="B58" i="9"/>
  <c r="B147" i="9"/>
  <c r="K147" i="9"/>
  <c r="B146" i="9"/>
  <c r="K146" i="9"/>
  <c r="B142" i="9"/>
  <c r="B106" i="9"/>
  <c r="B158" i="9"/>
  <c r="M158" i="9"/>
  <c r="B110" i="9"/>
  <c r="B114" i="9"/>
  <c r="M114" i="9"/>
  <c r="B150" i="9"/>
  <c r="M212" i="9"/>
  <c r="B211" i="9"/>
  <c r="B210" i="9"/>
  <c r="B209" i="9"/>
  <c r="B208" i="9"/>
  <c r="B207" i="9"/>
  <c r="J208" i="9"/>
  <c r="J209" i="9"/>
  <c r="J210" i="9"/>
  <c r="J211" i="9"/>
  <c r="J212" i="9"/>
  <c r="K212" i="9"/>
  <c r="D212" i="9"/>
  <c r="T401" i="9"/>
  <c r="B400" i="9"/>
  <c r="B399" i="9"/>
  <c r="B398" i="9"/>
  <c r="B397" i="9"/>
  <c r="B396" i="9"/>
  <c r="B395" i="9"/>
  <c r="R394" i="9"/>
  <c r="R395" i="9"/>
  <c r="R396" i="9"/>
  <c r="R397" i="9"/>
  <c r="R398" i="9"/>
  <c r="R399" i="9"/>
  <c r="R400" i="9"/>
  <c r="R401" i="9"/>
  <c r="S401" i="9"/>
  <c r="C401" i="9"/>
  <c r="B177" i="9"/>
  <c r="K177" i="9"/>
  <c r="B173" i="9"/>
  <c r="K173" i="9"/>
  <c r="D173" i="9"/>
  <c r="B169" i="9"/>
  <c r="B175" i="9"/>
  <c r="B171" i="9"/>
  <c r="K171" i="9"/>
  <c r="B174" i="9"/>
  <c r="K174" i="9"/>
  <c r="C174" i="9"/>
  <c r="B170" i="9"/>
  <c r="T394" i="9"/>
  <c r="S394" i="9"/>
  <c r="C394" i="9"/>
  <c r="T474" i="9"/>
  <c r="S474" i="9"/>
  <c r="T514" i="9"/>
  <c r="S514" i="9"/>
  <c r="C514" i="9"/>
  <c r="B216" i="9"/>
  <c r="B296" i="9"/>
  <c r="K296" i="9"/>
  <c r="T341" i="9"/>
  <c r="B340" i="9"/>
  <c r="B339" i="9"/>
  <c r="B338" i="9"/>
  <c r="B336" i="9"/>
  <c r="R337" i="9"/>
  <c r="R338" i="9"/>
  <c r="R339" i="9"/>
  <c r="R340" i="9"/>
  <c r="R341" i="9"/>
  <c r="S341" i="9"/>
  <c r="T422" i="9"/>
  <c r="S422" i="9"/>
  <c r="B27" i="9"/>
  <c r="K27" i="9"/>
  <c r="B23" i="9"/>
  <c r="M23" i="9"/>
  <c r="B19" i="9"/>
  <c r="B25" i="9"/>
  <c r="M25" i="9"/>
  <c r="B21" i="9"/>
  <c r="M21" i="9"/>
  <c r="B28" i="9"/>
  <c r="M28" i="9"/>
  <c r="B24" i="9"/>
  <c r="B20" i="9"/>
  <c r="B225" i="9"/>
  <c r="M225" i="9"/>
  <c r="B221" i="9"/>
  <c r="K221" i="9"/>
  <c r="D221" i="9"/>
  <c r="B227" i="9"/>
  <c r="B223" i="9"/>
  <c r="M223" i="9"/>
  <c r="B219" i="9"/>
  <c r="B226" i="9"/>
  <c r="B222" i="9"/>
  <c r="M222" i="9"/>
  <c r="B218" i="9"/>
  <c r="M218" i="9"/>
  <c r="B237" i="9"/>
  <c r="K237" i="9"/>
  <c r="D237" i="9"/>
  <c r="B233" i="9"/>
  <c r="B229" i="9"/>
  <c r="B235" i="9"/>
  <c r="K235" i="9"/>
  <c r="B231" i="9"/>
  <c r="B234" i="9"/>
  <c r="M234" i="9"/>
  <c r="B230" i="9"/>
  <c r="M230" i="9"/>
  <c r="B443" i="9"/>
  <c r="B439" i="9"/>
  <c r="B445" i="9"/>
  <c r="B441" i="9"/>
  <c r="B437" i="9"/>
  <c r="B440" i="9"/>
  <c r="B444" i="9"/>
  <c r="B442" i="9"/>
  <c r="B563" i="9"/>
  <c r="B559" i="9"/>
  <c r="B565" i="9"/>
  <c r="B561" i="9"/>
  <c r="B557" i="9"/>
  <c r="B560" i="9"/>
  <c r="B566" i="9"/>
  <c r="B558" i="9"/>
  <c r="B564" i="9"/>
  <c r="B562" i="9"/>
  <c r="B75" i="9"/>
  <c r="K75" i="9"/>
  <c r="B71" i="9"/>
  <c r="M71" i="9"/>
  <c r="B77" i="9"/>
  <c r="K77" i="9"/>
  <c r="B73" i="9"/>
  <c r="M73" i="9"/>
  <c r="B69" i="9"/>
  <c r="M69" i="9"/>
  <c r="B76" i="9"/>
  <c r="M76" i="9"/>
  <c r="B72" i="9"/>
  <c r="K72" i="9"/>
  <c r="B95" i="9"/>
  <c r="M95" i="9"/>
  <c r="B91" i="9"/>
  <c r="K91" i="9"/>
  <c r="B97" i="9"/>
  <c r="K97" i="9"/>
  <c r="C3" i="20"/>
  <c r="D3" i="20"/>
  <c r="C97" i="9"/>
  <c r="B93" i="9"/>
  <c r="K93" i="9"/>
  <c r="B89" i="9"/>
  <c r="B96" i="9"/>
  <c r="B92" i="9"/>
  <c r="K92" i="9"/>
  <c r="B47" i="9"/>
  <c r="M47" i="9"/>
  <c r="B43" i="9"/>
  <c r="B39" i="9"/>
  <c r="K39" i="9"/>
  <c r="B45" i="9"/>
  <c r="M45" i="9"/>
  <c r="B41" i="9"/>
  <c r="K41" i="9"/>
  <c r="C41" i="9"/>
  <c r="B48" i="9"/>
  <c r="K48" i="9"/>
  <c r="B44" i="9"/>
  <c r="M44" i="9"/>
  <c r="B40" i="9"/>
  <c r="M40" i="9"/>
  <c r="B87" i="9"/>
  <c r="M87" i="9"/>
  <c r="B83" i="9"/>
  <c r="M83" i="9"/>
  <c r="B79" i="9"/>
  <c r="B85" i="9"/>
  <c r="M85" i="9"/>
  <c r="B81" i="9"/>
  <c r="M81" i="9"/>
  <c r="B88" i="9"/>
  <c r="B84" i="9"/>
  <c r="M84" i="9"/>
  <c r="B80" i="9"/>
  <c r="B127" i="9"/>
  <c r="B123" i="9"/>
  <c r="K123" i="9"/>
  <c r="B119" i="9"/>
  <c r="B125" i="9"/>
  <c r="M125" i="9"/>
  <c r="B121" i="9"/>
  <c r="K121" i="9"/>
  <c r="C121" i="9"/>
  <c r="B128" i="9"/>
  <c r="M128" i="9"/>
  <c r="B124" i="9"/>
  <c r="M124" i="9"/>
  <c r="B120" i="9"/>
  <c r="K120" i="9"/>
  <c r="B15" i="9"/>
  <c r="M15" i="9"/>
  <c r="B11" i="9"/>
  <c r="B17" i="9"/>
  <c r="B13" i="9"/>
  <c r="M13" i="9"/>
  <c r="B9" i="9"/>
  <c r="M9" i="9"/>
  <c r="B16" i="9"/>
  <c r="B12" i="9"/>
  <c r="M12" i="9"/>
  <c r="B197" i="9"/>
  <c r="B193" i="9"/>
  <c r="M193" i="9"/>
  <c r="B189" i="9"/>
  <c r="K189" i="9"/>
  <c r="D189" i="9"/>
  <c r="B195" i="9"/>
  <c r="B191" i="9"/>
  <c r="B194" i="9"/>
  <c r="M194" i="9"/>
  <c r="B190" i="9"/>
  <c r="K190" i="9"/>
  <c r="C190" i="9"/>
  <c r="B277" i="9"/>
  <c r="B273" i="9"/>
  <c r="M273" i="9"/>
  <c r="B269" i="9"/>
  <c r="K269" i="9"/>
  <c r="C269" i="9"/>
  <c r="B275" i="9"/>
  <c r="K275" i="9"/>
  <c r="B271" i="9"/>
  <c r="M271" i="9"/>
  <c r="B274" i="9"/>
  <c r="B270" i="9"/>
  <c r="T346" i="9"/>
  <c r="B344" i="9"/>
  <c r="B343" i="9"/>
  <c r="B342" i="9"/>
  <c r="R342" i="9"/>
  <c r="R343" i="9"/>
  <c r="R344" i="9"/>
  <c r="R345" i="9"/>
  <c r="R346" i="9"/>
  <c r="S346" i="9"/>
  <c r="C346" i="9"/>
  <c r="T386" i="9"/>
  <c r="B384" i="9"/>
  <c r="B383" i="9"/>
  <c r="B382" i="9"/>
  <c r="B380" i="9"/>
  <c r="B379" i="9"/>
  <c r="B378" i="9"/>
  <c r="B376" i="9"/>
  <c r="B375" i="9"/>
  <c r="B372" i="9"/>
  <c r="B371" i="9"/>
  <c r="B370" i="9"/>
  <c r="B368" i="9"/>
  <c r="B367" i="9"/>
  <c r="B366" i="9"/>
  <c r="B365" i="9"/>
  <c r="B364" i="9"/>
  <c r="B363" i="9"/>
  <c r="B362" i="9"/>
  <c r="B361" i="9"/>
  <c r="B360" i="9"/>
  <c r="B359" i="9"/>
  <c r="B358" i="9"/>
  <c r="B356" i="9"/>
  <c r="B355" i="9"/>
  <c r="B352" i="9"/>
  <c r="B351" i="9"/>
  <c r="B350" i="9"/>
  <c r="B348" i="9"/>
  <c r="B347" i="9"/>
  <c r="R347" i="9"/>
  <c r="R348" i="9"/>
  <c r="R349" i="9"/>
  <c r="R350" i="9"/>
  <c r="R351" i="9"/>
  <c r="R352" i="9"/>
  <c r="R353" i="9"/>
  <c r="R354" i="9"/>
  <c r="R355" i="9"/>
  <c r="R356" i="9"/>
  <c r="R357" i="9"/>
  <c r="R358" i="9"/>
  <c r="R359" i="9"/>
  <c r="R360" i="9"/>
  <c r="R361" i="9"/>
  <c r="R362" i="9"/>
  <c r="R363" i="9"/>
  <c r="R364" i="9"/>
  <c r="R365" i="9"/>
  <c r="R366" i="9"/>
  <c r="R367" i="9"/>
  <c r="R368" i="9"/>
  <c r="R369" i="9"/>
  <c r="R370" i="9"/>
  <c r="R371" i="9"/>
  <c r="R372" i="9"/>
  <c r="R373" i="9"/>
  <c r="R374" i="9"/>
  <c r="R375" i="9"/>
  <c r="R376" i="9"/>
  <c r="R377" i="9"/>
  <c r="R378" i="9"/>
  <c r="R379" i="9"/>
  <c r="R380" i="9"/>
  <c r="R381" i="9"/>
  <c r="R382" i="9"/>
  <c r="R383" i="9"/>
  <c r="R384" i="9"/>
  <c r="R385" i="9"/>
  <c r="R386" i="9"/>
  <c r="S386" i="9"/>
  <c r="B22" i="9"/>
  <c r="M22" i="9"/>
  <c r="B38" i="9"/>
  <c r="B70" i="9"/>
  <c r="M70" i="9"/>
  <c r="B86" i="9"/>
  <c r="M86" i="9"/>
  <c r="B196" i="9"/>
  <c r="M196" i="9"/>
  <c r="B228" i="9"/>
  <c r="B276" i="9"/>
  <c r="B308" i="9"/>
  <c r="T353" i="9"/>
  <c r="S353" i="9"/>
  <c r="S369" i="9"/>
  <c r="D369" i="9"/>
  <c r="S385" i="9"/>
  <c r="D385" i="9"/>
  <c r="S417" i="9"/>
  <c r="T354" i="9"/>
  <c r="S354" i="9"/>
  <c r="C354" i="9"/>
  <c r="T434" i="9"/>
  <c r="S434" i="9"/>
  <c r="T587" i="9"/>
  <c r="S587" i="9"/>
  <c r="D587" i="9"/>
  <c r="B168" i="9"/>
  <c r="K168" i="9"/>
  <c r="B248" i="9"/>
  <c r="T357" i="9"/>
  <c r="S357" i="9"/>
  <c r="C357" i="9"/>
  <c r="T454" i="9"/>
  <c r="B107" i="9"/>
  <c r="M107" i="9"/>
  <c r="B103" i="9"/>
  <c r="B99" i="9"/>
  <c r="B105" i="9"/>
  <c r="M105" i="9"/>
  <c r="B101" i="9"/>
  <c r="M101" i="9"/>
  <c r="B108" i="9"/>
  <c r="B104" i="9"/>
  <c r="K104" i="9"/>
  <c r="B100" i="9"/>
  <c r="K100" i="9"/>
  <c r="B185" i="9"/>
  <c r="M185" i="9"/>
  <c r="B181" i="9"/>
  <c r="K181" i="9"/>
  <c r="B187" i="9"/>
  <c r="K187" i="9"/>
  <c r="B183" i="9"/>
  <c r="M183" i="9"/>
  <c r="B179" i="9"/>
  <c r="K179" i="9"/>
  <c r="B186" i="9"/>
  <c r="B182" i="9"/>
  <c r="K182" i="9"/>
  <c r="C182" i="9"/>
  <c r="B178" i="9"/>
  <c r="M178" i="9"/>
  <c r="B305" i="9"/>
  <c r="M305" i="9"/>
  <c r="B301" i="9"/>
  <c r="K301" i="9"/>
  <c r="B307" i="9"/>
  <c r="K307" i="9"/>
  <c r="B303" i="9"/>
  <c r="M303" i="9"/>
  <c r="B299" i="9"/>
  <c r="M299" i="9"/>
  <c r="B306" i="9"/>
  <c r="B302" i="9"/>
  <c r="M302" i="9"/>
  <c r="B298" i="9"/>
  <c r="M298" i="9"/>
  <c r="B406" i="9"/>
  <c r="B402" i="9"/>
  <c r="B404" i="9"/>
  <c r="B403" i="9"/>
  <c r="B523" i="9"/>
  <c r="B519" i="9"/>
  <c r="B525" i="9"/>
  <c r="B521" i="9"/>
  <c r="B517" i="9"/>
  <c r="B520" i="9"/>
  <c r="B518" i="9"/>
  <c r="B524" i="9"/>
  <c r="B522" i="9"/>
  <c r="B526" i="9"/>
  <c r="B14" i="9"/>
  <c r="M14" i="9"/>
  <c r="B46" i="9"/>
  <c r="M46" i="9"/>
  <c r="B78" i="9"/>
  <c r="M78" i="9"/>
  <c r="B94" i="9"/>
  <c r="B126" i="9"/>
  <c r="M126" i="9"/>
  <c r="B172" i="9"/>
  <c r="B188" i="9"/>
  <c r="K188" i="9"/>
  <c r="B220" i="9"/>
  <c r="M220" i="9"/>
  <c r="B236" i="9"/>
  <c r="B268" i="9"/>
  <c r="B300" i="9"/>
  <c r="T462" i="9"/>
  <c r="B461" i="9"/>
  <c r="B460" i="9"/>
  <c r="B459" i="9"/>
  <c r="B458" i="9"/>
  <c r="B457" i="9"/>
  <c r="B456" i="9"/>
  <c r="R457" i="9"/>
  <c r="R458" i="9"/>
  <c r="R459" i="9"/>
  <c r="R460" i="9"/>
  <c r="R461" i="9"/>
  <c r="R462" i="9"/>
  <c r="S462" i="9"/>
  <c r="C462" i="9"/>
  <c r="B217" i="9"/>
  <c r="M217" i="9"/>
  <c r="B213" i="9"/>
  <c r="J213" i="9"/>
  <c r="K213" i="9"/>
  <c r="C213" i="9"/>
  <c r="B215" i="9"/>
  <c r="M215" i="9"/>
  <c r="B214" i="9"/>
  <c r="M214" i="9"/>
  <c r="K210" i="9"/>
  <c r="B257" i="9"/>
  <c r="B253" i="9"/>
  <c r="K253" i="9"/>
  <c r="B249" i="9"/>
  <c r="M249" i="9"/>
  <c r="B255" i="9"/>
  <c r="B251" i="9"/>
  <c r="B254" i="9"/>
  <c r="B250" i="9"/>
  <c r="M250" i="9"/>
  <c r="B297" i="9"/>
  <c r="B293" i="9"/>
  <c r="K293" i="9"/>
  <c r="C293" i="9"/>
  <c r="B289" i="9"/>
  <c r="M289" i="9"/>
  <c r="B295" i="9"/>
  <c r="K295" i="9"/>
  <c r="B291" i="9"/>
  <c r="K291" i="9"/>
  <c r="B294" i="9"/>
  <c r="B290" i="9"/>
  <c r="M290" i="9"/>
  <c r="T554" i="9"/>
  <c r="S554" i="9"/>
  <c r="B265" i="9"/>
  <c r="M265" i="9"/>
  <c r="B261" i="9"/>
  <c r="K261" i="9"/>
  <c r="D261" i="9"/>
  <c r="B267" i="9"/>
  <c r="B263" i="9"/>
  <c r="K263" i="9"/>
  <c r="B259" i="9"/>
  <c r="M259" i="9"/>
  <c r="B266" i="9"/>
  <c r="M266" i="9"/>
  <c r="B262" i="9"/>
  <c r="B258" i="9"/>
  <c r="M258" i="9"/>
  <c r="B317" i="9"/>
  <c r="K317" i="9"/>
  <c r="C317" i="9"/>
  <c r="B313" i="9"/>
  <c r="M313" i="9"/>
  <c r="B309" i="9"/>
  <c r="K309" i="9"/>
  <c r="B315" i="9"/>
  <c r="B311" i="9"/>
  <c r="K311" i="9"/>
  <c r="B314" i="9"/>
  <c r="B310" i="9"/>
  <c r="B483" i="9"/>
  <c r="B479" i="9"/>
  <c r="B485" i="9"/>
  <c r="B481" i="9"/>
  <c r="B477" i="9"/>
  <c r="B480" i="9"/>
  <c r="B486" i="9"/>
  <c r="B478" i="9"/>
  <c r="B484" i="9"/>
  <c r="B482" i="9"/>
  <c r="B603" i="9"/>
  <c r="B599" i="9"/>
  <c r="B604" i="9"/>
  <c r="B600" i="9"/>
  <c r="B605" i="9"/>
  <c r="B597" i="9"/>
  <c r="B601" i="9"/>
  <c r="B598" i="9"/>
  <c r="B606" i="9"/>
  <c r="B602" i="9"/>
  <c r="B35" i="9"/>
  <c r="K35" i="9"/>
  <c r="B31" i="9"/>
  <c r="B37" i="9"/>
  <c r="B33" i="9"/>
  <c r="B29" i="9"/>
  <c r="K29" i="9"/>
  <c r="C29" i="9"/>
  <c r="B36" i="9"/>
  <c r="M36" i="9"/>
  <c r="B32" i="9"/>
  <c r="K32" i="9"/>
  <c r="T334" i="9"/>
  <c r="B332" i="9"/>
  <c r="B331" i="9"/>
  <c r="B330" i="9"/>
  <c r="R330" i="9"/>
  <c r="R331" i="9"/>
  <c r="R332" i="9"/>
  <c r="R333" i="9"/>
  <c r="R334" i="9"/>
  <c r="S334" i="9"/>
  <c r="T374" i="9"/>
  <c r="S374" i="9"/>
  <c r="T414" i="9"/>
  <c r="S414" i="9"/>
  <c r="D414" i="9"/>
  <c r="T452" i="9"/>
  <c r="S452" i="9"/>
  <c r="D452" i="9"/>
  <c r="T492" i="9"/>
  <c r="S492" i="9"/>
  <c r="D492" i="9"/>
  <c r="T532" i="9"/>
  <c r="S532" i="9"/>
  <c r="C532" i="9"/>
  <c r="T572" i="9"/>
  <c r="S572" i="9"/>
  <c r="D572" i="9"/>
  <c r="B18" i="9"/>
  <c r="M18" i="9"/>
  <c r="B34" i="9"/>
  <c r="M34" i="9"/>
  <c r="B82" i="9"/>
  <c r="B98" i="9"/>
  <c r="M98" i="9"/>
  <c r="B176" i="9"/>
  <c r="B192" i="9"/>
  <c r="B224" i="9"/>
  <c r="B256" i="9"/>
  <c r="M256" i="9"/>
  <c r="B272" i="9"/>
  <c r="M272" i="9"/>
  <c r="B288" i="9"/>
  <c r="B304" i="9"/>
  <c r="K304" i="9"/>
  <c r="K244" i="9"/>
  <c r="D244" i="9"/>
  <c r="T413" i="9"/>
  <c r="S413" i="9"/>
  <c r="B438" i="9"/>
  <c r="T494" i="9"/>
  <c r="S494" i="9"/>
  <c r="S510" i="9"/>
  <c r="C510" i="9"/>
  <c r="T534" i="9"/>
  <c r="S534" i="9"/>
  <c r="C534" i="9"/>
  <c r="S550" i="9"/>
  <c r="D550" i="9"/>
  <c r="T626" i="9"/>
  <c r="S626" i="9"/>
  <c r="D626" i="9"/>
  <c r="B423" i="9"/>
  <c r="B425" i="9"/>
  <c r="B421" i="9"/>
  <c r="B463" i="9"/>
  <c r="B465" i="9"/>
  <c r="B503" i="9"/>
  <c r="B499" i="9"/>
  <c r="B505" i="9"/>
  <c r="B501" i="9"/>
  <c r="B497" i="9"/>
  <c r="B543" i="9"/>
  <c r="B539" i="9"/>
  <c r="B545" i="9"/>
  <c r="B541" i="9"/>
  <c r="B537" i="9"/>
  <c r="B584" i="9"/>
  <c r="B583" i="9"/>
  <c r="B579" i="9"/>
  <c r="B586" i="9"/>
  <c r="B581" i="9"/>
  <c r="B577" i="9"/>
  <c r="B623" i="9"/>
  <c r="B619" i="9"/>
  <c r="B624" i="9"/>
  <c r="B620" i="9"/>
  <c r="B621" i="9"/>
  <c r="B625" i="9"/>
  <c r="B617" i="9"/>
  <c r="B52" i="9"/>
  <c r="M52" i="9"/>
  <c r="B56" i="9"/>
  <c r="M56" i="9"/>
  <c r="B60" i="9"/>
  <c r="B64" i="9"/>
  <c r="M64" i="9"/>
  <c r="B68" i="9"/>
  <c r="K68" i="9"/>
  <c r="B112" i="9"/>
  <c r="B116" i="9"/>
  <c r="K116" i="9"/>
  <c r="D116" i="9"/>
  <c r="B132" i="9"/>
  <c r="B136" i="9"/>
  <c r="K136" i="9"/>
  <c r="B140" i="9"/>
  <c r="M140" i="9"/>
  <c r="B144" i="9"/>
  <c r="M144" i="9"/>
  <c r="B148" i="9"/>
  <c r="B152" i="9"/>
  <c r="K152" i="9"/>
  <c r="B156" i="9"/>
  <c r="K156" i="9"/>
  <c r="B198" i="9"/>
  <c r="B202" i="9"/>
  <c r="B206" i="9"/>
  <c r="M206" i="9"/>
  <c r="B238" i="9"/>
  <c r="B242" i="9"/>
  <c r="B246" i="9"/>
  <c r="B278" i="9"/>
  <c r="M278" i="9"/>
  <c r="B282" i="9"/>
  <c r="K282" i="9"/>
  <c r="B286" i="9"/>
  <c r="B335" i="9"/>
  <c r="B407" i="9"/>
  <c r="B411" i="9"/>
  <c r="B415" i="9"/>
  <c r="B419" i="9"/>
  <c r="B426" i="9"/>
  <c r="B466" i="9"/>
  <c r="B490" i="9"/>
  <c r="B498" i="9"/>
  <c r="B506" i="9"/>
  <c r="B530" i="9"/>
  <c r="B538" i="9"/>
  <c r="B546" i="9"/>
  <c r="B570" i="9"/>
  <c r="B578" i="9"/>
  <c r="B618" i="9"/>
  <c r="B435" i="9"/>
  <c r="B431" i="9"/>
  <c r="B427" i="9"/>
  <c r="B433" i="9"/>
  <c r="B429" i="9"/>
  <c r="B475" i="9"/>
  <c r="B471" i="9"/>
  <c r="B467" i="9"/>
  <c r="B473" i="9"/>
  <c r="B469" i="9"/>
  <c r="B515" i="9"/>
  <c r="B511" i="9"/>
  <c r="B507" i="9"/>
  <c r="B513" i="9"/>
  <c r="B509" i="9"/>
  <c r="B555" i="9"/>
  <c r="B551" i="9"/>
  <c r="B547" i="9"/>
  <c r="B553" i="9"/>
  <c r="B549" i="9"/>
  <c r="B595" i="9"/>
  <c r="B591" i="9"/>
  <c r="B596" i="9"/>
  <c r="B592" i="9"/>
  <c r="B588" i="9"/>
  <c r="B589" i="9"/>
  <c r="B593" i="9"/>
  <c r="B49" i="9"/>
  <c r="B53" i="9"/>
  <c r="M53" i="9"/>
  <c r="B57" i="9"/>
  <c r="K57" i="9"/>
  <c r="C57" i="9"/>
  <c r="B61" i="9"/>
  <c r="B65" i="9"/>
  <c r="B109" i="9"/>
  <c r="B113" i="9"/>
  <c r="K113" i="9"/>
  <c r="B117" i="9"/>
  <c r="B129" i="9"/>
  <c r="B133" i="9"/>
  <c r="M133" i="9"/>
  <c r="B137" i="9"/>
  <c r="K137" i="9"/>
  <c r="C137" i="9"/>
  <c r="B141" i="9"/>
  <c r="M141" i="9"/>
  <c r="B145" i="9"/>
  <c r="B149" i="9"/>
  <c r="B153" i="9"/>
  <c r="K153" i="9"/>
  <c r="C153" i="9"/>
  <c r="B157" i="9"/>
  <c r="B199" i="9"/>
  <c r="B203" i="9"/>
  <c r="B239" i="9"/>
  <c r="M239" i="9"/>
  <c r="B243" i="9"/>
  <c r="B247" i="9"/>
  <c r="M247" i="9"/>
  <c r="B279" i="9"/>
  <c r="M279" i="9"/>
  <c r="B283" i="9"/>
  <c r="K283" i="9"/>
  <c r="B287" i="9"/>
  <c r="M287" i="9"/>
  <c r="B408" i="9"/>
  <c r="B412" i="9"/>
  <c r="B416" i="9"/>
  <c r="B420" i="9"/>
  <c r="B428" i="9"/>
  <c r="B436" i="9"/>
  <c r="B468" i="9"/>
  <c r="B476" i="9"/>
  <c r="B500" i="9"/>
  <c r="B508" i="9"/>
  <c r="B516" i="9"/>
  <c r="B540" i="9"/>
  <c r="B548" i="9"/>
  <c r="B556" i="9"/>
  <c r="B580" i="9"/>
  <c r="B590" i="9"/>
  <c r="B622" i="9"/>
  <c r="T502" i="9"/>
  <c r="S502" i="9"/>
  <c r="T542" i="9"/>
  <c r="S542" i="9"/>
  <c r="D542" i="9"/>
  <c r="T582" i="9"/>
  <c r="S582" i="9"/>
  <c r="C582" i="9"/>
  <c r="T610" i="9"/>
  <c r="S610" i="9"/>
  <c r="D610" i="9"/>
  <c r="B455" i="9"/>
  <c r="B495" i="9"/>
  <c r="B491" i="9"/>
  <c r="B487" i="9"/>
  <c r="B493" i="9"/>
  <c r="B489" i="9"/>
  <c r="B535" i="9"/>
  <c r="B531" i="9"/>
  <c r="B527" i="9"/>
  <c r="B533" i="9"/>
  <c r="B529" i="9"/>
  <c r="B575" i="9"/>
  <c r="B571" i="9"/>
  <c r="B567" i="9"/>
  <c r="B573" i="9"/>
  <c r="B569" i="9"/>
  <c r="B615" i="9"/>
  <c r="B611" i="9"/>
  <c r="B607" i="9"/>
  <c r="B616" i="9"/>
  <c r="B612" i="9"/>
  <c r="B608" i="9"/>
  <c r="B613" i="9"/>
  <c r="B609" i="9"/>
  <c r="B51" i="9"/>
  <c r="K51" i="9"/>
  <c r="B59" i="9"/>
  <c r="B63" i="9"/>
  <c r="M63" i="9"/>
  <c r="B111" i="9"/>
  <c r="M111" i="9"/>
  <c r="B131" i="9"/>
  <c r="B139" i="9"/>
  <c r="B143" i="9"/>
  <c r="M143" i="9"/>
  <c r="B151" i="9"/>
  <c r="M151" i="9"/>
  <c r="B201" i="9"/>
  <c r="M201" i="9"/>
  <c r="B241" i="9"/>
  <c r="B281" i="9"/>
  <c r="M281" i="9"/>
  <c r="B410" i="9"/>
  <c r="B418" i="9"/>
  <c r="B424" i="9"/>
  <c r="B432" i="9"/>
  <c r="B464" i="9"/>
  <c r="B472" i="9"/>
  <c r="B488" i="9"/>
  <c r="B496" i="9"/>
  <c r="B504" i="9"/>
  <c r="B512" i="9"/>
  <c r="B528" i="9"/>
  <c r="B536" i="9"/>
  <c r="B544" i="9"/>
  <c r="B552" i="9"/>
  <c r="B568" i="9"/>
  <c r="B576" i="9"/>
  <c r="B585" i="9"/>
  <c r="B614" i="9"/>
  <c r="D401" i="9"/>
  <c r="C550" i="9"/>
  <c r="C502" i="9"/>
  <c r="C572" i="9"/>
  <c r="C422" i="9"/>
  <c r="C414" i="9"/>
  <c r="D532" i="9"/>
  <c r="C492" i="9"/>
  <c r="D346" i="9"/>
  <c r="D422" i="9"/>
  <c r="D502" i="9"/>
  <c r="D510" i="9"/>
  <c r="D582" i="9"/>
  <c r="D181" i="9"/>
  <c r="D213" i="9"/>
  <c r="D245" i="9"/>
  <c r="D253" i="9"/>
  <c r="D269" i="9"/>
  <c r="C87" i="10"/>
  <c r="E44" i="1"/>
  <c r="C402" i="6"/>
  <c r="C386" i="6"/>
  <c r="C374" i="6"/>
  <c r="C370" i="6"/>
  <c r="C358" i="6"/>
  <c r="C354" i="6"/>
  <c r="C342" i="6"/>
  <c r="C338" i="6"/>
  <c r="C326" i="6"/>
  <c r="C322" i="6"/>
  <c r="C310" i="6"/>
  <c r="C306" i="6"/>
  <c r="C294" i="6"/>
  <c r="C290" i="6"/>
  <c r="C278" i="6"/>
  <c r="C274" i="6"/>
  <c r="C262" i="6"/>
  <c r="C258" i="6"/>
  <c r="C246" i="6"/>
  <c r="C242" i="6"/>
  <c r="C230" i="6"/>
  <c r="C226" i="6"/>
  <c r="C214" i="6"/>
  <c r="C210" i="6"/>
  <c r="C198" i="6"/>
  <c r="C194" i="6"/>
  <c r="C182" i="6"/>
  <c r="C178" i="6"/>
  <c r="C166" i="6"/>
  <c r="C162" i="6"/>
  <c r="C150" i="6"/>
  <c r="C146" i="6"/>
  <c r="C134" i="6"/>
  <c r="C130" i="6"/>
  <c r="C118" i="6"/>
  <c r="C114" i="6"/>
  <c r="C102" i="6"/>
  <c r="C98" i="6"/>
  <c r="D158" i="5"/>
  <c r="D154" i="5"/>
  <c r="D142" i="5"/>
  <c r="D138" i="5"/>
  <c r="D126" i="5"/>
  <c r="D122" i="5"/>
  <c r="D110" i="5"/>
  <c r="D106" i="5"/>
  <c r="D94" i="5"/>
  <c r="D90" i="5"/>
  <c r="D78" i="5"/>
  <c r="D74" i="5"/>
  <c r="D62" i="5"/>
  <c r="D58" i="5"/>
  <c r="D46" i="5"/>
  <c r="C30" i="12"/>
  <c r="C34" i="12"/>
  <c r="C38" i="12"/>
  <c r="C42" i="12"/>
  <c r="C46" i="12"/>
  <c r="C54" i="12"/>
  <c r="C62" i="12"/>
  <c r="C74" i="12"/>
  <c r="C78" i="12"/>
  <c r="C50" i="12"/>
  <c r="C58" i="12"/>
  <c r="C66" i="12"/>
  <c r="C82" i="12"/>
  <c r="C410" i="6"/>
  <c r="C70" i="12"/>
  <c r="C86" i="12"/>
  <c r="C626" i="9"/>
  <c r="K193" i="9"/>
  <c r="M241" i="9"/>
  <c r="K241" i="9"/>
  <c r="D285" i="9"/>
  <c r="C285" i="9"/>
  <c r="K289" i="9"/>
  <c r="D301" i="9"/>
  <c r="C301" i="9"/>
  <c r="K305" i="9"/>
  <c r="D309" i="9"/>
  <c r="C309" i="9"/>
  <c r="M174" i="9"/>
  <c r="M186" i="9"/>
  <c r="K186" i="9"/>
  <c r="M190" i="9"/>
  <c r="K194" i="9"/>
  <c r="M198" i="9"/>
  <c r="K198" i="9"/>
  <c r="C198" i="9"/>
  <c r="M202" i="9"/>
  <c r="K202" i="9"/>
  <c r="C202" i="9"/>
  <c r="K218" i="9"/>
  <c r="C218" i="9"/>
  <c r="K222" i="9"/>
  <c r="C222" i="9"/>
  <c r="M242" i="9"/>
  <c r="K242" i="9"/>
  <c r="C242" i="9"/>
  <c r="M246" i="9"/>
  <c r="K246" i="9"/>
  <c r="C246" i="9"/>
  <c r="M254" i="9"/>
  <c r="K254" i="9"/>
  <c r="C254" i="9"/>
  <c r="M262" i="9"/>
  <c r="K262" i="9"/>
  <c r="C262" i="9"/>
  <c r="K266" i="9"/>
  <c r="C266" i="9"/>
  <c r="M270" i="9"/>
  <c r="K270" i="9"/>
  <c r="C270" i="9"/>
  <c r="M286" i="9"/>
  <c r="K286" i="9"/>
  <c r="C286" i="9"/>
  <c r="K290" i="9"/>
  <c r="M306" i="9"/>
  <c r="K306" i="9"/>
  <c r="C306" i="9"/>
  <c r="M310" i="9"/>
  <c r="K310" i="9"/>
  <c r="C310" i="9"/>
  <c r="M314" i="9"/>
  <c r="K314" i="9"/>
  <c r="C189" i="9"/>
  <c r="C253" i="9"/>
  <c r="J214" i="9"/>
  <c r="J215" i="9"/>
  <c r="J216" i="9"/>
  <c r="J217" i="9"/>
  <c r="K217" i="9"/>
  <c r="K239" i="9"/>
  <c r="K260" i="9"/>
  <c r="M261" i="9"/>
  <c r="M179" i="9"/>
  <c r="K183" i="9"/>
  <c r="K199" i="9"/>
  <c r="M199" i="9"/>
  <c r="M211" i="9"/>
  <c r="K211" i="9"/>
  <c r="M219" i="9"/>
  <c r="K219" i="9"/>
  <c r="K231" i="9"/>
  <c r="M231" i="9"/>
  <c r="M235" i="9"/>
  <c r="M243" i="9"/>
  <c r="K243" i="9"/>
  <c r="M263" i="9"/>
  <c r="M267" i="9"/>
  <c r="K267" i="9"/>
  <c r="M275" i="9"/>
  <c r="M283" i="9"/>
  <c r="M291" i="9"/>
  <c r="M295" i="9"/>
  <c r="K299" i="9"/>
  <c r="C212" i="9"/>
  <c r="C261" i="9"/>
  <c r="K180" i="9"/>
  <c r="K201" i="9"/>
  <c r="K223" i="9"/>
  <c r="K287" i="9"/>
  <c r="M173" i="9"/>
  <c r="M269" i="9"/>
  <c r="M301" i="9"/>
  <c r="M172" i="9"/>
  <c r="K172" i="9"/>
  <c r="M204" i="9"/>
  <c r="K204" i="9"/>
  <c r="M208" i="9"/>
  <c r="K208" i="9"/>
  <c r="M216" i="9"/>
  <c r="K216" i="9"/>
  <c r="K220" i="9"/>
  <c r="M224" i="9"/>
  <c r="K224" i="9"/>
  <c r="M232" i="9"/>
  <c r="K232" i="9"/>
  <c r="M236" i="9"/>
  <c r="K236" i="9"/>
  <c r="K240" i="9"/>
  <c r="M248" i="9"/>
  <c r="K248" i="9"/>
  <c r="M252" i="9"/>
  <c r="K252" i="9"/>
  <c r="M268" i="9"/>
  <c r="K268" i="9"/>
  <c r="K272" i="9"/>
  <c r="M288" i="9"/>
  <c r="K288" i="9"/>
  <c r="M304" i="9"/>
  <c r="M316" i="9"/>
  <c r="K316" i="9"/>
  <c r="C181" i="9"/>
  <c r="C245" i="9"/>
  <c r="K185" i="9"/>
  <c r="K271" i="9"/>
  <c r="K292" i="9"/>
  <c r="K313" i="9"/>
  <c r="M181" i="9"/>
  <c r="M213" i="9"/>
  <c r="M245" i="9"/>
  <c r="M309" i="9"/>
  <c r="M189" i="9"/>
  <c r="M221" i="9"/>
  <c r="M253" i="9"/>
  <c r="M285" i="9"/>
  <c r="D182" i="9"/>
  <c r="K16" i="9"/>
  <c r="M16" i="9"/>
  <c r="M32" i="9"/>
  <c r="M48" i="9"/>
  <c r="M60" i="9"/>
  <c r="K60" i="9"/>
  <c r="K88" i="9"/>
  <c r="M88" i="9"/>
  <c r="M100" i="9"/>
  <c r="M108" i="9"/>
  <c r="K108" i="9"/>
  <c r="C116" i="9"/>
  <c r="K132" i="9"/>
  <c r="M132" i="9"/>
  <c r="K148" i="9"/>
  <c r="M148" i="9"/>
  <c r="K144" i="9"/>
  <c r="D10" i="9"/>
  <c r="C10" i="9"/>
  <c r="K64" i="9"/>
  <c r="K128" i="9"/>
  <c r="M116" i="9"/>
  <c r="M11" i="9"/>
  <c r="K11" i="9"/>
  <c r="K23" i="9"/>
  <c r="M27" i="9"/>
  <c r="M35" i="9"/>
  <c r="M43" i="9"/>
  <c r="K43" i="9"/>
  <c r="M51" i="9"/>
  <c r="M59" i="9"/>
  <c r="K59" i="9"/>
  <c r="K67" i="9"/>
  <c r="K83" i="9"/>
  <c r="K95" i="9"/>
  <c r="M103" i="9"/>
  <c r="K103" i="9"/>
  <c r="K107" i="9"/>
  <c r="M115" i="9"/>
  <c r="K115" i="9"/>
  <c r="M123" i="9"/>
  <c r="M131" i="9"/>
  <c r="K131" i="9"/>
  <c r="M139" i="9"/>
  <c r="K139" i="9"/>
  <c r="M155" i="9"/>
  <c r="K155" i="9"/>
  <c r="K26" i="9"/>
  <c r="K34" i="9"/>
  <c r="K42" i="9"/>
  <c r="K13" i="9"/>
  <c r="C13" i="9"/>
  <c r="K21" i="9"/>
  <c r="C21" i="9"/>
  <c r="M29" i="9"/>
  <c r="M33" i="9"/>
  <c r="K33" i="9"/>
  <c r="M41" i="9"/>
  <c r="M49" i="9"/>
  <c r="K49" i="9"/>
  <c r="M61" i="9"/>
  <c r="K61" i="9"/>
  <c r="M65" i="9"/>
  <c r="K65" i="9"/>
  <c r="C65" i="9"/>
  <c r="K73" i="9"/>
  <c r="C73" i="9"/>
  <c r="M77" i="9"/>
  <c r="M89" i="9"/>
  <c r="K89" i="9"/>
  <c r="C89" i="9"/>
  <c r="M93" i="9"/>
  <c r="K101" i="9"/>
  <c r="C101" i="9"/>
  <c r="K105" i="9"/>
  <c r="C105" i="9"/>
  <c r="M117" i="9"/>
  <c r="K117" i="9"/>
  <c r="C117" i="9"/>
  <c r="M121" i="9"/>
  <c r="M129" i="9"/>
  <c r="K129" i="9"/>
  <c r="C129" i="9"/>
  <c r="K141" i="9"/>
  <c r="C141" i="9"/>
  <c r="M145" i="9"/>
  <c r="K145" i="9"/>
  <c r="M157" i="9"/>
  <c r="K157" i="9"/>
  <c r="C157" i="9"/>
  <c r="K14" i="9"/>
  <c r="K22" i="9"/>
  <c r="K30" i="9"/>
  <c r="K46" i="9"/>
  <c r="K54" i="9"/>
  <c r="M10" i="9"/>
  <c r="M58" i="9"/>
  <c r="K58" i="9"/>
  <c r="K62" i="9"/>
  <c r="M74" i="9"/>
  <c r="K74" i="9"/>
  <c r="M82" i="9"/>
  <c r="K82" i="9"/>
  <c r="M90" i="9"/>
  <c r="K90" i="9"/>
  <c r="M94" i="9"/>
  <c r="K94" i="9"/>
  <c r="K98" i="9"/>
  <c r="M102" i="9"/>
  <c r="K102" i="9"/>
  <c r="M106" i="9"/>
  <c r="K106" i="9"/>
  <c r="M110" i="9"/>
  <c r="K110" i="9"/>
  <c r="M118" i="9"/>
  <c r="K118" i="9"/>
  <c r="M122" i="9"/>
  <c r="K122" i="9"/>
  <c r="K126" i="9"/>
  <c r="M134" i="9"/>
  <c r="K134" i="9"/>
  <c r="M138" i="9"/>
  <c r="K138" i="9"/>
  <c r="M146" i="9"/>
  <c r="M150" i="9"/>
  <c r="K150" i="9"/>
  <c r="I45" i="10"/>
  <c r="L45" i="10"/>
  <c r="I61" i="10"/>
  <c r="L61" i="10"/>
  <c r="I77" i="10"/>
  <c r="L77" i="10"/>
  <c r="I46" i="10"/>
  <c r="L46" i="10"/>
  <c r="I62" i="10"/>
  <c r="L62" i="10"/>
  <c r="I78" i="10"/>
  <c r="L78" i="10"/>
  <c r="B47" i="1"/>
  <c r="C31" i="10"/>
  <c r="C35" i="10"/>
  <c r="C39" i="10"/>
  <c r="C43" i="10"/>
  <c r="C47" i="10"/>
  <c r="C51" i="10"/>
  <c r="C55" i="10"/>
  <c r="C59" i="10"/>
  <c r="C63" i="10"/>
  <c r="C67" i="10"/>
  <c r="C71" i="10"/>
  <c r="C75" i="10"/>
  <c r="C79" i="10"/>
  <c r="C83" i="10"/>
  <c r="AJ39" i="21"/>
  <c r="AJ40" i="21"/>
  <c r="AJ41" i="21"/>
  <c r="AJ42" i="21"/>
  <c r="AJ43" i="21"/>
  <c r="AJ44" i="21"/>
  <c r="AJ45" i="21"/>
  <c r="AJ46" i="21"/>
  <c r="AJ47" i="21"/>
  <c r="AJ48" i="21"/>
  <c r="AJ49" i="21"/>
  <c r="AJ50" i="21"/>
  <c r="AJ51" i="21"/>
  <c r="AJ52" i="21"/>
  <c r="AJ38" i="21"/>
  <c r="AJ60" i="21"/>
  <c r="AJ61" i="21"/>
  <c r="AJ62" i="21"/>
  <c r="AJ63" i="21"/>
  <c r="AJ64" i="21"/>
  <c r="AJ65" i="21"/>
  <c r="AJ66" i="21"/>
  <c r="AJ67" i="21"/>
  <c r="AJ68" i="21"/>
  <c r="AJ69" i="21"/>
  <c r="AJ70" i="21"/>
  <c r="AJ71" i="21"/>
  <c r="AJ72" i="21"/>
  <c r="AJ73" i="21"/>
  <c r="AJ59" i="21"/>
  <c r="D157" i="9"/>
  <c r="M39" i="9"/>
  <c r="M317" i="9"/>
  <c r="M284" i="9"/>
  <c r="K264" i="9"/>
  <c r="M205" i="9"/>
  <c r="M307" i="9"/>
  <c r="C221" i="9"/>
  <c r="D462" i="9"/>
  <c r="C385" i="9"/>
  <c r="S381" i="9"/>
  <c r="S337" i="9"/>
  <c r="C337" i="9"/>
  <c r="M75" i="9"/>
  <c r="K124" i="9"/>
  <c r="C205" i="9"/>
  <c r="M182" i="9"/>
  <c r="D514" i="9"/>
  <c r="T594" i="9"/>
  <c r="T393" i="9"/>
  <c r="K69" i="9"/>
  <c r="C69" i="9"/>
  <c r="K135" i="9"/>
  <c r="D306" i="9"/>
  <c r="M171" i="9"/>
  <c r="M177" i="9"/>
  <c r="D394" i="9"/>
  <c r="C244" i="9"/>
  <c r="C494" i="9"/>
  <c r="D494" i="9"/>
  <c r="C417" i="9"/>
  <c r="D417" i="9"/>
  <c r="C353" i="9"/>
  <c r="D353" i="9"/>
  <c r="M274" i="9"/>
  <c r="K274" i="9"/>
  <c r="C274" i="9"/>
  <c r="K197" i="9"/>
  <c r="M197" i="9"/>
  <c r="M80" i="9"/>
  <c r="K80" i="9"/>
  <c r="D80" i="9"/>
  <c r="K229" i="9"/>
  <c r="M229" i="9"/>
  <c r="K227" i="9"/>
  <c r="M227" i="9"/>
  <c r="K24" i="9"/>
  <c r="D24" i="9"/>
  <c r="M24" i="9"/>
  <c r="M19" i="9"/>
  <c r="K19" i="9"/>
  <c r="D19" i="9"/>
  <c r="C474" i="9"/>
  <c r="D474" i="9"/>
  <c r="M170" i="9"/>
  <c r="K170" i="9"/>
  <c r="D170" i="9"/>
  <c r="M169" i="9"/>
  <c r="K169" i="9"/>
  <c r="M142" i="9"/>
  <c r="K142" i="9"/>
  <c r="D142" i="9"/>
  <c r="M50" i="9"/>
  <c r="K50" i="9"/>
  <c r="M66" i="9"/>
  <c r="K66" i="9"/>
  <c r="D66" i="9"/>
  <c r="S430" i="9"/>
  <c r="C430" i="9"/>
  <c r="T430" i="9"/>
  <c r="T345" i="9"/>
  <c r="S345" i="9"/>
  <c r="C345" i="9"/>
  <c r="T470" i="9"/>
  <c r="S470" i="9"/>
  <c r="D13" i="9"/>
  <c r="K114" i="9"/>
  <c r="D114" i="9"/>
  <c r="M97" i="9"/>
  <c r="K85" i="9"/>
  <c r="C85" i="9"/>
  <c r="C61" i="9"/>
  <c r="D61" i="9"/>
  <c r="K45" i="9"/>
  <c r="C45" i="9"/>
  <c r="M296" i="9"/>
  <c r="M280" i="9"/>
  <c r="K200" i="9"/>
  <c r="K203" i="9"/>
  <c r="D203" i="9"/>
  <c r="M203" i="9"/>
  <c r="K149" i="9"/>
  <c r="C149" i="9"/>
  <c r="M149" i="9"/>
  <c r="K109" i="9"/>
  <c r="C109" i="9"/>
  <c r="M109" i="9"/>
  <c r="D68" i="9"/>
  <c r="C68" i="9"/>
  <c r="K176" i="9"/>
  <c r="D176" i="9"/>
  <c r="M176" i="9"/>
  <c r="K31" i="9"/>
  <c r="M31" i="9"/>
  <c r="M294" i="9"/>
  <c r="K294" i="9"/>
  <c r="C294" i="9"/>
  <c r="M251" i="9"/>
  <c r="K251" i="9"/>
  <c r="C251" i="9"/>
  <c r="M257" i="9"/>
  <c r="K257" i="9"/>
  <c r="K300" i="9"/>
  <c r="C300" i="9"/>
  <c r="M300" i="9"/>
  <c r="M99" i="9"/>
  <c r="K99" i="9"/>
  <c r="M228" i="9"/>
  <c r="K228" i="9"/>
  <c r="M38" i="9"/>
  <c r="K38" i="9"/>
  <c r="K277" i="9"/>
  <c r="M277" i="9"/>
  <c r="M195" i="9"/>
  <c r="K195" i="9"/>
  <c r="K17" i="9"/>
  <c r="M17" i="9"/>
  <c r="M119" i="9"/>
  <c r="K119" i="9"/>
  <c r="M79" i="9"/>
  <c r="K79" i="9"/>
  <c r="C79" i="9"/>
  <c r="M96" i="9"/>
  <c r="K96" i="9"/>
  <c r="M233" i="9"/>
  <c r="K233" i="9"/>
  <c r="M226" i="9"/>
  <c r="K226" i="9"/>
  <c r="C226" i="9"/>
  <c r="S373" i="9"/>
  <c r="C373" i="9"/>
  <c r="K154" i="9"/>
  <c r="D154" i="9"/>
  <c r="K130" i="9"/>
  <c r="C130" i="9"/>
  <c r="K70" i="9"/>
  <c r="K71" i="9"/>
  <c r="K44" i="9"/>
  <c r="M120" i="9"/>
  <c r="K84" i="9"/>
  <c r="D293" i="9"/>
  <c r="M188" i="9"/>
  <c r="M168" i="9"/>
  <c r="K247" i="9"/>
  <c r="K215" i="9"/>
  <c r="K302" i="9"/>
  <c r="C302" i="9"/>
  <c r="K234" i="9"/>
  <c r="D234" i="9"/>
  <c r="C334" i="9"/>
  <c r="D334" i="9"/>
  <c r="M315" i="9"/>
  <c r="K315" i="9"/>
  <c r="D315" i="9"/>
  <c r="C554" i="9"/>
  <c r="D554" i="9"/>
  <c r="M297" i="9"/>
  <c r="K297" i="9"/>
  <c r="D297" i="9"/>
  <c r="M209" i="9"/>
  <c r="K209" i="9"/>
  <c r="D209" i="9"/>
  <c r="K125" i="9"/>
  <c r="C125" i="9"/>
  <c r="M91" i="9"/>
  <c r="K28" i="9"/>
  <c r="K12" i="9"/>
  <c r="M92" i="9"/>
  <c r="K76" i="9"/>
  <c r="C76" i="9"/>
  <c r="K40" i="9"/>
  <c r="K184" i="9"/>
  <c r="M187" i="9"/>
  <c r="M293" i="9"/>
  <c r="C290" i="9"/>
  <c r="D290" i="9"/>
  <c r="K258" i="9"/>
  <c r="K230" i="9"/>
  <c r="C230" i="9"/>
  <c r="M210" i="9"/>
  <c r="K273" i="9"/>
  <c r="C413" i="9"/>
  <c r="D413" i="9"/>
  <c r="M147" i="9"/>
  <c r="D242" i="9"/>
  <c r="M312" i="9"/>
  <c r="D337" i="9"/>
  <c r="T349" i="9"/>
  <c r="K192" i="9"/>
  <c r="D192" i="9"/>
  <c r="M192" i="9"/>
  <c r="C434" i="9"/>
  <c r="D434" i="9"/>
  <c r="C386" i="9"/>
  <c r="D386" i="9"/>
  <c r="M127" i="9"/>
  <c r="K127" i="9"/>
  <c r="M20" i="9"/>
  <c r="K20" i="9"/>
  <c r="D20" i="9"/>
  <c r="M175" i="9"/>
  <c r="K175" i="9"/>
  <c r="C452" i="9"/>
  <c r="D357" i="9"/>
  <c r="T329" i="9"/>
  <c r="C594" i="9"/>
  <c r="C329" i="9"/>
  <c r="D329" i="9"/>
  <c r="K151" i="9"/>
  <c r="D151" i="9"/>
  <c r="K36" i="9"/>
  <c r="D36" i="9"/>
  <c r="D310" i="9"/>
  <c r="D266" i="9"/>
  <c r="D198" i="9"/>
  <c r="K249" i="9"/>
  <c r="M237" i="9"/>
  <c r="K265" i="9"/>
  <c r="K259" i="9"/>
  <c r="C259" i="9"/>
  <c r="C237" i="9"/>
  <c r="C173" i="9"/>
  <c r="K178" i="9"/>
  <c r="C610" i="9"/>
  <c r="C454" i="9"/>
  <c r="C542" i="9"/>
  <c r="S574" i="9"/>
  <c r="R402" i="9"/>
  <c r="R403" i="9"/>
  <c r="R404" i="9"/>
  <c r="R405" i="9"/>
  <c r="S405" i="9"/>
  <c r="D21" i="9"/>
  <c r="K18" i="9"/>
  <c r="M156" i="9"/>
  <c r="D262" i="9"/>
  <c r="D226" i="9"/>
  <c r="K256" i="9"/>
  <c r="M311" i="9"/>
  <c r="K279" i="9"/>
  <c r="K303" i="9"/>
  <c r="C303" i="9"/>
  <c r="K196" i="9"/>
  <c r="K298" i="9"/>
  <c r="C298" i="9"/>
  <c r="K250" i="9"/>
  <c r="K214" i="9"/>
  <c r="K225" i="9"/>
  <c r="D354" i="9"/>
  <c r="C587" i="9"/>
  <c r="S333" i="9"/>
  <c r="S409" i="9"/>
  <c r="S377" i="9"/>
  <c r="S389" i="9"/>
  <c r="D97" i="9"/>
  <c r="D65" i="9"/>
  <c r="K56" i="9"/>
  <c r="C56" i="9"/>
  <c r="D294" i="9"/>
  <c r="D246" i="9"/>
  <c r="D218" i="9"/>
  <c r="D317" i="9"/>
  <c r="C93" i="9"/>
  <c r="D93" i="9"/>
  <c r="C77" i="9"/>
  <c r="D77" i="9"/>
  <c r="K133" i="9"/>
  <c r="C133" i="9"/>
  <c r="K81" i="9"/>
  <c r="C81" i="9"/>
  <c r="K53" i="9"/>
  <c r="C53" i="9"/>
  <c r="K25" i="9"/>
  <c r="C25" i="9"/>
  <c r="K9" i="9"/>
  <c r="C9" i="9"/>
  <c r="K143" i="9"/>
  <c r="C143" i="9"/>
  <c r="K55" i="9"/>
  <c r="K47" i="9"/>
  <c r="C47" i="9"/>
  <c r="K15" i="9"/>
  <c r="D15" i="9"/>
  <c r="M68" i="9"/>
  <c r="D141" i="9"/>
  <c r="K158" i="9"/>
  <c r="D158" i="9"/>
  <c r="K86" i="9"/>
  <c r="D86" i="9"/>
  <c r="K78" i="9"/>
  <c r="D78" i="9"/>
  <c r="K87" i="9"/>
  <c r="K63" i="9"/>
  <c r="C63" i="9"/>
  <c r="C20" i="9"/>
  <c r="M152" i="9"/>
  <c r="M136" i="9"/>
  <c r="M104" i="9"/>
  <c r="M72" i="9"/>
  <c r="C113" i="9"/>
  <c r="D113" i="9"/>
  <c r="C282" i="9"/>
  <c r="D282" i="9"/>
  <c r="S568" i="9"/>
  <c r="T568" i="9"/>
  <c r="S528" i="9"/>
  <c r="T528" i="9"/>
  <c r="S448" i="9"/>
  <c r="T448" i="9"/>
  <c r="T609" i="9"/>
  <c r="S609" i="9"/>
  <c r="T622" i="9"/>
  <c r="S622" i="9"/>
  <c r="M153" i="9"/>
  <c r="M137" i="9"/>
  <c r="M113" i="9"/>
  <c r="M57" i="9"/>
  <c r="K111" i="9"/>
  <c r="D111" i="9"/>
  <c r="M282" i="9"/>
  <c r="C194" i="9"/>
  <c r="D194" i="9"/>
  <c r="C186" i="9"/>
  <c r="D186" i="9"/>
  <c r="C170" i="9"/>
  <c r="D129" i="9"/>
  <c r="C33" i="9"/>
  <c r="D33" i="9"/>
  <c r="C258" i="9"/>
  <c r="D258" i="9"/>
  <c r="C250" i="9"/>
  <c r="D250" i="9"/>
  <c r="D374" i="9"/>
  <c r="C374" i="9"/>
  <c r="M37" i="9"/>
  <c r="K37" i="9"/>
  <c r="C210" i="9"/>
  <c r="D210" i="9"/>
  <c r="S488" i="9"/>
  <c r="T488" i="9"/>
  <c r="T410" i="9"/>
  <c r="S410" i="9"/>
  <c r="T370" i="9"/>
  <c r="S370" i="9"/>
  <c r="T330" i="9"/>
  <c r="S330" i="9"/>
  <c r="S616" i="9"/>
  <c r="T616" i="9"/>
  <c r="T569" i="9"/>
  <c r="S569" i="9"/>
  <c r="T575" i="9"/>
  <c r="S575" i="9"/>
  <c r="T531" i="9"/>
  <c r="S531" i="9"/>
  <c r="T487" i="9"/>
  <c r="S487" i="9"/>
  <c r="T453" i="9"/>
  <c r="S453" i="9"/>
  <c r="T548" i="9"/>
  <c r="S548" i="9"/>
  <c r="T500" i="9"/>
  <c r="S500" i="9"/>
  <c r="T436" i="9"/>
  <c r="S436" i="9"/>
  <c r="T412" i="9"/>
  <c r="S412" i="9"/>
  <c r="T388" i="9"/>
  <c r="S388" i="9"/>
  <c r="T372" i="9"/>
  <c r="S372" i="9"/>
  <c r="T348" i="9"/>
  <c r="S348" i="9"/>
  <c r="T332" i="9"/>
  <c r="S332" i="9"/>
  <c r="M207" i="9"/>
  <c r="K207" i="9"/>
  <c r="D207" i="9"/>
  <c r="S589" i="9"/>
  <c r="T589" i="9"/>
  <c r="T591" i="9"/>
  <c r="S591" i="9"/>
  <c r="T547" i="9"/>
  <c r="S547" i="9"/>
  <c r="T513" i="9"/>
  <c r="S513" i="9"/>
  <c r="T469" i="9"/>
  <c r="S469" i="9"/>
  <c r="T475" i="9"/>
  <c r="S475" i="9"/>
  <c r="T431" i="9"/>
  <c r="S431" i="9"/>
  <c r="T570" i="9"/>
  <c r="S570" i="9"/>
  <c r="T506" i="9"/>
  <c r="S506" i="9"/>
  <c r="T458" i="9"/>
  <c r="S458" i="9"/>
  <c r="T415" i="9"/>
  <c r="S415" i="9"/>
  <c r="T391" i="9"/>
  <c r="S391" i="9"/>
  <c r="T375" i="9"/>
  <c r="S375" i="9"/>
  <c r="T351" i="9"/>
  <c r="S351" i="9"/>
  <c r="R335" i="9"/>
  <c r="S335" i="9"/>
  <c r="T335" i="9"/>
  <c r="M238" i="9"/>
  <c r="K238" i="9"/>
  <c r="C238" i="9"/>
  <c r="M112" i="9"/>
  <c r="K112" i="9"/>
  <c r="S621" i="9"/>
  <c r="T621" i="9"/>
  <c r="T623" i="9"/>
  <c r="S623" i="9"/>
  <c r="T579" i="9"/>
  <c r="S579" i="9"/>
  <c r="T541" i="9"/>
  <c r="S541" i="9"/>
  <c r="T497" i="9"/>
  <c r="S497" i="9"/>
  <c r="T503" i="9"/>
  <c r="S503" i="9"/>
  <c r="T459" i="9"/>
  <c r="S459" i="9"/>
  <c r="T423" i="9"/>
  <c r="S423" i="9"/>
  <c r="T397" i="9"/>
  <c r="S397" i="9"/>
  <c r="C349" i="9"/>
  <c r="D349" i="9"/>
  <c r="C145" i="9"/>
  <c r="D145" i="9"/>
  <c r="C49" i="9"/>
  <c r="D49" i="9"/>
  <c r="K140" i="9"/>
  <c r="D140" i="9"/>
  <c r="D202" i="9"/>
  <c r="C314" i="9"/>
  <c r="D314" i="9"/>
  <c r="C234" i="9"/>
  <c r="T606" i="9"/>
  <c r="S606" i="9"/>
  <c r="S605" i="9"/>
  <c r="T605" i="9"/>
  <c r="T603" i="9"/>
  <c r="S603" i="9"/>
  <c r="T486" i="9"/>
  <c r="S486" i="9"/>
  <c r="T485" i="9"/>
  <c r="S485" i="9"/>
  <c r="M255" i="9"/>
  <c r="K255" i="9"/>
  <c r="T524" i="9"/>
  <c r="S524" i="9"/>
  <c r="T521" i="9"/>
  <c r="S521" i="9"/>
  <c r="T399" i="9"/>
  <c r="S399" i="9"/>
  <c r="T398" i="9"/>
  <c r="S398" i="9"/>
  <c r="T363" i="9"/>
  <c r="S363" i="9"/>
  <c r="T362" i="9"/>
  <c r="S362" i="9"/>
  <c r="T446" i="9"/>
  <c r="R406" i="9"/>
  <c r="R407" i="9"/>
  <c r="R408" i="9"/>
  <c r="R409" i="9"/>
  <c r="R410" i="9"/>
  <c r="R411" i="9"/>
  <c r="R412" i="9"/>
  <c r="R413" i="9"/>
  <c r="R414" i="9"/>
  <c r="R415" i="9"/>
  <c r="R416" i="9"/>
  <c r="R417" i="9"/>
  <c r="R418" i="9"/>
  <c r="R419" i="9"/>
  <c r="R420" i="9"/>
  <c r="R421" i="9"/>
  <c r="R422" i="9"/>
  <c r="R423" i="9"/>
  <c r="R424" i="9"/>
  <c r="R425" i="9"/>
  <c r="R426" i="9"/>
  <c r="R427" i="9"/>
  <c r="R428" i="9"/>
  <c r="R429" i="9"/>
  <c r="R430" i="9"/>
  <c r="R431" i="9"/>
  <c r="R432" i="9"/>
  <c r="R433" i="9"/>
  <c r="R434" i="9"/>
  <c r="R435" i="9"/>
  <c r="R436" i="9"/>
  <c r="R437" i="9"/>
  <c r="R438" i="9"/>
  <c r="R439" i="9"/>
  <c r="R440" i="9"/>
  <c r="R441" i="9"/>
  <c r="R442" i="9"/>
  <c r="R443" i="9"/>
  <c r="R444" i="9"/>
  <c r="R445" i="9"/>
  <c r="R446" i="9"/>
  <c r="S446" i="9"/>
  <c r="M276" i="9"/>
  <c r="K276" i="9"/>
  <c r="M191" i="9"/>
  <c r="K191" i="9"/>
  <c r="T558" i="9"/>
  <c r="S558" i="9"/>
  <c r="T561" i="9"/>
  <c r="S561" i="9"/>
  <c r="T442" i="9"/>
  <c r="S442" i="9"/>
  <c r="T441" i="9"/>
  <c r="S441" i="9"/>
  <c r="T614" i="9"/>
  <c r="S614" i="9"/>
  <c r="S552" i="9"/>
  <c r="T552" i="9"/>
  <c r="S512" i="9"/>
  <c r="T512" i="9"/>
  <c r="S472" i="9"/>
  <c r="T472" i="9"/>
  <c r="S432" i="9"/>
  <c r="T432" i="9"/>
  <c r="T390" i="9"/>
  <c r="S390" i="9"/>
  <c r="T350" i="9"/>
  <c r="S350" i="9"/>
  <c r="T613" i="9"/>
  <c r="S613" i="9"/>
  <c r="T607" i="9"/>
  <c r="S607" i="9"/>
  <c r="T573" i="9"/>
  <c r="S573" i="9"/>
  <c r="T529" i="9"/>
  <c r="S529" i="9"/>
  <c r="T535" i="9"/>
  <c r="S535" i="9"/>
  <c r="T491" i="9"/>
  <c r="S491" i="9"/>
  <c r="T447" i="9"/>
  <c r="S447" i="9"/>
  <c r="T590" i="9"/>
  <c r="S590" i="9"/>
  <c r="T540" i="9"/>
  <c r="S540" i="9"/>
  <c r="T476" i="9"/>
  <c r="S476" i="9"/>
  <c r="T428" i="9"/>
  <c r="S428" i="9"/>
  <c r="T408" i="9"/>
  <c r="S408" i="9"/>
  <c r="T384" i="9"/>
  <c r="S384" i="9"/>
  <c r="S368" i="9"/>
  <c r="T368" i="9"/>
  <c r="T344" i="9"/>
  <c r="S344" i="9"/>
  <c r="T328" i="9"/>
  <c r="S328" i="9"/>
  <c r="T588" i="9"/>
  <c r="S588" i="9"/>
  <c r="T595" i="9"/>
  <c r="S595" i="9"/>
  <c r="T551" i="9"/>
  <c r="S551" i="9"/>
  <c r="T507" i="9"/>
  <c r="S507" i="9"/>
  <c r="T473" i="9"/>
  <c r="S473" i="9"/>
  <c r="T429" i="9"/>
  <c r="S429" i="9"/>
  <c r="T435" i="9"/>
  <c r="S435" i="9"/>
  <c r="T546" i="9"/>
  <c r="S546" i="9"/>
  <c r="T498" i="9"/>
  <c r="S498" i="9"/>
  <c r="T450" i="9"/>
  <c r="S450" i="9"/>
  <c r="T411" i="9"/>
  <c r="S411" i="9"/>
  <c r="T387" i="9"/>
  <c r="S387" i="9"/>
  <c r="T371" i="9"/>
  <c r="S371" i="9"/>
  <c r="T347" i="9"/>
  <c r="S347" i="9"/>
  <c r="T331" i="9"/>
  <c r="S331" i="9"/>
  <c r="T620" i="9"/>
  <c r="S620" i="9"/>
  <c r="T577" i="9"/>
  <c r="S577" i="9"/>
  <c r="T583" i="9"/>
  <c r="S583" i="9"/>
  <c r="T545" i="9"/>
  <c r="S545" i="9"/>
  <c r="T501" i="9"/>
  <c r="S501" i="9"/>
  <c r="T457" i="9"/>
  <c r="S457" i="9"/>
  <c r="T463" i="9"/>
  <c r="R463" i="9"/>
  <c r="S463" i="9"/>
  <c r="T438" i="9"/>
  <c r="S438" i="9"/>
  <c r="T598" i="9"/>
  <c r="S598" i="9"/>
  <c r="S600" i="9"/>
  <c r="T600" i="9"/>
  <c r="T482" i="9"/>
  <c r="S482" i="9"/>
  <c r="S480" i="9"/>
  <c r="T480" i="9"/>
  <c r="T479" i="9"/>
  <c r="S479" i="9"/>
  <c r="T361" i="9"/>
  <c r="S361" i="9"/>
  <c r="T518" i="9"/>
  <c r="S518" i="9"/>
  <c r="T525" i="9"/>
  <c r="S525" i="9"/>
  <c r="T403" i="9"/>
  <c r="S403" i="9"/>
  <c r="T402" i="9"/>
  <c r="S402" i="9"/>
  <c r="S360" i="9"/>
  <c r="T360" i="9"/>
  <c r="T366" i="9"/>
  <c r="S366" i="9"/>
  <c r="T566" i="9"/>
  <c r="S566" i="9"/>
  <c r="T565" i="9"/>
  <c r="S565" i="9"/>
  <c r="T444" i="9"/>
  <c r="S444" i="9"/>
  <c r="T445" i="9"/>
  <c r="S445" i="9"/>
  <c r="D373" i="9"/>
  <c r="K278" i="9"/>
  <c r="K206" i="9"/>
  <c r="C206" i="9"/>
  <c r="D534" i="9"/>
  <c r="C369" i="9"/>
  <c r="S585" i="9"/>
  <c r="T585" i="9"/>
  <c r="S544" i="9"/>
  <c r="T544" i="9"/>
  <c r="S504" i="9"/>
  <c r="T504" i="9"/>
  <c r="R464" i="9"/>
  <c r="S464" i="9"/>
  <c r="T464" i="9"/>
  <c r="S424" i="9"/>
  <c r="T424" i="9"/>
  <c r="T382" i="9"/>
  <c r="S382" i="9"/>
  <c r="T342" i="9"/>
  <c r="S342" i="9"/>
  <c r="T608" i="9"/>
  <c r="S608" i="9"/>
  <c r="T611" i="9"/>
  <c r="S611" i="9"/>
  <c r="T567" i="9"/>
  <c r="S567" i="9"/>
  <c r="T533" i="9"/>
  <c r="S533" i="9"/>
  <c r="T489" i="9"/>
  <c r="S489" i="9"/>
  <c r="T495" i="9"/>
  <c r="S495" i="9"/>
  <c r="T451" i="9"/>
  <c r="S451" i="9"/>
  <c r="T580" i="9"/>
  <c r="S580" i="9"/>
  <c r="T516" i="9"/>
  <c r="S516" i="9"/>
  <c r="T468" i="9"/>
  <c r="S468" i="9"/>
  <c r="T420" i="9"/>
  <c r="S420" i="9"/>
  <c r="T396" i="9"/>
  <c r="S396" i="9"/>
  <c r="T380" i="9"/>
  <c r="S380" i="9"/>
  <c r="T356" i="9"/>
  <c r="S356" i="9"/>
  <c r="S340" i="9"/>
  <c r="T340" i="9"/>
  <c r="S592" i="9"/>
  <c r="T592" i="9"/>
  <c r="T549" i="9"/>
  <c r="S549" i="9"/>
  <c r="T555" i="9"/>
  <c r="S555" i="9"/>
  <c r="T511" i="9"/>
  <c r="S511" i="9"/>
  <c r="T467" i="9"/>
  <c r="S467" i="9"/>
  <c r="T433" i="9"/>
  <c r="S433" i="9"/>
  <c r="T618" i="9"/>
  <c r="S618" i="9"/>
  <c r="T538" i="9"/>
  <c r="S538" i="9"/>
  <c r="T490" i="9"/>
  <c r="S490" i="9"/>
  <c r="T426" i="9"/>
  <c r="S426" i="9"/>
  <c r="T407" i="9"/>
  <c r="S407" i="9"/>
  <c r="T383" i="9"/>
  <c r="S383" i="9"/>
  <c r="T367" i="9"/>
  <c r="S367" i="9"/>
  <c r="T343" i="9"/>
  <c r="S343" i="9"/>
  <c r="T327" i="9"/>
  <c r="S327" i="9"/>
  <c r="T617" i="9"/>
  <c r="S617" i="9"/>
  <c r="S624" i="9"/>
  <c r="T624" i="9"/>
  <c r="T581" i="9"/>
  <c r="S581" i="9"/>
  <c r="S584" i="9"/>
  <c r="T584" i="9"/>
  <c r="T539" i="9"/>
  <c r="S539" i="9"/>
  <c r="T505" i="9"/>
  <c r="S505" i="9"/>
  <c r="T461" i="9"/>
  <c r="S461" i="9"/>
  <c r="T421" i="9"/>
  <c r="S421" i="9"/>
  <c r="T601" i="9"/>
  <c r="S601" i="9"/>
  <c r="T604" i="9"/>
  <c r="S604" i="9"/>
  <c r="T484" i="9"/>
  <c r="S484" i="9"/>
  <c r="T477" i="9"/>
  <c r="S477" i="9"/>
  <c r="T483" i="9"/>
  <c r="S483" i="9"/>
  <c r="T526" i="9"/>
  <c r="S526" i="9"/>
  <c r="S520" i="9"/>
  <c r="T520" i="9"/>
  <c r="T519" i="9"/>
  <c r="S519" i="9"/>
  <c r="S400" i="9"/>
  <c r="T400" i="9"/>
  <c r="T406" i="9"/>
  <c r="S406" i="9"/>
  <c r="T364" i="9"/>
  <c r="S364" i="9"/>
  <c r="T562" i="9"/>
  <c r="S562" i="9"/>
  <c r="S560" i="9"/>
  <c r="T560" i="9"/>
  <c r="T559" i="9"/>
  <c r="S559" i="9"/>
  <c r="S440" i="9"/>
  <c r="T440" i="9"/>
  <c r="T439" i="9"/>
  <c r="S439" i="9"/>
  <c r="D29" i="9"/>
  <c r="K52" i="9"/>
  <c r="K281" i="9"/>
  <c r="C281" i="9"/>
  <c r="C393" i="9"/>
  <c r="S576" i="9"/>
  <c r="T576" i="9"/>
  <c r="S536" i="9"/>
  <c r="T536" i="9"/>
  <c r="S496" i="9"/>
  <c r="T496" i="9"/>
  <c r="R455" i="9"/>
  <c r="R456" i="9"/>
  <c r="S456" i="9"/>
  <c r="T456" i="9"/>
  <c r="T418" i="9"/>
  <c r="S418" i="9"/>
  <c r="T378" i="9"/>
  <c r="S378" i="9"/>
  <c r="T338" i="9"/>
  <c r="S338" i="9"/>
  <c r="T612" i="9"/>
  <c r="S612" i="9"/>
  <c r="T615" i="9"/>
  <c r="S615" i="9"/>
  <c r="T571" i="9"/>
  <c r="S571" i="9"/>
  <c r="T527" i="9"/>
  <c r="S527" i="9"/>
  <c r="T493" i="9"/>
  <c r="S493" i="9"/>
  <c r="T449" i="9"/>
  <c r="S449" i="9"/>
  <c r="T455" i="9"/>
  <c r="S455" i="9"/>
  <c r="T556" i="9"/>
  <c r="S556" i="9"/>
  <c r="T508" i="9"/>
  <c r="S508" i="9"/>
  <c r="T460" i="9"/>
  <c r="S460" i="9"/>
  <c r="T416" i="9"/>
  <c r="S416" i="9"/>
  <c r="S392" i="9"/>
  <c r="T392" i="9"/>
  <c r="T376" i="9"/>
  <c r="S376" i="9"/>
  <c r="T352" i="9"/>
  <c r="S352" i="9"/>
  <c r="T336" i="9"/>
  <c r="R336" i="9"/>
  <c r="S336" i="9"/>
  <c r="T593" i="9"/>
  <c r="S593" i="9"/>
  <c r="T596" i="9"/>
  <c r="S596" i="9"/>
  <c r="T553" i="9"/>
  <c r="S553" i="9"/>
  <c r="T509" i="9"/>
  <c r="S509" i="9"/>
  <c r="T515" i="9"/>
  <c r="S515" i="9"/>
  <c r="T471" i="9"/>
  <c r="S471" i="9"/>
  <c r="T427" i="9"/>
  <c r="S427" i="9"/>
  <c r="T578" i="9"/>
  <c r="S578" i="9"/>
  <c r="T530" i="9"/>
  <c r="S530" i="9"/>
  <c r="T466" i="9"/>
  <c r="R465" i="9"/>
  <c r="R466" i="9"/>
  <c r="S466" i="9"/>
  <c r="T419" i="9"/>
  <c r="S419" i="9"/>
  <c r="T395" i="9"/>
  <c r="S395" i="9"/>
  <c r="T379" i="9"/>
  <c r="S379" i="9"/>
  <c r="T355" i="9"/>
  <c r="S355" i="9"/>
  <c r="T339" i="9"/>
  <c r="S339" i="9"/>
  <c r="T625" i="9"/>
  <c r="S625" i="9"/>
  <c r="T619" i="9"/>
  <c r="S619" i="9"/>
  <c r="T586" i="9"/>
  <c r="S586" i="9"/>
  <c r="T537" i="9"/>
  <c r="S537" i="9"/>
  <c r="T543" i="9"/>
  <c r="S543" i="9"/>
  <c r="T499" i="9"/>
  <c r="S499" i="9"/>
  <c r="T465" i="9"/>
  <c r="S465" i="9"/>
  <c r="T425" i="9"/>
  <c r="S425" i="9"/>
  <c r="T365" i="9"/>
  <c r="S365" i="9"/>
  <c r="T602" i="9"/>
  <c r="S602" i="9"/>
  <c r="T597" i="9"/>
  <c r="S597" i="9"/>
  <c r="T599" i="9"/>
  <c r="S599" i="9"/>
  <c r="T478" i="9"/>
  <c r="S478" i="9"/>
  <c r="T481" i="9"/>
  <c r="S481" i="9"/>
  <c r="T522" i="9"/>
  <c r="S522" i="9"/>
  <c r="T517" i="9"/>
  <c r="S517" i="9"/>
  <c r="T523" i="9"/>
  <c r="S523" i="9"/>
  <c r="T404" i="9"/>
  <c r="S404" i="9"/>
  <c r="T359" i="9"/>
  <c r="S359" i="9"/>
  <c r="T358" i="9"/>
  <c r="S358" i="9"/>
  <c r="M308" i="9"/>
  <c r="K308" i="9"/>
  <c r="T564" i="9"/>
  <c r="S564" i="9"/>
  <c r="T557" i="9"/>
  <c r="S557" i="9"/>
  <c r="T563" i="9"/>
  <c r="S563" i="9"/>
  <c r="T437" i="9"/>
  <c r="S437" i="9"/>
  <c r="T443" i="9"/>
  <c r="S443" i="9"/>
  <c r="D341" i="9"/>
  <c r="C341" i="9"/>
  <c r="C390" i="6"/>
  <c r="C406" i="6"/>
  <c r="D50" i="5"/>
  <c r="D66" i="5"/>
  <c r="D82" i="5"/>
  <c r="D98" i="5"/>
  <c r="D114" i="5"/>
  <c r="D130" i="5"/>
  <c r="D146" i="5"/>
  <c r="D162" i="5"/>
  <c r="C106" i="6"/>
  <c r="C122" i="6"/>
  <c r="C138" i="6"/>
  <c r="C154" i="6"/>
  <c r="C170" i="6"/>
  <c r="C186" i="6"/>
  <c r="C202" i="6"/>
  <c r="C218" i="6"/>
  <c r="C234" i="6"/>
  <c r="C250" i="6"/>
  <c r="C266" i="6"/>
  <c r="C282" i="6"/>
  <c r="C298" i="6"/>
  <c r="C314" i="6"/>
  <c r="C330" i="6"/>
  <c r="C346" i="6"/>
  <c r="C362" i="6"/>
  <c r="C378" i="6"/>
  <c r="C394" i="6"/>
  <c r="A45" i="1"/>
  <c r="H44" i="1"/>
  <c r="D54" i="5"/>
  <c r="D70" i="5"/>
  <c r="D86" i="5"/>
  <c r="D102" i="5"/>
  <c r="D118" i="5"/>
  <c r="D134" i="5"/>
  <c r="D150" i="5"/>
  <c r="C94" i="6"/>
  <c r="C110" i="6"/>
  <c r="C126" i="6"/>
  <c r="C142" i="6"/>
  <c r="C158" i="6"/>
  <c r="C174" i="6"/>
  <c r="C190" i="6"/>
  <c r="C206" i="6"/>
  <c r="C222" i="6"/>
  <c r="C238" i="6"/>
  <c r="C254" i="6"/>
  <c r="C270" i="6"/>
  <c r="C286" i="6"/>
  <c r="C302" i="6"/>
  <c r="C318" i="6"/>
  <c r="C334" i="6"/>
  <c r="C350" i="6"/>
  <c r="C366" i="6"/>
  <c r="C382" i="6"/>
  <c r="C398" i="6"/>
  <c r="D292" i="9"/>
  <c r="C292" i="9"/>
  <c r="D168" i="9"/>
  <c r="C168" i="9"/>
  <c r="D223" i="9"/>
  <c r="C223" i="9"/>
  <c r="C315" i="9"/>
  <c r="D307" i="9"/>
  <c r="C307" i="9"/>
  <c r="D283" i="9"/>
  <c r="C283" i="9"/>
  <c r="D275" i="9"/>
  <c r="C275" i="9"/>
  <c r="D251" i="9"/>
  <c r="D243" i="9"/>
  <c r="C243" i="9"/>
  <c r="D219" i="9"/>
  <c r="C219" i="9"/>
  <c r="D211" i="9"/>
  <c r="C211" i="9"/>
  <c r="D187" i="9"/>
  <c r="C187" i="9"/>
  <c r="D179" i="9"/>
  <c r="C179" i="9"/>
  <c r="D239" i="9"/>
  <c r="C239" i="9"/>
  <c r="C273" i="9"/>
  <c r="D273" i="9"/>
  <c r="D241" i="9"/>
  <c r="C241" i="9"/>
  <c r="D193" i="9"/>
  <c r="C193" i="9"/>
  <c r="D169" i="9"/>
  <c r="C169" i="9"/>
  <c r="C207" i="9"/>
  <c r="D280" i="9"/>
  <c r="C280" i="9"/>
  <c r="D268" i="9"/>
  <c r="C268" i="9"/>
  <c r="D256" i="9"/>
  <c r="C256" i="9"/>
  <c r="D248" i="9"/>
  <c r="C248" i="9"/>
  <c r="D224" i="9"/>
  <c r="C224" i="9"/>
  <c r="D216" i="9"/>
  <c r="C216" i="9"/>
  <c r="D204" i="9"/>
  <c r="C204" i="9"/>
  <c r="C192" i="9"/>
  <c r="D184" i="9"/>
  <c r="C184" i="9"/>
  <c r="D172" i="9"/>
  <c r="C172" i="9"/>
  <c r="D201" i="9"/>
  <c r="C201" i="9"/>
  <c r="D231" i="9"/>
  <c r="C231" i="9"/>
  <c r="D185" i="9"/>
  <c r="C185" i="9"/>
  <c r="D312" i="9"/>
  <c r="C312" i="9"/>
  <c r="D153" i="9"/>
  <c r="D105" i="9"/>
  <c r="D249" i="9"/>
  <c r="C249" i="9"/>
  <c r="C287" i="9"/>
  <c r="D287" i="9"/>
  <c r="D180" i="9"/>
  <c r="C180" i="9"/>
  <c r="D299" i="9"/>
  <c r="C299" i="9"/>
  <c r="D291" i="9"/>
  <c r="C291" i="9"/>
  <c r="D267" i="9"/>
  <c r="C267" i="9"/>
  <c r="D259" i="9"/>
  <c r="D235" i="9"/>
  <c r="C235" i="9"/>
  <c r="D227" i="9"/>
  <c r="C227" i="9"/>
  <c r="D195" i="9"/>
  <c r="C195" i="9"/>
  <c r="D171" i="9"/>
  <c r="C171" i="9"/>
  <c r="D196" i="9"/>
  <c r="C196" i="9"/>
  <c r="D305" i="9"/>
  <c r="C305" i="9"/>
  <c r="D289" i="9"/>
  <c r="C289" i="9"/>
  <c r="D257" i="9"/>
  <c r="C257" i="9"/>
  <c r="D225" i="9"/>
  <c r="C225" i="9"/>
  <c r="D177" i="9"/>
  <c r="C177" i="9"/>
  <c r="D271" i="9"/>
  <c r="C271" i="9"/>
  <c r="D300" i="9"/>
  <c r="D288" i="9"/>
  <c r="C288" i="9"/>
  <c r="D236" i="9"/>
  <c r="C236" i="9"/>
  <c r="C295" i="9"/>
  <c r="D295" i="9"/>
  <c r="D263" i="9"/>
  <c r="C263" i="9"/>
  <c r="D199" i="9"/>
  <c r="C199" i="9"/>
  <c r="D217" i="9"/>
  <c r="C217" i="9"/>
  <c r="D137" i="9"/>
  <c r="D121" i="9"/>
  <c r="D89" i="9"/>
  <c r="D73" i="9"/>
  <c r="D57" i="9"/>
  <c r="D41" i="9"/>
  <c r="D149" i="9"/>
  <c r="D117" i="9"/>
  <c r="D101" i="9"/>
  <c r="D85" i="9"/>
  <c r="D69" i="9"/>
  <c r="D53" i="9"/>
  <c r="D302" i="9"/>
  <c r="D286" i="9"/>
  <c r="D270" i="9"/>
  <c r="D254" i="9"/>
  <c r="D222" i="9"/>
  <c r="D190" i="9"/>
  <c r="D174" i="9"/>
  <c r="D233" i="9"/>
  <c r="C233" i="9"/>
  <c r="D313" i="9"/>
  <c r="C313" i="9"/>
  <c r="D228" i="9"/>
  <c r="C228" i="9"/>
  <c r="C316" i="9"/>
  <c r="D316" i="9"/>
  <c r="D304" i="9"/>
  <c r="C304" i="9"/>
  <c r="D296" i="9"/>
  <c r="C296" i="9"/>
  <c r="D284" i="9"/>
  <c r="C284" i="9"/>
  <c r="C272" i="9"/>
  <c r="D272" i="9"/>
  <c r="D264" i="9"/>
  <c r="C264" i="9"/>
  <c r="D252" i="9"/>
  <c r="C252" i="9"/>
  <c r="D240" i="9"/>
  <c r="C240" i="9"/>
  <c r="D232" i="9"/>
  <c r="C232" i="9"/>
  <c r="D220" i="9"/>
  <c r="C220" i="9"/>
  <c r="D208" i="9"/>
  <c r="C208" i="9"/>
  <c r="D200" i="9"/>
  <c r="C200" i="9"/>
  <c r="D188" i="9"/>
  <c r="C188" i="9"/>
  <c r="C176" i="9"/>
  <c r="C209" i="9"/>
  <c r="D265" i="9"/>
  <c r="C265" i="9"/>
  <c r="D311" i="9"/>
  <c r="C311" i="9"/>
  <c r="C279" i="9"/>
  <c r="D279" i="9"/>
  <c r="D247" i="9"/>
  <c r="C247" i="9"/>
  <c r="D215" i="9"/>
  <c r="C215" i="9"/>
  <c r="D183" i="9"/>
  <c r="C183" i="9"/>
  <c r="D260" i="9"/>
  <c r="C260" i="9"/>
  <c r="D175" i="9"/>
  <c r="C175" i="9"/>
  <c r="C46" i="9"/>
  <c r="D46" i="9"/>
  <c r="C14" i="9"/>
  <c r="D14" i="9"/>
  <c r="C34" i="9"/>
  <c r="D34" i="9"/>
  <c r="D28" i="9"/>
  <c r="C28" i="9"/>
  <c r="D96" i="9"/>
  <c r="C96" i="9"/>
  <c r="C156" i="9"/>
  <c r="D156" i="9"/>
  <c r="C124" i="9"/>
  <c r="D124" i="9"/>
  <c r="C92" i="9"/>
  <c r="D92" i="9"/>
  <c r="D150" i="9"/>
  <c r="C150" i="9"/>
  <c r="D134" i="9"/>
  <c r="C134" i="9"/>
  <c r="D126" i="9"/>
  <c r="C126" i="9"/>
  <c r="D118" i="9"/>
  <c r="C118" i="9"/>
  <c r="C110" i="9"/>
  <c r="D110" i="9"/>
  <c r="D102" i="9"/>
  <c r="C102" i="9"/>
  <c r="C94" i="9"/>
  <c r="D94" i="9"/>
  <c r="C86" i="9"/>
  <c r="C78" i="9"/>
  <c r="D70" i="9"/>
  <c r="C70" i="9"/>
  <c r="C62" i="9"/>
  <c r="D62" i="9"/>
  <c r="D38" i="9"/>
  <c r="C38" i="9"/>
  <c r="D26" i="9"/>
  <c r="C26" i="9"/>
  <c r="C135" i="9"/>
  <c r="D135" i="9"/>
  <c r="D127" i="9"/>
  <c r="C127" i="9"/>
  <c r="D119" i="9"/>
  <c r="C119" i="9"/>
  <c r="C103" i="9"/>
  <c r="D103" i="9"/>
  <c r="D95" i="9"/>
  <c r="C95" i="9"/>
  <c r="C87" i="9"/>
  <c r="D87" i="9"/>
  <c r="D79" i="9"/>
  <c r="C71" i="9"/>
  <c r="D71" i="9"/>
  <c r="D63" i="9"/>
  <c r="C55" i="9"/>
  <c r="D55" i="9"/>
  <c r="D47" i="9"/>
  <c r="D39" i="9"/>
  <c r="C39" i="9"/>
  <c r="D31" i="9"/>
  <c r="C31" i="9"/>
  <c r="D23" i="9"/>
  <c r="C23" i="9"/>
  <c r="D44" i="9"/>
  <c r="C44" i="9"/>
  <c r="D144" i="9"/>
  <c r="C144" i="9"/>
  <c r="D148" i="9"/>
  <c r="C148" i="9"/>
  <c r="D136" i="9"/>
  <c r="C136" i="9"/>
  <c r="C104" i="9"/>
  <c r="D104" i="9"/>
  <c r="D84" i="9"/>
  <c r="C84" i="9"/>
  <c r="C72" i="9"/>
  <c r="D72" i="9"/>
  <c r="D40" i="9"/>
  <c r="C40" i="9"/>
  <c r="C30" i="9"/>
  <c r="D30" i="9"/>
  <c r="C50" i="9"/>
  <c r="D50" i="9"/>
  <c r="C18" i="9"/>
  <c r="D18" i="9"/>
  <c r="D128" i="9"/>
  <c r="C128" i="9"/>
  <c r="D12" i="9"/>
  <c r="C12" i="9"/>
  <c r="C140" i="9"/>
  <c r="C108" i="9"/>
  <c r="D108" i="9"/>
  <c r="C60" i="9"/>
  <c r="D60" i="9"/>
  <c r="C154" i="9"/>
  <c r="C146" i="9"/>
  <c r="D146" i="9"/>
  <c r="D138" i="9"/>
  <c r="C138" i="9"/>
  <c r="D130" i="9"/>
  <c r="D122" i="9"/>
  <c r="C122" i="9"/>
  <c r="C114" i="9"/>
  <c r="D106" i="9"/>
  <c r="C106" i="9"/>
  <c r="C98" i="9"/>
  <c r="D98" i="9"/>
  <c r="D90" i="9"/>
  <c r="C90" i="9"/>
  <c r="C82" i="9"/>
  <c r="D82" i="9"/>
  <c r="D74" i="9"/>
  <c r="C74" i="9"/>
  <c r="C66" i="9"/>
  <c r="D58" i="9"/>
  <c r="C58" i="9"/>
  <c r="D54" i="9"/>
  <c r="C54" i="9"/>
  <c r="D22" i="9"/>
  <c r="C22" i="9"/>
  <c r="D42" i="9"/>
  <c r="C42" i="9"/>
  <c r="D155" i="9"/>
  <c r="C155" i="9"/>
  <c r="D147" i="9"/>
  <c r="C147" i="9"/>
  <c r="D139" i="9"/>
  <c r="C139" i="9"/>
  <c r="D131" i="9"/>
  <c r="C131" i="9"/>
  <c r="D123" i="9"/>
  <c r="C123" i="9"/>
  <c r="D115" i="9"/>
  <c r="C115" i="9"/>
  <c r="D107" i="9"/>
  <c r="C107" i="9"/>
  <c r="C99" i="9"/>
  <c r="D99" i="9"/>
  <c r="D91" i="9"/>
  <c r="C91" i="9"/>
  <c r="C83" i="9"/>
  <c r="D83" i="9"/>
  <c r="D75" i="9"/>
  <c r="C75" i="9"/>
  <c r="C67" i="9"/>
  <c r="D67" i="9"/>
  <c r="D59" i="9"/>
  <c r="C59" i="9"/>
  <c r="C51" i="9"/>
  <c r="D51" i="9"/>
  <c r="D43" i="9"/>
  <c r="C43" i="9"/>
  <c r="C35" i="9"/>
  <c r="D35" i="9"/>
  <c r="C27" i="9"/>
  <c r="D27" i="9"/>
  <c r="C19" i="9"/>
  <c r="D11" i="9"/>
  <c r="C11" i="9"/>
  <c r="D64" i="9"/>
  <c r="C64" i="9"/>
  <c r="D152" i="9"/>
  <c r="C152" i="9"/>
  <c r="D132" i="9"/>
  <c r="C132" i="9"/>
  <c r="D120" i="9"/>
  <c r="C120" i="9"/>
  <c r="D100" i="9"/>
  <c r="C100" i="9"/>
  <c r="C88" i="9"/>
  <c r="D88" i="9"/>
  <c r="D48" i="9"/>
  <c r="C48" i="9"/>
  <c r="D32" i="9"/>
  <c r="C32" i="9"/>
  <c r="D16" i="9"/>
  <c r="C16" i="9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38" i="21"/>
  <c r="I60" i="21"/>
  <c r="I61" i="21"/>
  <c r="I62" i="21"/>
  <c r="I63" i="21"/>
  <c r="I64" i="21"/>
  <c r="I65" i="21"/>
  <c r="I66" i="21"/>
  <c r="I67" i="21"/>
  <c r="I68" i="21"/>
  <c r="I69" i="21"/>
  <c r="I70" i="21"/>
  <c r="I71" i="21"/>
  <c r="I72" i="21"/>
  <c r="I73" i="21"/>
  <c r="I59" i="21"/>
  <c r="B60" i="21"/>
  <c r="C60" i="21"/>
  <c r="D60" i="21"/>
  <c r="E60" i="21"/>
  <c r="F60" i="21"/>
  <c r="G60" i="21"/>
  <c r="H60" i="21"/>
  <c r="B61" i="21"/>
  <c r="C61" i="21"/>
  <c r="D61" i="21"/>
  <c r="E61" i="21"/>
  <c r="F61" i="21"/>
  <c r="G61" i="21"/>
  <c r="H61" i="21"/>
  <c r="B62" i="21"/>
  <c r="C62" i="21"/>
  <c r="D62" i="21"/>
  <c r="E62" i="21"/>
  <c r="F62" i="21"/>
  <c r="G62" i="21"/>
  <c r="H62" i="21"/>
  <c r="B63" i="21"/>
  <c r="C63" i="21"/>
  <c r="D63" i="21"/>
  <c r="E63" i="21"/>
  <c r="F63" i="21"/>
  <c r="G63" i="21"/>
  <c r="H63" i="21"/>
  <c r="B64" i="21"/>
  <c r="C64" i="21"/>
  <c r="D64" i="21"/>
  <c r="E64" i="21"/>
  <c r="F64" i="21"/>
  <c r="G64" i="21"/>
  <c r="H64" i="21"/>
  <c r="B65" i="21"/>
  <c r="C65" i="21"/>
  <c r="D65" i="21"/>
  <c r="E65" i="21"/>
  <c r="F65" i="21"/>
  <c r="G65" i="21"/>
  <c r="H65" i="21"/>
  <c r="B66" i="21"/>
  <c r="C66" i="21"/>
  <c r="D66" i="21"/>
  <c r="E66" i="21"/>
  <c r="F66" i="21"/>
  <c r="G66" i="21"/>
  <c r="H66" i="21"/>
  <c r="B67" i="21"/>
  <c r="C67" i="21"/>
  <c r="D67" i="21"/>
  <c r="E67" i="21"/>
  <c r="F67" i="21"/>
  <c r="G67" i="21"/>
  <c r="H67" i="21"/>
  <c r="B68" i="21"/>
  <c r="C68" i="21"/>
  <c r="D68" i="21"/>
  <c r="E68" i="21"/>
  <c r="F68" i="21"/>
  <c r="G68" i="21"/>
  <c r="H68" i="21"/>
  <c r="B69" i="21"/>
  <c r="C69" i="21"/>
  <c r="D69" i="21"/>
  <c r="E69" i="21"/>
  <c r="F69" i="21"/>
  <c r="G69" i="21"/>
  <c r="H69" i="21"/>
  <c r="B70" i="21"/>
  <c r="C70" i="21"/>
  <c r="D70" i="21"/>
  <c r="E70" i="21"/>
  <c r="F70" i="21"/>
  <c r="G70" i="21"/>
  <c r="H70" i="21"/>
  <c r="B71" i="21"/>
  <c r="C71" i="21"/>
  <c r="D71" i="21"/>
  <c r="E71" i="21"/>
  <c r="F71" i="21"/>
  <c r="G71" i="21"/>
  <c r="H71" i="21"/>
  <c r="B72" i="21"/>
  <c r="C72" i="21"/>
  <c r="D72" i="21"/>
  <c r="E72" i="21"/>
  <c r="F72" i="21"/>
  <c r="G72" i="21"/>
  <c r="H72" i="21"/>
  <c r="B73" i="21"/>
  <c r="C73" i="21"/>
  <c r="D73" i="21"/>
  <c r="E73" i="21"/>
  <c r="F73" i="21"/>
  <c r="G73" i="21"/>
  <c r="H73" i="21"/>
  <c r="C59" i="21"/>
  <c r="D59" i="21"/>
  <c r="E59" i="21"/>
  <c r="F59" i="21"/>
  <c r="G59" i="21"/>
  <c r="H59" i="21"/>
  <c r="M93" i="6"/>
  <c r="C381" i="9"/>
  <c r="D381" i="9"/>
  <c r="C229" i="9"/>
  <c r="D229" i="9"/>
  <c r="C197" i="9"/>
  <c r="D197" i="9"/>
  <c r="C36" i="9"/>
  <c r="D76" i="9"/>
  <c r="D143" i="9"/>
  <c r="D298" i="9"/>
  <c r="D81" i="9"/>
  <c r="D230" i="9"/>
  <c r="C80" i="9"/>
  <c r="C24" i="9"/>
  <c r="D56" i="9"/>
  <c r="C15" i="9"/>
  <c r="C151" i="9"/>
  <c r="C142" i="9"/>
  <c r="C203" i="9"/>
  <c r="C297" i="9"/>
  <c r="D274" i="9"/>
  <c r="D109" i="9"/>
  <c r="D45" i="9"/>
  <c r="D345" i="9"/>
  <c r="C17" i="9"/>
  <c r="D17" i="9"/>
  <c r="D277" i="9"/>
  <c r="C277" i="9"/>
  <c r="D303" i="9"/>
  <c r="D430" i="9"/>
  <c r="D125" i="9"/>
  <c r="C470" i="9"/>
  <c r="D470" i="9"/>
  <c r="C333" i="9"/>
  <c r="D333" i="9"/>
  <c r="C214" i="9"/>
  <c r="D214" i="9"/>
  <c r="C111" i="9"/>
  <c r="C389" i="9"/>
  <c r="D389" i="9"/>
  <c r="C405" i="9"/>
  <c r="D405" i="9"/>
  <c r="C158" i="9"/>
  <c r="D25" i="9"/>
  <c r="C377" i="9"/>
  <c r="D377" i="9"/>
  <c r="C574" i="9"/>
  <c r="D574" i="9"/>
  <c r="D238" i="9"/>
  <c r="D281" i="9"/>
  <c r="D409" i="9"/>
  <c r="C409" i="9"/>
  <c r="C178" i="9"/>
  <c r="D178" i="9"/>
  <c r="D9" i="9"/>
  <c r="D206" i="9"/>
  <c r="D133" i="9"/>
  <c r="C437" i="9"/>
  <c r="D437" i="9"/>
  <c r="C557" i="9"/>
  <c r="D557" i="9"/>
  <c r="C308" i="9"/>
  <c r="D308" i="9"/>
  <c r="C359" i="9"/>
  <c r="D359" i="9"/>
  <c r="D523" i="9"/>
  <c r="C523" i="9"/>
  <c r="C522" i="9"/>
  <c r="D522" i="9"/>
  <c r="C478" i="9"/>
  <c r="D478" i="9"/>
  <c r="D597" i="9"/>
  <c r="C597" i="9"/>
  <c r="C365" i="9"/>
  <c r="D365" i="9"/>
  <c r="C465" i="9"/>
  <c r="D465" i="9"/>
  <c r="D543" i="9"/>
  <c r="C543" i="9"/>
  <c r="C586" i="9"/>
  <c r="D586" i="9"/>
  <c r="D625" i="9"/>
  <c r="C625" i="9"/>
  <c r="C355" i="9"/>
  <c r="D355" i="9"/>
  <c r="C395" i="9"/>
  <c r="D395" i="9"/>
  <c r="D466" i="9"/>
  <c r="C466" i="9"/>
  <c r="D578" i="9"/>
  <c r="C578" i="9"/>
  <c r="D471" i="9"/>
  <c r="C471" i="9"/>
  <c r="C509" i="9"/>
  <c r="D509" i="9"/>
  <c r="D596" i="9"/>
  <c r="C596" i="9"/>
  <c r="D336" i="9"/>
  <c r="C336" i="9"/>
  <c r="C376" i="9"/>
  <c r="D376" i="9"/>
  <c r="D416" i="9"/>
  <c r="C416" i="9"/>
  <c r="C508" i="9"/>
  <c r="D508" i="9"/>
  <c r="D455" i="9"/>
  <c r="C455" i="9"/>
  <c r="C493" i="9"/>
  <c r="D493" i="9"/>
  <c r="C571" i="9"/>
  <c r="D571" i="9"/>
  <c r="D612" i="9"/>
  <c r="C612" i="9"/>
  <c r="C378" i="9"/>
  <c r="D378" i="9"/>
  <c r="C439" i="9"/>
  <c r="D439" i="9"/>
  <c r="D559" i="9"/>
  <c r="C559" i="9"/>
  <c r="D562" i="9"/>
  <c r="C562" i="9"/>
  <c r="D406" i="9"/>
  <c r="C406" i="9"/>
  <c r="D519" i="9"/>
  <c r="C519" i="9"/>
  <c r="C526" i="9"/>
  <c r="D526" i="9"/>
  <c r="C477" i="9"/>
  <c r="D477" i="9"/>
  <c r="D604" i="9"/>
  <c r="C604" i="9"/>
  <c r="C421" i="9"/>
  <c r="D421" i="9"/>
  <c r="C505" i="9"/>
  <c r="D505" i="9"/>
  <c r="D340" i="9"/>
  <c r="C340" i="9"/>
  <c r="C464" i="9"/>
  <c r="D464" i="9"/>
  <c r="D544" i="9"/>
  <c r="C544" i="9"/>
  <c r="C360" i="9"/>
  <c r="D360" i="9"/>
  <c r="C479" i="9"/>
  <c r="D479" i="9"/>
  <c r="D482" i="9"/>
  <c r="C482" i="9"/>
  <c r="D598" i="9"/>
  <c r="C598" i="9"/>
  <c r="C463" i="9"/>
  <c r="D463" i="9"/>
  <c r="D501" i="9"/>
  <c r="C501" i="9"/>
  <c r="D583" i="9"/>
  <c r="C583" i="9"/>
  <c r="D620" i="9"/>
  <c r="C620" i="9"/>
  <c r="C347" i="9"/>
  <c r="D347" i="9"/>
  <c r="D387" i="9"/>
  <c r="C387" i="9"/>
  <c r="D450" i="9"/>
  <c r="C450" i="9"/>
  <c r="D546" i="9"/>
  <c r="C546" i="9"/>
  <c r="C429" i="9"/>
  <c r="D429" i="9"/>
  <c r="C507" i="9"/>
  <c r="D507" i="9"/>
  <c r="C595" i="9"/>
  <c r="D595" i="9"/>
  <c r="D328" i="9"/>
  <c r="C328" i="9"/>
  <c r="C408" i="9"/>
  <c r="D408" i="9"/>
  <c r="D476" i="9"/>
  <c r="C476" i="9"/>
  <c r="D590" i="9"/>
  <c r="C590" i="9"/>
  <c r="C491" i="9"/>
  <c r="D491" i="9"/>
  <c r="C529" i="9"/>
  <c r="D529" i="9"/>
  <c r="C607" i="9"/>
  <c r="D607" i="9"/>
  <c r="C350" i="9"/>
  <c r="D350" i="9"/>
  <c r="D614" i="9"/>
  <c r="C614" i="9"/>
  <c r="C442" i="9"/>
  <c r="D442" i="9"/>
  <c r="D558" i="9"/>
  <c r="C558" i="9"/>
  <c r="D276" i="9"/>
  <c r="C276" i="9"/>
  <c r="C362" i="9"/>
  <c r="D362" i="9"/>
  <c r="C398" i="9"/>
  <c r="D398" i="9"/>
  <c r="D521" i="9"/>
  <c r="C521" i="9"/>
  <c r="D255" i="9"/>
  <c r="C255" i="9"/>
  <c r="D486" i="9"/>
  <c r="C486" i="9"/>
  <c r="C397" i="9"/>
  <c r="D397" i="9"/>
  <c r="D459" i="9"/>
  <c r="C459" i="9"/>
  <c r="D497" i="9"/>
  <c r="C497" i="9"/>
  <c r="C579" i="9"/>
  <c r="D579" i="9"/>
  <c r="C351" i="9"/>
  <c r="D351" i="9"/>
  <c r="D391" i="9"/>
  <c r="C391" i="9"/>
  <c r="C458" i="9"/>
  <c r="D458" i="9"/>
  <c r="C570" i="9"/>
  <c r="D570" i="9"/>
  <c r="D475" i="9"/>
  <c r="C475" i="9"/>
  <c r="C513" i="9"/>
  <c r="D513" i="9"/>
  <c r="D591" i="9"/>
  <c r="C591" i="9"/>
  <c r="C609" i="9"/>
  <c r="D609" i="9"/>
  <c r="D456" i="9"/>
  <c r="C456" i="9"/>
  <c r="C536" i="9"/>
  <c r="D536" i="9"/>
  <c r="D584" i="9"/>
  <c r="C584" i="9"/>
  <c r="D624" i="9"/>
  <c r="C624" i="9"/>
  <c r="C327" i="9"/>
  <c r="D327" i="9"/>
  <c r="C367" i="9"/>
  <c r="D367" i="9"/>
  <c r="D407" i="9"/>
  <c r="C407" i="9"/>
  <c r="C490" i="9"/>
  <c r="D490" i="9"/>
  <c r="D618" i="9"/>
  <c r="C618" i="9"/>
  <c r="D467" i="9"/>
  <c r="C467" i="9"/>
  <c r="D555" i="9"/>
  <c r="C555" i="9"/>
  <c r="D356" i="9"/>
  <c r="C356" i="9"/>
  <c r="C396" i="9"/>
  <c r="D396" i="9"/>
  <c r="D468" i="9"/>
  <c r="C468" i="9"/>
  <c r="C580" i="9"/>
  <c r="D580" i="9"/>
  <c r="C495" i="9"/>
  <c r="D495" i="9"/>
  <c r="C533" i="9"/>
  <c r="D533" i="9"/>
  <c r="C611" i="9"/>
  <c r="D611" i="9"/>
  <c r="C342" i="9"/>
  <c r="D342" i="9"/>
  <c r="C445" i="9"/>
  <c r="D445" i="9"/>
  <c r="C565" i="9"/>
  <c r="D565" i="9"/>
  <c r="C366" i="9"/>
  <c r="D366" i="9"/>
  <c r="D402" i="9"/>
  <c r="C402" i="9"/>
  <c r="C525" i="9"/>
  <c r="D525" i="9"/>
  <c r="D368" i="9"/>
  <c r="C368" i="9"/>
  <c r="D432" i="9"/>
  <c r="C432" i="9"/>
  <c r="D512" i="9"/>
  <c r="C512" i="9"/>
  <c r="C605" i="9"/>
  <c r="D605" i="9"/>
  <c r="C621" i="9"/>
  <c r="D621" i="9"/>
  <c r="D348" i="9"/>
  <c r="C348" i="9"/>
  <c r="C388" i="9"/>
  <c r="D388" i="9"/>
  <c r="D436" i="9"/>
  <c r="C436" i="9"/>
  <c r="D548" i="9"/>
  <c r="C548" i="9"/>
  <c r="D487" i="9"/>
  <c r="C487" i="9"/>
  <c r="C575" i="9"/>
  <c r="D575" i="9"/>
  <c r="D370" i="9"/>
  <c r="C370" i="9"/>
  <c r="C37" i="9"/>
  <c r="D37" i="9"/>
  <c r="C528" i="9"/>
  <c r="D528" i="9"/>
  <c r="C443" i="9"/>
  <c r="D443" i="9"/>
  <c r="D563" i="9"/>
  <c r="C563" i="9"/>
  <c r="D564" i="9"/>
  <c r="C564" i="9"/>
  <c r="D358" i="9"/>
  <c r="C358" i="9"/>
  <c r="C404" i="9"/>
  <c r="D404" i="9"/>
  <c r="D517" i="9"/>
  <c r="C517" i="9"/>
  <c r="C481" i="9"/>
  <c r="D481" i="9"/>
  <c r="D599" i="9"/>
  <c r="C599" i="9"/>
  <c r="D602" i="9"/>
  <c r="C602" i="9"/>
  <c r="C425" i="9"/>
  <c r="D425" i="9"/>
  <c r="D499" i="9"/>
  <c r="C499" i="9"/>
  <c r="C537" i="9"/>
  <c r="D537" i="9"/>
  <c r="D619" i="9"/>
  <c r="C619" i="9"/>
  <c r="C339" i="9"/>
  <c r="D339" i="9"/>
  <c r="D379" i="9"/>
  <c r="C379" i="9"/>
  <c r="C419" i="9"/>
  <c r="D419" i="9"/>
  <c r="D530" i="9"/>
  <c r="C530" i="9"/>
  <c r="D427" i="9"/>
  <c r="C427" i="9"/>
  <c r="C515" i="9"/>
  <c r="D515" i="9"/>
  <c r="D553" i="9"/>
  <c r="C553" i="9"/>
  <c r="C593" i="9"/>
  <c r="D593" i="9"/>
  <c r="C352" i="9"/>
  <c r="D352" i="9"/>
  <c r="C460" i="9"/>
  <c r="D460" i="9"/>
  <c r="C556" i="9"/>
  <c r="D556" i="9"/>
  <c r="C449" i="9"/>
  <c r="D449" i="9"/>
  <c r="C527" i="9"/>
  <c r="D527" i="9"/>
  <c r="D615" i="9"/>
  <c r="C615" i="9"/>
  <c r="C338" i="9"/>
  <c r="D338" i="9"/>
  <c r="D418" i="9"/>
  <c r="C418" i="9"/>
  <c r="D52" i="9"/>
  <c r="C52" i="9"/>
  <c r="C364" i="9"/>
  <c r="D364" i="9"/>
  <c r="D483" i="9"/>
  <c r="C483" i="9"/>
  <c r="C484" i="9"/>
  <c r="D484" i="9"/>
  <c r="D601" i="9"/>
  <c r="C601" i="9"/>
  <c r="C461" i="9"/>
  <c r="D461" i="9"/>
  <c r="C539" i="9"/>
  <c r="D539" i="9"/>
  <c r="D581" i="9"/>
  <c r="C581" i="9"/>
  <c r="C617" i="9"/>
  <c r="D617" i="9"/>
  <c r="D592" i="9"/>
  <c r="C592" i="9"/>
  <c r="C424" i="9"/>
  <c r="D424" i="9"/>
  <c r="C504" i="9"/>
  <c r="D504" i="9"/>
  <c r="D585" i="9"/>
  <c r="C585" i="9"/>
  <c r="C278" i="9"/>
  <c r="D278" i="9"/>
  <c r="C361" i="9"/>
  <c r="D361" i="9"/>
  <c r="C438" i="9"/>
  <c r="D438" i="9"/>
  <c r="C457" i="9"/>
  <c r="D457" i="9"/>
  <c r="C545" i="9"/>
  <c r="D545" i="9"/>
  <c r="C577" i="9"/>
  <c r="D577" i="9"/>
  <c r="C331" i="9"/>
  <c r="D331" i="9"/>
  <c r="D371" i="9"/>
  <c r="C371" i="9"/>
  <c r="C411" i="9"/>
  <c r="D411" i="9"/>
  <c r="D498" i="9"/>
  <c r="C498" i="9"/>
  <c r="D435" i="9"/>
  <c r="C435" i="9"/>
  <c r="C473" i="9"/>
  <c r="D473" i="9"/>
  <c r="C551" i="9"/>
  <c r="D551" i="9"/>
  <c r="C588" i="9"/>
  <c r="D588" i="9"/>
  <c r="C344" i="9"/>
  <c r="D344" i="9"/>
  <c r="D384" i="9"/>
  <c r="C384" i="9"/>
  <c r="C428" i="9"/>
  <c r="D428" i="9"/>
  <c r="D540" i="9"/>
  <c r="C540" i="9"/>
  <c r="C447" i="9"/>
  <c r="D447" i="9"/>
  <c r="C535" i="9"/>
  <c r="D535" i="9"/>
  <c r="C573" i="9"/>
  <c r="D573" i="9"/>
  <c r="D613" i="9"/>
  <c r="C613" i="9"/>
  <c r="D390" i="9"/>
  <c r="C390" i="9"/>
  <c r="C441" i="9"/>
  <c r="D441" i="9"/>
  <c r="D561" i="9"/>
  <c r="C561" i="9"/>
  <c r="D191" i="9"/>
  <c r="C191" i="9"/>
  <c r="C446" i="9"/>
  <c r="D446" i="9"/>
  <c r="C363" i="9"/>
  <c r="D363" i="9"/>
  <c r="C399" i="9"/>
  <c r="D399" i="9"/>
  <c r="C524" i="9"/>
  <c r="D524" i="9"/>
  <c r="C485" i="9"/>
  <c r="D485" i="9"/>
  <c r="D603" i="9"/>
  <c r="C603" i="9"/>
  <c r="D606" i="9"/>
  <c r="C606" i="9"/>
  <c r="D423" i="9"/>
  <c r="C423" i="9"/>
  <c r="C503" i="9"/>
  <c r="D503" i="9"/>
  <c r="D541" i="9"/>
  <c r="C541" i="9"/>
  <c r="C623" i="9"/>
  <c r="D623" i="9"/>
  <c r="D112" i="9"/>
  <c r="C112" i="9"/>
  <c r="C375" i="9"/>
  <c r="D375" i="9"/>
  <c r="C415" i="9"/>
  <c r="D415" i="9"/>
  <c r="C506" i="9"/>
  <c r="D506" i="9"/>
  <c r="C431" i="9"/>
  <c r="D431" i="9"/>
  <c r="D469" i="9"/>
  <c r="C469" i="9"/>
  <c r="C547" i="9"/>
  <c r="D547" i="9"/>
  <c r="C616" i="9"/>
  <c r="D616" i="9"/>
  <c r="D488" i="9"/>
  <c r="C488" i="9"/>
  <c r="D622" i="9"/>
  <c r="C622" i="9"/>
  <c r="D392" i="9"/>
  <c r="C392" i="9"/>
  <c r="C496" i="9"/>
  <c r="D496" i="9"/>
  <c r="C576" i="9"/>
  <c r="D576" i="9"/>
  <c r="C440" i="9"/>
  <c r="D440" i="9"/>
  <c r="D560" i="9"/>
  <c r="C560" i="9"/>
  <c r="D400" i="9"/>
  <c r="C400" i="9"/>
  <c r="D520" i="9"/>
  <c r="C520" i="9"/>
  <c r="C343" i="9"/>
  <c r="D343" i="9"/>
  <c r="C383" i="9"/>
  <c r="D383" i="9"/>
  <c r="C426" i="9"/>
  <c r="D426" i="9"/>
  <c r="C538" i="9"/>
  <c r="D538" i="9"/>
  <c r="D433" i="9"/>
  <c r="C433" i="9"/>
  <c r="D511" i="9"/>
  <c r="C511" i="9"/>
  <c r="C549" i="9"/>
  <c r="D549" i="9"/>
  <c r="C380" i="9"/>
  <c r="D380" i="9"/>
  <c r="C420" i="9"/>
  <c r="D420" i="9"/>
  <c r="D516" i="9"/>
  <c r="C516" i="9"/>
  <c r="D451" i="9"/>
  <c r="C451" i="9"/>
  <c r="C489" i="9"/>
  <c r="D489" i="9"/>
  <c r="C567" i="9"/>
  <c r="D567" i="9"/>
  <c r="C608" i="9"/>
  <c r="D608" i="9"/>
  <c r="C382" i="9"/>
  <c r="D382" i="9"/>
  <c r="C444" i="9"/>
  <c r="D444" i="9"/>
  <c r="C566" i="9"/>
  <c r="D566" i="9"/>
  <c r="D403" i="9"/>
  <c r="C403" i="9"/>
  <c r="C518" i="9"/>
  <c r="D518" i="9"/>
  <c r="C480" i="9"/>
  <c r="D480" i="9"/>
  <c r="C600" i="9"/>
  <c r="D600" i="9"/>
  <c r="D472" i="9"/>
  <c r="C472" i="9"/>
  <c r="C552" i="9"/>
  <c r="D552" i="9"/>
  <c r="C335" i="9"/>
  <c r="D335" i="9"/>
  <c r="C589" i="9"/>
  <c r="D589" i="9"/>
  <c r="C332" i="9"/>
  <c r="D332" i="9"/>
  <c r="C372" i="9"/>
  <c r="D372" i="9"/>
  <c r="C412" i="9"/>
  <c r="D412" i="9"/>
  <c r="D500" i="9"/>
  <c r="C500" i="9"/>
  <c r="C453" i="9"/>
  <c r="D453" i="9"/>
  <c r="C531" i="9"/>
  <c r="D531" i="9"/>
  <c r="C569" i="9"/>
  <c r="D569" i="9"/>
  <c r="C330" i="9"/>
  <c r="D330" i="9"/>
  <c r="C410" i="9"/>
  <c r="D410" i="9"/>
  <c r="C448" i="9"/>
  <c r="D448" i="9"/>
  <c r="C568" i="9"/>
  <c r="D568" i="9"/>
  <c r="C87" i="12"/>
  <c r="C83" i="12"/>
  <c r="C79" i="12"/>
  <c r="C75" i="12"/>
  <c r="C71" i="12"/>
  <c r="C67" i="12"/>
  <c r="C63" i="12"/>
  <c r="C59" i="12"/>
  <c r="C55" i="12"/>
  <c r="C51" i="12"/>
  <c r="C47" i="12"/>
  <c r="C43" i="12"/>
  <c r="C39" i="12"/>
  <c r="C35" i="12"/>
  <c r="C31" i="12"/>
  <c r="C80" i="10"/>
  <c r="C76" i="10"/>
  <c r="C72" i="10"/>
  <c r="C68" i="10"/>
  <c r="C48" i="10"/>
  <c r="C44" i="10"/>
  <c r="C40" i="10"/>
  <c r="C36" i="10"/>
  <c r="E45" i="1"/>
  <c r="C403" i="6"/>
  <c r="C64" i="10"/>
  <c r="C60" i="10"/>
  <c r="C56" i="10"/>
  <c r="C52" i="10"/>
  <c r="C88" i="10"/>
  <c r="C32" i="10"/>
  <c r="C84" i="10"/>
  <c r="AJ117" i="21"/>
  <c r="AJ118" i="21"/>
  <c r="AJ119" i="21"/>
  <c r="AJ120" i="21"/>
  <c r="AJ121" i="21"/>
  <c r="AJ122" i="21"/>
  <c r="AJ123" i="21"/>
  <c r="AJ124" i="21"/>
  <c r="AJ125" i="21"/>
  <c r="AJ126" i="21"/>
  <c r="AJ127" i="21"/>
  <c r="AJ128" i="21"/>
  <c r="AJ129" i="21"/>
  <c r="AJ130" i="21"/>
  <c r="AJ131" i="21"/>
  <c r="AJ132" i="21"/>
  <c r="AJ133" i="21"/>
  <c r="AJ134" i="21"/>
  <c r="AJ135" i="21"/>
  <c r="AJ136" i="21"/>
  <c r="AJ137" i="21"/>
  <c r="AJ138" i="21"/>
  <c r="AJ139" i="21"/>
  <c r="AJ140" i="21"/>
  <c r="AJ141" i="21"/>
  <c r="AJ142" i="21"/>
  <c r="AJ143" i="21"/>
  <c r="AJ144" i="21"/>
  <c r="AJ145" i="21"/>
  <c r="AJ146" i="21"/>
  <c r="AJ147" i="21"/>
  <c r="AJ148" i="21"/>
  <c r="AJ149" i="21"/>
  <c r="AJ150" i="21"/>
  <c r="AJ151" i="21"/>
  <c r="AJ152" i="21"/>
  <c r="AJ153" i="21"/>
  <c r="AJ154" i="21"/>
  <c r="AJ155" i="21"/>
  <c r="AJ156" i="21"/>
  <c r="AJ157" i="21"/>
  <c r="AJ158" i="21"/>
  <c r="AJ159" i="21"/>
  <c r="AJ160" i="21"/>
  <c r="AJ161" i="21"/>
  <c r="AJ162" i="21"/>
  <c r="AJ163" i="21"/>
  <c r="AJ164" i="21"/>
  <c r="AJ165" i="21"/>
  <c r="AJ166" i="21"/>
  <c r="AJ167" i="21"/>
  <c r="AJ168" i="21"/>
  <c r="AJ169" i="21"/>
  <c r="AJ170" i="21"/>
  <c r="AJ171" i="21"/>
  <c r="AJ172" i="21"/>
  <c r="AJ173" i="21"/>
  <c r="AJ174" i="21"/>
  <c r="AJ175" i="21"/>
  <c r="AJ176" i="21"/>
  <c r="AJ177" i="21"/>
  <c r="AJ178" i="21"/>
  <c r="AJ179" i="21"/>
  <c r="AJ180" i="21"/>
  <c r="AJ181" i="21"/>
  <c r="AJ182" i="21"/>
  <c r="AJ183" i="21"/>
  <c r="AJ184" i="21"/>
  <c r="AJ185" i="21"/>
  <c r="AJ186" i="21"/>
  <c r="AJ187" i="21"/>
  <c r="AJ188" i="21"/>
  <c r="AJ189" i="21"/>
  <c r="AJ190" i="21"/>
  <c r="AJ191" i="21"/>
  <c r="AJ192" i="21"/>
  <c r="AJ193" i="21"/>
  <c r="AJ194" i="21"/>
  <c r="AJ195" i="21"/>
  <c r="B117" i="21"/>
  <c r="C117" i="21"/>
  <c r="D117" i="21"/>
  <c r="E117" i="21"/>
  <c r="F117" i="21"/>
  <c r="B118" i="21"/>
  <c r="C118" i="21"/>
  <c r="D118" i="21"/>
  <c r="E118" i="21"/>
  <c r="F118" i="21"/>
  <c r="B119" i="21"/>
  <c r="C119" i="21"/>
  <c r="D119" i="21"/>
  <c r="E119" i="21"/>
  <c r="F119" i="21"/>
  <c r="B120" i="21"/>
  <c r="C120" i="21"/>
  <c r="D120" i="21"/>
  <c r="E120" i="21"/>
  <c r="F120" i="21"/>
  <c r="B121" i="21"/>
  <c r="C121" i="21"/>
  <c r="D121" i="21"/>
  <c r="E121" i="21"/>
  <c r="F121" i="21"/>
  <c r="B122" i="21"/>
  <c r="C122" i="21"/>
  <c r="D122" i="21"/>
  <c r="E122" i="21"/>
  <c r="F122" i="21"/>
  <c r="B123" i="21"/>
  <c r="C123" i="21"/>
  <c r="D123" i="21"/>
  <c r="E123" i="21"/>
  <c r="F123" i="21"/>
  <c r="B124" i="21"/>
  <c r="C124" i="21"/>
  <c r="D124" i="21"/>
  <c r="E124" i="21"/>
  <c r="F124" i="21"/>
  <c r="B125" i="21"/>
  <c r="C125" i="21"/>
  <c r="D125" i="21"/>
  <c r="E125" i="21"/>
  <c r="F125" i="21"/>
  <c r="B126" i="21"/>
  <c r="C126" i="21"/>
  <c r="D126" i="21"/>
  <c r="E126" i="21"/>
  <c r="F126" i="21"/>
  <c r="B127" i="21"/>
  <c r="C127" i="21"/>
  <c r="D127" i="21"/>
  <c r="E127" i="21"/>
  <c r="F127" i="21"/>
  <c r="B128" i="21"/>
  <c r="C128" i="21"/>
  <c r="D128" i="21"/>
  <c r="E128" i="21"/>
  <c r="F128" i="21"/>
  <c r="B129" i="21"/>
  <c r="C129" i="21"/>
  <c r="D129" i="21"/>
  <c r="E129" i="21"/>
  <c r="F129" i="21"/>
  <c r="B130" i="21"/>
  <c r="C130" i="21"/>
  <c r="D130" i="21"/>
  <c r="E130" i="21"/>
  <c r="F130" i="21"/>
  <c r="B131" i="21"/>
  <c r="C131" i="21"/>
  <c r="D131" i="21"/>
  <c r="E131" i="21"/>
  <c r="F131" i="21"/>
  <c r="B132" i="21"/>
  <c r="C132" i="21"/>
  <c r="D132" i="21"/>
  <c r="E132" i="21"/>
  <c r="F132" i="21"/>
  <c r="B133" i="21"/>
  <c r="C133" i="21"/>
  <c r="D133" i="21"/>
  <c r="E133" i="21"/>
  <c r="F133" i="21"/>
  <c r="B134" i="21"/>
  <c r="C134" i="21"/>
  <c r="D134" i="21"/>
  <c r="E134" i="21"/>
  <c r="F134" i="21"/>
  <c r="B135" i="21"/>
  <c r="C135" i="21"/>
  <c r="D135" i="21"/>
  <c r="E135" i="21"/>
  <c r="F135" i="21"/>
  <c r="B136" i="21"/>
  <c r="C136" i="21"/>
  <c r="D136" i="21"/>
  <c r="E136" i="21"/>
  <c r="F136" i="21"/>
  <c r="B137" i="21"/>
  <c r="C137" i="21"/>
  <c r="D137" i="21"/>
  <c r="E137" i="21"/>
  <c r="F137" i="21"/>
  <c r="B138" i="21"/>
  <c r="C138" i="21"/>
  <c r="D138" i="21"/>
  <c r="E138" i="21"/>
  <c r="F138" i="21"/>
  <c r="B139" i="21"/>
  <c r="C139" i="21"/>
  <c r="D139" i="21"/>
  <c r="E139" i="21"/>
  <c r="F139" i="21"/>
  <c r="B140" i="21"/>
  <c r="C140" i="21"/>
  <c r="D140" i="21"/>
  <c r="E140" i="21"/>
  <c r="F140" i="21"/>
  <c r="B141" i="21"/>
  <c r="C141" i="21"/>
  <c r="D141" i="21"/>
  <c r="E141" i="21"/>
  <c r="F141" i="21"/>
  <c r="B142" i="21"/>
  <c r="C142" i="21"/>
  <c r="D142" i="21"/>
  <c r="E142" i="21"/>
  <c r="F142" i="21"/>
  <c r="B143" i="21"/>
  <c r="C143" i="21"/>
  <c r="D143" i="21"/>
  <c r="E143" i="21"/>
  <c r="F143" i="21"/>
  <c r="B144" i="21"/>
  <c r="C144" i="21"/>
  <c r="D144" i="21"/>
  <c r="E144" i="21"/>
  <c r="F144" i="21"/>
  <c r="B145" i="21"/>
  <c r="C145" i="21"/>
  <c r="D145" i="21"/>
  <c r="E145" i="21"/>
  <c r="F145" i="21"/>
  <c r="B146" i="21"/>
  <c r="C146" i="21"/>
  <c r="D146" i="21"/>
  <c r="E146" i="21"/>
  <c r="F146" i="21"/>
  <c r="B147" i="21"/>
  <c r="C147" i="21"/>
  <c r="D147" i="21"/>
  <c r="E147" i="21"/>
  <c r="F147" i="21"/>
  <c r="B148" i="21"/>
  <c r="C148" i="21"/>
  <c r="D148" i="21"/>
  <c r="E148" i="21"/>
  <c r="F148" i="21"/>
  <c r="B149" i="21"/>
  <c r="C149" i="21"/>
  <c r="D149" i="21"/>
  <c r="E149" i="21"/>
  <c r="F149" i="21"/>
  <c r="B150" i="21"/>
  <c r="C150" i="21"/>
  <c r="D150" i="21"/>
  <c r="E150" i="21"/>
  <c r="F150" i="21"/>
  <c r="B151" i="21"/>
  <c r="C151" i="21"/>
  <c r="D151" i="21"/>
  <c r="E151" i="21"/>
  <c r="F151" i="21"/>
  <c r="B152" i="21"/>
  <c r="C152" i="21"/>
  <c r="D152" i="21"/>
  <c r="E152" i="21"/>
  <c r="F152" i="21"/>
  <c r="B153" i="21"/>
  <c r="C153" i="21"/>
  <c r="D153" i="21"/>
  <c r="E153" i="21"/>
  <c r="F153" i="21"/>
  <c r="B154" i="21"/>
  <c r="C154" i="21"/>
  <c r="D154" i="21"/>
  <c r="E154" i="21"/>
  <c r="F154" i="21"/>
  <c r="B155" i="21"/>
  <c r="C155" i="21"/>
  <c r="D155" i="21"/>
  <c r="E155" i="21"/>
  <c r="F155" i="21"/>
  <c r="B156" i="21"/>
  <c r="C156" i="21"/>
  <c r="D156" i="21"/>
  <c r="E156" i="21"/>
  <c r="F156" i="21"/>
  <c r="B157" i="21"/>
  <c r="C157" i="21"/>
  <c r="D157" i="21"/>
  <c r="E157" i="21"/>
  <c r="F157" i="21"/>
  <c r="B158" i="21"/>
  <c r="C158" i="21"/>
  <c r="D158" i="21"/>
  <c r="E158" i="21"/>
  <c r="F158" i="21"/>
  <c r="B159" i="21"/>
  <c r="C159" i="21"/>
  <c r="D159" i="21"/>
  <c r="E159" i="21"/>
  <c r="F159" i="21"/>
  <c r="B160" i="21"/>
  <c r="C160" i="21"/>
  <c r="D160" i="21"/>
  <c r="E160" i="21"/>
  <c r="F160" i="21"/>
  <c r="B161" i="21"/>
  <c r="C161" i="21"/>
  <c r="D161" i="21"/>
  <c r="E161" i="21"/>
  <c r="F161" i="21"/>
  <c r="B162" i="21"/>
  <c r="C162" i="21"/>
  <c r="D162" i="21"/>
  <c r="E162" i="21"/>
  <c r="F162" i="21"/>
  <c r="B163" i="21"/>
  <c r="C163" i="21"/>
  <c r="D163" i="21"/>
  <c r="E163" i="21"/>
  <c r="F163" i="21"/>
  <c r="B164" i="21"/>
  <c r="C164" i="21"/>
  <c r="D164" i="21"/>
  <c r="E164" i="21"/>
  <c r="F164" i="21"/>
  <c r="B165" i="21"/>
  <c r="C165" i="21"/>
  <c r="D165" i="21"/>
  <c r="E165" i="21"/>
  <c r="F165" i="21"/>
  <c r="B166" i="21"/>
  <c r="C166" i="21"/>
  <c r="D166" i="21"/>
  <c r="E166" i="21"/>
  <c r="F166" i="21"/>
  <c r="B167" i="21"/>
  <c r="C167" i="21"/>
  <c r="D167" i="21"/>
  <c r="E167" i="21"/>
  <c r="F167" i="21"/>
  <c r="B168" i="21"/>
  <c r="C168" i="21"/>
  <c r="D168" i="21"/>
  <c r="E168" i="21"/>
  <c r="F168" i="21"/>
  <c r="B169" i="21"/>
  <c r="C169" i="21"/>
  <c r="D169" i="21"/>
  <c r="E169" i="21"/>
  <c r="F169" i="21"/>
  <c r="B170" i="21"/>
  <c r="C170" i="21"/>
  <c r="D170" i="21"/>
  <c r="E170" i="21"/>
  <c r="F170" i="21"/>
  <c r="B171" i="21"/>
  <c r="C171" i="21"/>
  <c r="D171" i="21"/>
  <c r="E171" i="21"/>
  <c r="F171" i="21"/>
  <c r="B172" i="21"/>
  <c r="C172" i="21"/>
  <c r="D172" i="21"/>
  <c r="E172" i="21"/>
  <c r="F172" i="21"/>
  <c r="B173" i="21"/>
  <c r="C173" i="21"/>
  <c r="D173" i="21"/>
  <c r="E173" i="21"/>
  <c r="F173" i="21"/>
  <c r="B174" i="21"/>
  <c r="C174" i="21"/>
  <c r="D174" i="21"/>
  <c r="E174" i="21"/>
  <c r="F174" i="21"/>
  <c r="B175" i="21"/>
  <c r="C175" i="21"/>
  <c r="D175" i="21"/>
  <c r="E175" i="21"/>
  <c r="F175" i="21"/>
  <c r="B176" i="21"/>
  <c r="C176" i="21"/>
  <c r="D176" i="21"/>
  <c r="E176" i="21"/>
  <c r="F176" i="21"/>
  <c r="B177" i="21"/>
  <c r="C177" i="21"/>
  <c r="D177" i="21"/>
  <c r="E177" i="21"/>
  <c r="F177" i="21"/>
  <c r="B178" i="21"/>
  <c r="C178" i="21"/>
  <c r="D178" i="21"/>
  <c r="E178" i="21"/>
  <c r="F178" i="21"/>
  <c r="B179" i="21"/>
  <c r="C179" i="21"/>
  <c r="D179" i="21"/>
  <c r="E179" i="21"/>
  <c r="F179" i="21"/>
  <c r="B180" i="21"/>
  <c r="C180" i="21"/>
  <c r="D180" i="21"/>
  <c r="E180" i="21"/>
  <c r="F180" i="21"/>
  <c r="B181" i="21"/>
  <c r="C181" i="21"/>
  <c r="D181" i="21"/>
  <c r="E181" i="21"/>
  <c r="F181" i="21"/>
  <c r="B182" i="21"/>
  <c r="C182" i="21"/>
  <c r="D182" i="21"/>
  <c r="E182" i="21"/>
  <c r="F182" i="21"/>
  <c r="B183" i="21"/>
  <c r="C183" i="21"/>
  <c r="D183" i="21"/>
  <c r="E183" i="21"/>
  <c r="F183" i="21"/>
  <c r="B184" i="21"/>
  <c r="C184" i="21"/>
  <c r="D184" i="21"/>
  <c r="E184" i="21"/>
  <c r="F184" i="21"/>
  <c r="B185" i="21"/>
  <c r="C185" i="21"/>
  <c r="D185" i="21"/>
  <c r="E185" i="21"/>
  <c r="F185" i="21"/>
  <c r="B186" i="21"/>
  <c r="C186" i="21"/>
  <c r="D186" i="21"/>
  <c r="E186" i="21"/>
  <c r="F186" i="21"/>
  <c r="B187" i="21"/>
  <c r="C187" i="21"/>
  <c r="D187" i="21"/>
  <c r="E187" i="21"/>
  <c r="F187" i="21"/>
  <c r="B188" i="21"/>
  <c r="C188" i="21"/>
  <c r="D188" i="21"/>
  <c r="E188" i="21"/>
  <c r="F188" i="21"/>
  <c r="B189" i="21"/>
  <c r="C189" i="21"/>
  <c r="D189" i="21"/>
  <c r="E189" i="21"/>
  <c r="F189" i="21"/>
  <c r="B190" i="21"/>
  <c r="C190" i="21"/>
  <c r="D190" i="21"/>
  <c r="E190" i="21"/>
  <c r="F190" i="21"/>
  <c r="B191" i="21"/>
  <c r="C191" i="21"/>
  <c r="D191" i="21"/>
  <c r="E191" i="21"/>
  <c r="F191" i="21"/>
  <c r="B192" i="21"/>
  <c r="C192" i="21"/>
  <c r="D192" i="21"/>
  <c r="E192" i="21"/>
  <c r="F192" i="21"/>
  <c r="B193" i="21"/>
  <c r="C193" i="21"/>
  <c r="D193" i="21"/>
  <c r="E193" i="21"/>
  <c r="F193" i="21"/>
  <c r="B194" i="21"/>
  <c r="C194" i="21"/>
  <c r="D194" i="21"/>
  <c r="E194" i="21"/>
  <c r="F194" i="21"/>
  <c r="B195" i="21"/>
  <c r="C195" i="21"/>
  <c r="D195" i="21"/>
  <c r="E195" i="21"/>
  <c r="F195" i="21"/>
  <c r="AJ116" i="21"/>
  <c r="F116" i="21"/>
  <c r="C116" i="21"/>
  <c r="D116" i="21"/>
  <c r="E116" i="21"/>
  <c r="B116" i="21"/>
  <c r="S37" i="21"/>
  <c r="AJ114" i="21"/>
  <c r="AH115" i="21"/>
  <c r="AE115" i="21"/>
  <c r="AB115" i="21"/>
  <c r="Y115" i="21"/>
  <c r="V115" i="21"/>
  <c r="S115" i="21"/>
  <c r="P115" i="21"/>
  <c r="M115" i="21"/>
  <c r="J115" i="21"/>
  <c r="G115" i="21"/>
  <c r="D55" i="5"/>
  <c r="D71" i="5"/>
  <c r="D87" i="5"/>
  <c r="D103" i="5"/>
  <c r="D119" i="5"/>
  <c r="D135" i="5"/>
  <c r="D151" i="5"/>
  <c r="C95" i="6"/>
  <c r="C111" i="6"/>
  <c r="C127" i="6"/>
  <c r="C143" i="6"/>
  <c r="C159" i="6"/>
  <c r="C175" i="6"/>
  <c r="C191" i="6"/>
  <c r="C207" i="6"/>
  <c r="C223" i="6"/>
  <c r="C239" i="6"/>
  <c r="C255" i="6"/>
  <c r="C271" i="6"/>
  <c r="C287" i="6"/>
  <c r="C303" i="6"/>
  <c r="C319" i="6"/>
  <c r="C335" i="6"/>
  <c r="C351" i="6"/>
  <c r="C367" i="6"/>
  <c r="C383" i="6"/>
  <c r="C399" i="6"/>
  <c r="D59" i="5"/>
  <c r="D75" i="5"/>
  <c r="D91" i="5"/>
  <c r="D107" i="5"/>
  <c r="D123" i="5"/>
  <c r="D139" i="5"/>
  <c r="D155" i="5"/>
  <c r="C99" i="6"/>
  <c r="C115" i="6"/>
  <c r="C131" i="6"/>
  <c r="C147" i="6"/>
  <c r="C163" i="6"/>
  <c r="C179" i="6"/>
  <c r="C195" i="6"/>
  <c r="C211" i="6"/>
  <c r="C227" i="6"/>
  <c r="C243" i="6"/>
  <c r="C259" i="6"/>
  <c r="C275" i="6"/>
  <c r="C291" i="6"/>
  <c r="C307" i="6"/>
  <c r="C323" i="6"/>
  <c r="C339" i="6"/>
  <c r="C355" i="6"/>
  <c r="C371" i="6"/>
  <c r="C387" i="6"/>
  <c r="H45" i="1"/>
  <c r="A46" i="1"/>
  <c r="D47" i="5"/>
  <c r="D63" i="5"/>
  <c r="D79" i="5"/>
  <c r="D95" i="5"/>
  <c r="D111" i="5"/>
  <c r="D127" i="5"/>
  <c r="D143" i="5"/>
  <c r="D159" i="5"/>
  <c r="C103" i="6"/>
  <c r="C119" i="6"/>
  <c r="C135" i="6"/>
  <c r="C151" i="6"/>
  <c r="C167" i="6"/>
  <c r="C183" i="6"/>
  <c r="C199" i="6"/>
  <c r="C215" i="6"/>
  <c r="C231" i="6"/>
  <c r="C247" i="6"/>
  <c r="C263" i="6"/>
  <c r="C279" i="6"/>
  <c r="C295" i="6"/>
  <c r="C311" i="6"/>
  <c r="C327" i="6"/>
  <c r="C343" i="6"/>
  <c r="C359" i="6"/>
  <c r="C375" i="6"/>
  <c r="C391" i="6"/>
  <c r="C407" i="6"/>
  <c r="D51" i="5"/>
  <c r="D67" i="5"/>
  <c r="D83" i="5"/>
  <c r="D99" i="5"/>
  <c r="D115" i="5"/>
  <c r="D131" i="5"/>
  <c r="D147" i="5"/>
  <c r="D163" i="5"/>
  <c r="C107" i="6"/>
  <c r="C123" i="6"/>
  <c r="C139" i="6"/>
  <c r="C155" i="6"/>
  <c r="C171" i="6"/>
  <c r="C187" i="6"/>
  <c r="C203" i="6"/>
  <c r="C219" i="6"/>
  <c r="C235" i="6"/>
  <c r="C251" i="6"/>
  <c r="C267" i="6"/>
  <c r="C283" i="6"/>
  <c r="C299" i="6"/>
  <c r="C315" i="6"/>
  <c r="C331" i="6"/>
  <c r="C347" i="6"/>
  <c r="C363" i="6"/>
  <c r="C379" i="6"/>
  <c r="C395" i="6"/>
  <c r="C411" i="6"/>
  <c r="C36" i="21"/>
  <c r="B36" i="21"/>
  <c r="E46" i="1"/>
  <c r="C412" i="6"/>
  <c r="C408" i="6"/>
  <c r="C404" i="6"/>
  <c r="C400" i="6"/>
  <c r="C396" i="6"/>
  <c r="C392" i="6"/>
  <c r="C388" i="6"/>
  <c r="C384" i="6"/>
  <c r="C380" i="6"/>
  <c r="C376" i="6"/>
  <c r="C372" i="6"/>
  <c r="C368" i="6"/>
  <c r="C364" i="6"/>
  <c r="C360" i="6"/>
  <c r="C356" i="6"/>
  <c r="C352" i="6"/>
  <c r="C348" i="6"/>
  <c r="C344" i="6"/>
  <c r="C340" i="6"/>
  <c r="C336" i="6"/>
  <c r="C332" i="6"/>
  <c r="C328" i="6"/>
  <c r="C324" i="6"/>
  <c r="C320" i="6"/>
  <c r="C316" i="6"/>
  <c r="C312" i="6"/>
  <c r="C308" i="6"/>
  <c r="C304" i="6"/>
  <c r="C300" i="6"/>
  <c r="C296" i="6"/>
  <c r="C292" i="6"/>
  <c r="C288" i="6"/>
  <c r="C284" i="6"/>
  <c r="C280" i="6"/>
  <c r="C276" i="6"/>
  <c r="C272" i="6"/>
  <c r="C268" i="6"/>
  <c r="C264" i="6"/>
  <c r="C260" i="6"/>
  <c r="C256" i="6"/>
  <c r="C252" i="6"/>
  <c r="C248" i="6"/>
  <c r="C244" i="6"/>
  <c r="C240" i="6"/>
  <c r="C236" i="6"/>
  <c r="C232" i="6"/>
  <c r="C228" i="6"/>
  <c r="C224" i="6"/>
  <c r="C220" i="6"/>
  <c r="C216" i="6"/>
  <c r="C212" i="6"/>
  <c r="C208" i="6"/>
  <c r="C204" i="6"/>
  <c r="C200" i="6"/>
  <c r="C196" i="6"/>
  <c r="C192" i="6"/>
  <c r="C188" i="6"/>
  <c r="C184" i="6"/>
  <c r="C180" i="6"/>
  <c r="C176" i="6"/>
  <c r="C172" i="6"/>
  <c r="C168" i="6"/>
  <c r="C164" i="6"/>
  <c r="C160" i="6"/>
  <c r="C156" i="6"/>
  <c r="C152" i="6"/>
  <c r="C148" i="6"/>
  <c r="C144" i="6"/>
  <c r="C140" i="6"/>
  <c r="C136" i="6"/>
  <c r="C132" i="6"/>
  <c r="C128" i="6"/>
  <c r="C124" i="6"/>
  <c r="C120" i="6"/>
  <c r="C116" i="6"/>
  <c r="C112" i="6"/>
  <c r="C108" i="6"/>
  <c r="C104" i="6"/>
  <c r="C100" i="6"/>
  <c r="C96" i="6"/>
  <c r="D164" i="5"/>
  <c r="D160" i="5"/>
  <c r="D156" i="5"/>
  <c r="D152" i="5"/>
  <c r="D148" i="5"/>
  <c r="D144" i="5"/>
  <c r="D140" i="5"/>
  <c r="D136" i="5"/>
  <c r="D132" i="5"/>
  <c r="D128" i="5"/>
  <c r="D124" i="5"/>
  <c r="D120" i="5"/>
  <c r="D116" i="5"/>
  <c r="D112" i="5"/>
  <c r="D108" i="5"/>
  <c r="D104" i="5"/>
  <c r="D100" i="5"/>
  <c r="D96" i="5"/>
  <c r="D92" i="5"/>
  <c r="D88" i="5"/>
  <c r="D84" i="5"/>
  <c r="D80" i="5"/>
  <c r="D76" i="5"/>
  <c r="D72" i="5"/>
  <c r="D68" i="5"/>
  <c r="D64" i="5"/>
  <c r="D60" i="5"/>
  <c r="D56" i="5"/>
  <c r="D52" i="5"/>
  <c r="D48" i="5"/>
  <c r="C88" i="12"/>
  <c r="C84" i="12"/>
  <c r="C80" i="12"/>
  <c r="C76" i="12"/>
  <c r="C72" i="12"/>
  <c r="C68" i="12"/>
  <c r="C60" i="12"/>
  <c r="C52" i="12"/>
  <c r="C44" i="12"/>
  <c r="C40" i="12"/>
  <c r="C36" i="12"/>
  <c r="C32" i="12"/>
  <c r="C64" i="12"/>
  <c r="C56" i="12"/>
  <c r="C48" i="12"/>
  <c r="C45" i="10"/>
  <c r="C89" i="10"/>
  <c r="C49" i="10"/>
  <c r="C65" i="10"/>
  <c r="C37" i="10"/>
  <c r="C77" i="10"/>
  <c r="C33" i="10"/>
  <c r="C85" i="10"/>
  <c r="C57" i="10"/>
  <c r="C41" i="10"/>
  <c r="C81" i="10"/>
  <c r="C61" i="10"/>
  <c r="C73" i="10"/>
  <c r="C69" i="10"/>
  <c r="C53" i="10"/>
  <c r="AJ81" i="21"/>
  <c r="AJ82" i="21"/>
  <c r="AJ83" i="21"/>
  <c r="AJ84" i="21"/>
  <c r="AJ85" i="21"/>
  <c r="AJ86" i="21"/>
  <c r="AJ87" i="21"/>
  <c r="AJ88" i="21"/>
  <c r="AJ89" i="21"/>
  <c r="AJ90" i="21"/>
  <c r="AJ91" i="21"/>
  <c r="AJ92" i="21"/>
  <c r="AJ93" i="21"/>
  <c r="AJ94" i="21"/>
  <c r="AJ95" i="21"/>
  <c r="AJ96" i="21"/>
  <c r="AJ97" i="21"/>
  <c r="AJ98" i="21"/>
  <c r="AJ99" i="21"/>
  <c r="AJ100" i="21"/>
  <c r="AJ101" i="21"/>
  <c r="AJ102" i="21"/>
  <c r="AJ103" i="21"/>
  <c r="AJ104" i="21"/>
  <c r="AJ105" i="21"/>
  <c r="AJ106" i="21"/>
  <c r="AJ107" i="21"/>
  <c r="AJ108" i="21"/>
  <c r="AJ109" i="21"/>
  <c r="AJ80" i="21"/>
  <c r="B81" i="21"/>
  <c r="C81" i="21"/>
  <c r="D81" i="21"/>
  <c r="E81" i="21"/>
  <c r="F81" i="21"/>
  <c r="G81" i="21"/>
  <c r="H81" i="21"/>
  <c r="B82" i="21"/>
  <c r="C82" i="21"/>
  <c r="D82" i="21"/>
  <c r="E82" i="21"/>
  <c r="F82" i="21"/>
  <c r="G82" i="21"/>
  <c r="H82" i="21"/>
  <c r="B83" i="21"/>
  <c r="C83" i="21"/>
  <c r="D83" i="21"/>
  <c r="E83" i="21"/>
  <c r="F83" i="21"/>
  <c r="G83" i="21"/>
  <c r="H83" i="21"/>
  <c r="B84" i="21"/>
  <c r="C84" i="21"/>
  <c r="D84" i="21"/>
  <c r="E84" i="21"/>
  <c r="F84" i="21"/>
  <c r="G84" i="21"/>
  <c r="H84" i="21"/>
  <c r="B85" i="21"/>
  <c r="C85" i="21"/>
  <c r="D85" i="21"/>
  <c r="E85" i="21"/>
  <c r="F85" i="21"/>
  <c r="G85" i="21"/>
  <c r="H85" i="21"/>
  <c r="B86" i="21"/>
  <c r="C86" i="21"/>
  <c r="D86" i="21"/>
  <c r="E86" i="21"/>
  <c r="F86" i="21"/>
  <c r="G86" i="21"/>
  <c r="H86" i="21"/>
  <c r="B87" i="21"/>
  <c r="C87" i="21"/>
  <c r="D87" i="21"/>
  <c r="E87" i="21"/>
  <c r="F87" i="21"/>
  <c r="G87" i="21"/>
  <c r="H87" i="21"/>
  <c r="B88" i="21"/>
  <c r="C88" i="21"/>
  <c r="D88" i="21"/>
  <c r="E88" i="21"/>
  <c r="F88" i="21"/>
  <c r="G88" i="21"/>
  <c r="H88" i="21"/>
  <c r="B89" i="21"/>
  <c r="C89" i="21"/>
  <c r="D89" i="21"/>
  <c r="E89" i="21"/>
  <c r="F89" i="21"/>
  <c r="G89" i="21"/>
  <c r="H89" i="21"/>
  <c r="B90" i="21"/>
  <c r="C90" i="21"/>
  <c r="D90" i="21"/>
  <c r="E90" i="21"/>
  <c r="F90" i="21"/>
  <c r="G90" i="21"/>
  <c r="H90" i="21"/>
  <c r="B91" i="21"/>
  <c r="C91" i="21"/>
  <c r="D91" i="21"/>
  <c r="E91" i="21"/>
  <c r="F91" i="21"/>
  <c r="G91" i="21"/>
  <c r="H91" i="21"/>
  <c r="B92" i="21"/>
  <c r="C92" i="21"/>
  <c r="D92" i="21"/>
  <c r="E92" i="21"/>
  <c r="F92" i="21"/>
  <c r="G92" i="21"/>
  <c r="H92" i="21"/>
  <c r="B93" i="21"/>
  <c r="C93" i="21"/>
  <c r="D93" i="21"/>
  <c r="E93" i="21"/>
  <c r="F93" i="21"/>
  <c r="G93" i="21"/>
  <c r="H93" i="21"/>
  <c r="B94" i="21"/>
  <c r="C94" i="21"/>
  <c r="D94" i="21"/>
  <c r="E94" i="21"/>
  <c r="F94" i="21"/>
  <c r="G94" i="21"/>
  <c r="H94" i="21"/>
  <c r="B95" i="21"/>
  <c r="C95" i="21"/>
  <c r="D95" i="21"/>
  <c r="E95" i="21"/>
  <c r="F95" i="21"/>
  <c r="G95" i="21"/>
  <c r="H95" i="21"/>
  <c r="B96" i="21"/>
  <c r="C96" i="21"/>
  <c r="D96" i="21"/>
  <c r="E96" i="21"/>
  <c r="F96" i="21"/>
  <c r="G96" i="21"/>
  <c r="H96" i="21"/>
  <c r="B97" i="21"/>
  <c r="C97" i="21"/>
  <c r="D97" i="21"/>
  <c r="E97" i="21"/>
  <c r="F97" i="21"/>
  <c r="G97" i="21"/>
  <c r="H97" i="21"/>
  <c r="B98" i="21"/>
  <c r="C98" i="21"/>
  <c r="D98" i="21"/>
  <c r="E98" i="21"/>
  <c r="F98" i="21"/>
  <c r="G98" i="21"/>
  <c r="H98" i="21"/>
  <c r="B99" i="21"/>
  <c r="C99" i="21"/>
  <c r="D99" i="21"/>
  <c r="E99" i="21"/>
  <c r="F99" i="21"/>
  <c r="G99" i="21"/>
  <c r="H99" i="21"/>
  <c r="B100" i="21"/>
  <c r="C100" i="21"/>
  <c r="D100" i="21"/>
  <c r="E100" i="21"/>
  <c r="F100" i="21"/>
  <c r="G100" i="21"/>
  <c r="H100" i="21"/>
  <c r="B101" i="21"/>
  <c r="C101" i="21"/>
  <c r="D101" i="21"/>
  <c r="E101" i="21"/>
  <c r="F101" i="21"/>
  <c r="G101" i="21"/>
  <c r="H101" i="21"/>
  <c r="B102" i="21"/>
  <c r="C102" i="21"/>
  <c r="D102" i="21"/>
  <c r="E102" i="21"/>
  <c r="F102" i="21"/>
  <c r="G102" i="21"/>
  <c r="H102" i="21"/>
  <c r="B103" i="21"/>
  <c r="C103" i="21"/>
  <c r="D103" i="21"/>
  <c r="E103" i="21"/>
  <c r="F103" i="21"/>
  <c r="G103" i="21"/>
  <c r="H103" i="21"/>
  <c r="B104" i="21"/>
  <c r="C104" i="21"/>
  <c r="D104" i="21"/>
  <c r="E104" i="21"/>
  <c r="F104" i="21"/>
  <c r="G104" i="21"/>
  <c r="H104" i="21"/>
  <c r="B105" i="21"/>
  <c r="C105" i="21"/>
  <c r="D105" i="21"/>
  <c r="E105" i="21"/>
  <c r="F105" i="21"/>
  <c r="G105" i="21"/>
  <c r="H105" i="21"/>
  <c r="B106" i="21"/>
  <c r="C106" i="21"/>
  <c r="D106" i="21"/>
  <c r="E106" i="21"/>
  <c r="F106" i="21"/>
  <c r="G106" i="21"/>
  <c r="H106" i="21"/>
  <c r="B107" i="21"/>
  <c r="C107" i="21"/>
  <c r="D107" i="21"/>
  <c r="E107" i="21"/>
  <c r="F107" i="21"/>
  <c r="G107" i="21"/>
  <c r="H107" i="21"/>
  <c r="B108" i="21"/>
  <c r="C108" i="21"/>
  <c r="D108" i="21"/>
  <c r="E108" i="21"/>
  <c r="F108" i="21"/>
  <c r="G108" i="21"/>
  <c r="H108" i="21"/>
  <c r="B109" i="21"/>
  <c r="C109" i="21"/>
  <c r="D109" i="21"/>
  <c r="E109" i="21"/>
  <c r="F109" i="21"/>
  <c r="G109" i="21"/>
  <c r="H109" i="21"/>
  <c r="I81" i="21"/>
  <c r="J81" i="21"/>
  <c r="K81" i="21"/>
  <c r="L81" i="21"/>
  <c r="M81" i="21"/>
  <c r="N81" i="21"/>
  <c r="O81" i="21"/>
  <c r="I82" i="21"/>
  <c r="J82" i="21"/>
  <c r="K82" i="21"/>
  <c r="L82" i="21"/>
  <c r="M82" i="21"/>
  <c r="N82" i="21"/>
  <c r="O82" i="21"/>
  <c r="I83" i="21"/>
  <c r="J83" i="21"/>
  <c r="K83" i="21"/>
  <c r="L83" i="21"/>
  <c r="M83" i="21"/>
  <c r="N83" i="21"/>
  <c r="O83" i="21"/>
  <c r="I84" i="21"/>
  <c r="J84" i="21"/>
  <c r="K84" i="21"/>
  <c r="L84" i="21"/>
  <c r="M84" i="21"/>
  <c r="N84" i="21"/>
  <c r="O84" i="21"/>
  <c r="I85" i="21"/>
  <c r="J85" i="21"/>
  <c r="K85" i="21"/>
  <c r="L85" i="21"/>
  <c r="M85" i="21"/>
  <c r="N85" i="21"/>
  <c r="O85" i="21"/>
  <c r="I86" i="21"/>
  <c r="J86" i="21"/>
  <c r="K86" i="21"/>
  <c r="L86" i="21"/>
  <c r="M86" i="21"/>
  <c r="N86" i="21"/>
  <c r="O86" i="21"/>
  <c r="I87" i="21"/>
  <c r="J87" i="21"/>
  <c r="K87" i="21"/>
  <c r="L87" i="21"/>
  <c r="M87" i="21"/>
  <c r="N87" i="21"/>
  <c r="O87" i="21"/>
  <c r="I88" i="21"/>
  <c r="J88" i="21"/>
  <c r="K88" i="21"/>
  <c r="L88" i="21"/>
  <c r="M88" i="21"/>
  <c r="N88" i="21"/>
  <c r="O88" i="21"/>
  <c r="I89" i="21"/>
  <c r="J89" i="21"/>
  <c r="K89" i="21"/>
  <c r="L89" i="21"/>
  <c r="M89" i="21"/>
  <c r="N89" i="21"/>
  <c r="O89" i="21"/>
  <c r="I90" i="21"/>
  <c r="J90" i="21"/>
  <c r="K90" i="21"/>
  <c r="L90" i="21"/>
  <c r="M90" i="21"/>
  <c r="N90" i="21"/>
  <c r="O90" i="21"/>
  <c r="I91" i="21"/>
  <c r="J91" i="21"/>
  <c r="K91" i="21"/>
  <c r="L91" i="21"/>
  <c r="M91" i="21"/>
  <c r="N91" i="21"/>
  <c r="O91" i="21"/>
  <c r="I92" i="21"/>
  <c r="J92" i="21"/>
  <c r="K92" i="21"/>
  <c r="L92" i="21"/>
  <c r="M92" i="21"/>
  <c r="N92" i="21"/>
  <c r="O92" i="21"/>
  <c r="I93" i="21"/>
  <c r="J93" i="21"/>
  <c r="K93" i="21"/>
  <c r="L93" i="21"/>
  <c r="M93" i="21"/>
  <c r="N93" i="21"/>
  <c r="O93" i="21"/>
  <c r="I94" i="21"/>
  <c r="J94" i="21"/>
  <c r="K94" i="21"/>
  <c r="L94" i="21"/>
  <c r="M94" i="21"/>
  <c r="N94" i="21"/>
  <c r="O94" i="21"/>
  <c r="I95" i="21"/>
  <c r="J95" i="21"/>
  <c r="K95" i="21"/>
  <c r="L95" i="21"/>
  <c r="M95" i="21"/>
  <c r="N95" i="21"/>
  <c r="O95" i="21"/>
  <c r="I96" i="21"/>
  <c r="J96" i="21"/>
  <c r="K96" i="21"/>
  <c r="L96" i="21"/>
  <c r="M96" i="21"/>
  <c r="N96" i="21"/>
  <c r="O96" i="21"/>
  <c r="I97" i="21"/>
  <c r="J97" i="21"/>
  <c r="K97" i="21"/>
  <c r="L97" i="21"/>
  <c r="M97" i="21"/>
  <c r="N97" i="21"/>
  <c r="O97" i="21"/>
  <c r="I98" i="21"/>
  <c r="J98" i="21"/>
  <c r="K98" i="21"/>
  <c r="L98" i="21"/>
  <c r="M98" i="21"/>
  <c r="N98" i="21"/>
  <c r="O98" i="21"/>
  <c r="I99" i="21"/>
  <c r="J99" i="21"/>
  <c r="K99" i="21"/>
  <c r="L99" i="21"/>
  <c r="M99" i="21"/>
  <c r="N99" i="21"/>
  <c r="O99" i="21"/>
  <c r="I100" i="21"/>
  <c r="J100" i="21"/>
  <c r="K100" i="21"/>
  <c r="L100" i="21"/>
  <c r="M100" i="21"/>
  <c r="N100" i="21"/>
  <c r="O100" i="21"/>
  <c r="I101" i="21"/>
  <c r="J101" i="21"/>
  <c r="K101" i="21"/>
  <c r="L101" i="21"/>
  <c r="M101" i="21"/>
  <c r="N101" i="21"/>
  <c r="O101" i="21"/>
  <c r="I102" i="21"/>
  <c r="J102" i="21"/>
  <c r="K102" i="21"/>
  <c r="L102" i="21"/>
  <c r="M102" i="21"/>
  <c r="N102" i="21"/>
  <c r="O102" i="21"/>
  <c r="I103" i="21"/>
  <c r="J103" i="21"/>
  <c r="K103" i="21"/>
  <c r="L103" i="21"/>
  <c r="M103" i="21"/>
  <c r="N103" i="21"/>
  <c r="O103" i="21"/>
  <c r="I104" i="21"/>
  <c r="J104" i="21"/>
  <c r="K104" i="21"/>
  <c r="L104" i="21"/>
  <c r="M104" i="21"/>
  <c r="N104" i="21"/>
  <c r="O104" i="21"/>
  <c r="I105" i="21"/>
  <c r="J105" i="21"/>
  <c r="K105" i="21"/>
  <c r="L105" i="21"/>
  <c r="M105" i="21"/>
  <c r="N105" i="21"/>
  <c r="O105" i="21"/>
  <c r="I106" i="21"/>
  <c r="J106" i="21"/>
  <c r="K106" i="21"/>
  <c r="L106" i="21"/>
  <c r="M106" i="21"/>
  <c r="N106" i="21"/>
  <c r="O106" i="21"/>
  <c r="I107" i="21"/>
  <c r="J107" i="21"/>
  <c r="K107" i="21"/>
  <c r="L107" i="21"/>
  <c r="M107" i="21"/>
  <c r="N107" i="21"/>
  <c r="O107" i="21"/>
  <c r="I108" i="21"/>
  <c r="J108" i="21"/>
  <c r="K108" i="21"/>
  <c r="L108" i="21"/>
  <c r="M108" i="21"/>
  <c r="N108" i="21"/>
  <c r="O108" i="21"/>
  <c r="I109" i="21"/>
  <c r="J109" i="21"/>
  <c r="K109" i="21"/>
  <c r="L109" i="21"/>
  <c r="M109" i="21"/>
  <c r="N109" i="21"/>
  <c r="O109" i="21"/>
  <c r="J80" i="21"/>
  <c r="K80" i="21"/>
  <c r="L80" i="21"/>
  <c r="M80" i="21"/>
  <c r="N80" i="21"/>
  <c r="O80" i="21"/>
  <c r="I80" i="21"/>
  <c r="C80" i="21"/>
  <c r="D80" i="21"/>
  <c r="E80" i="21"/>
  <c r="F80" i="21"/>
  <c r="G80" i="21"/>
  <c r="H80" i="21"/>
  <c r="B59" i="21"/>
  <c r="B39" i="21"/>
  <c r="C39" i="21"/>
  <c r="D39" i="21"/>
  <c r="E39" i="21"/>
  <c r="F39" i="21"/>
  <c r="G39" i="21"/>
  <c r="H39" i="21"/>
  <c r="B40" i="21"/>
  <c r="C40" i="21"/>
  <c r="D40" i="21"/>
  <c r="E40" i="21"/>
  <c r="F40" i="21"/>
  <c r="G40" i="21"/>
  <c r="H40" i="21"/>
  <c r="B41" i="21"/>
  <c r="C41" i="21"/>
  <c r="D41" i="21"/>
  <c r="E41" i="21"/>
  <c r="F41" i="21"/>
  <c r="G41" i="21"/>
  <c r="H41" i="21"/>
  <c r="B42" i="21"/>
  <c r="C42" i="21"/>
  <c r="D42" i="21"/>
  <c r="E42" i="21"/>
  <c r="F42" i="21"/>
  <c r="G42" i="21"/>
  <c r="H42" i="21"/>
  <c r="B43" i="21"/>
  <c r="C43" i="21"/>
  <c r="D43" i="21"/>
  <c r="E43" i="21"/>
  <c r="F43" i="21"/>
  <c r="G43" i="21"/>
  <c r="H43" i="21"/>
  <c r="B44" i="21"/>
  <c r="C44" i="21"/>
  <c r="D44" i="21"/>
  <c r="E44" i="21"/>
  <c r="F44" i="21"/>
  <c r="G44" i="21"/>
  <c r="H44" i="21"/>
  <c r="B45" i="21"/>
  <c r="C45" i="21"/>
  <c r="D45" i="21"/>
  <c r="E45" i="21"/>
  <c r="F45" i="21"/>
  <c r="G45" i="21"/>
  <c r="H45" i="21"/>
  <c r="B46" i="21"/>
  <c r="C46" i="21"/>
  <c r="D46" i="21"/>
  <c r="E46" i="21"/>
  <c r="F46" i="21"/>
  <c r="G46" i="21"/>
  <c r="H46" i="21"/>
  <c r="B47" i="21"/>
  <c r="C47" i="21"/>
  <c r="D47" i="21"/>
  <c r="E47" i="21"/>
  <c r="F47" i="21"/>
  <c r="G47" i="21"/>
  <c r="H47" i="21"/>
  <c r="B48" i="21"/>
  <c r="C48" i="21"/>
  <c r="D48" i="21"/>
  <c r="E48" i="21"/>
  <c r="F48" i="21"/>
  <c r="G48" i="21"/>
  <c r="H48" i="21"/>
  <c r="B49" i="21"/>
  <c r="C49" i="21"/>
  <c r="D49" i="21"/>
  <c r="E49" i="21"/>
  <c r="F49" i="21"/>
  <c r="G49" i="21"/>
  <c r="H49" i="21"/>
  <c r="B50" i="21"/>
  <c r="C50" i="21"/>
  <c r="D50" i="21"/>
  <c r="E50" i="21"/>
  <c r="F50" i="21"/>
  <c r="G50" i="21"/>
  <c r="H50" i="21"/>
  <c r="B51" i="21"/>
  <c r="C51" i="21"/>
  <c r="D51" i="21"/>
  <c r="E51" i="21"/>
  <c r="F51" i="21"/>
  <c r="G51" i="21"/>
  <c r="H51" i="21"/>
  <c r="B52" i="21"/>
  <c r="C52" i="21"/>
  <c r="D52" i="21"/>
  <c r="E52" i="21"/>
  <c r="F52" i="21"/>
  <c r="G52" i="21"/>
  <c r="H52" i="21"/>
  <c r="C38" i="21"/>
  <c r="D38" i="21"/>
  <c r="E38" i="21"/>
  <c r="F38" i="21"/>
  <c r="G38" i="21"/>
  <c r="H38" i="21"/>
  <c r="B38" i="21"/>
  <c r="I9" i="21"/>
  <c r="K9" i="1"/>
  <c r="H46" i="1"/>
  <c r="A47" i="1"/>
  <c r="F16" i="16" a="1"/>
  <c r="F16" i="16"/>
  <c r="F17" i="16" a="1"/>
  <c r="F17" i="16"/>
  <c r="F18" i="16" a="1"/>
  <c r="F18" i="16"/>
  <c r="E47" i="1"/>
  <c r="H47" i="1"/>
  <c r="C413" i="6"/>
  <c r="C409" i="6"/>
  <c r="C405" i="6"/>
  <c r="C401" i="6"/>
  <c r="C397" i="6"/>
  <c r="C393" i="6"/>
  <c r="C389" i="6"/>
  <c r="C385" i="6"/>
  <c r="C381" i="6"/>
  <c r="C377" i="6"/>
  <c r="C373" i="6"/>
  <c r="C369" i="6"/>
  <c r="C365" i="6"/>
  <c r="C361" i="6"/>
  <c r="C357" i="6"/>
  <c r="C353" i="6"/>
  <c r="C349" i="6"/>
  <c r="C345" i="6"/>
  <c r="C341" i="6"/>
  <c r="C337" i="6"/>
  <c r="C333" i="6"/>
  <c r="C329" i="6"/>
  <c r="C325" i="6"/>
  <c r="C321" i="6"/>
  <c r="C317" i="6"/>
  <c r="C313" i="6"/>
  <c r="C309" i="6"/>
  <c r="C305" i="6"/>
  <c r="C301" i="6"/>
  <c r="C297" i="6"/>
  <c r="C293" i="6"/>
  <c r="C289" i="6"/>
  <c r="C285" i="6"/>
  <c r="C281" i="6"/>
  <c r="C277" i="6"/>
  <c r="C273" i="6"/>
  <c r="C269" i="6"/>
  <c r="C265" i="6"/>
  <c r="C261" i="6"/>
  <c r="C257" i="6"/>
  <c r="C253" i="6"/>
  <c r="C249" i="6"/>
  <c r="C245" i="6"/>
  <c r="C241" i="6"/>
  <c r="C237" i="6"/>
  <c r="C233" i="6"/>
  <c r="C229" i="6"/>
  <c r="C225" i="6"/>
  <c r="C221" i="6"/>
  <c r="C217" i="6"/>
  <c r="C213" i="6"/>
  <c r="C209" i="6"/>
  <c r="C205" i="6"/>
  <c r="C201" i="6"/>
  <c r="C197" i="6"/>
  <c r="C193" i="6"/>
  <c r="C189" i="6"/>
  <c r="C185" i="6"/>
  <c r="C181" i="6"/>
  <c r="C177" i="6"/>
  <c r="C173" i="6"/>
  <c r="C169" i="6"/>
  <c r="C165" i="6"/>
  <c r="C161" i="6"/>
  <c r="C157" i="6"/>
  <c r="C153" i="6"/>
  <c r="C149" i="6"/>
  <c r="C145" i="6"/>
  <c r="C141" i="6"/>
  <c r="C137" i="6"/>
  <c r="C133" i="6"/>
  <c r="C129" i="6"/>
  <c r="C125" i="6"/>
  <c r="C121" i="6"/>
  <c r="C117" i="6"/>
  <c r="C113" i="6"/>
  <c r="C109" i="6"/>
  <c r="C105" i="6"/>
  <c r="C101" i="6"/>
  <c r="C97" i="6"/>
  <c r="D165" i="5"/>
  <c r="D161" i="5"/>
  <c r="D157" i="5"/>
  <c r="D153" i="5"/>
  <c r="D149" i="5"/>
  <c r="D145" i="5"/>
  <c r="D141" i="5"/>
  <c r="D137" i="5"/>
  <c r="D133" i="5"/>
  <c r="D129" i="5"/>
  <c r="D125" i="5"/>
  <c r="D121" i="5"/>
  <c r="D117" i="5"/>
  <c r="D113" i="5"/>
  <c r="D109" i="5"/>
  <c r="D105" i="5"/>
  <c r="D101" i="5"/>
  <c r="D97" i="5"/>
  <c r="D93" i="5"/>
  <c r="D89" i="5"/>
  <c r="D85" i="5"/>
  <c r="D81" i="5"/>
  <c r="D77" i="5"/>
  <c r="D73" i="5"/>
  <c r="D69" i="5"/>
  <c r="D65" i="5"/>
  <c r="D61" i="5"/>
  <c r="D57" i="5"/>
  <c r="D53" i="5"/>
  <c r="D49" i="5"/>
  <c r="C89" i="12"/>
  <c r="C85" i="12"/>
  <c r="C81" i="12"/>
  <c r="C77" i="12"/>
  <c r="C73" i="12"/>
  <c r="C69" i="12"/>
  <c r="C65" i="12"/>
  <c r="C61" i="12"/>
  <c r="C57" i="12"/>
  <c r="C53" i="12"/>
  <c r="C49" i="12"/>
  <c r="C45" i="12"/>
  <c r="C41" i="12"/>
  <c r="C37" i="12"/>
  <c r="C33" i="12"/>
  <c r="C90" i="10"/>
  <c r="C66" i="10"/>
  <c r="C86" i="10"/>
  <c r="C74" i="10"/>
  <c r="C62" i="10"/>
  <c r="C82" i="10"/>
  <c r="C50" i="10"/>
  <c r="C70" i="10"/>
  <c r="C58" i="10"/>
  <c r="C46" i="10"/>
  <c r="C54" i="10"/>
  <c r="C38" i="10"/>
  <c r="C34" i="10"/>
  <c r="C42" i="10"/>
  <c r="C78" i="10"/>
  <c r="F4" i="16" a="1"/>
  <c r="F4" i="16"/>
  <c r="F19" i="16" a="1"/>
  <c r="F19" i="16"/>
  <c r="F20" i="16" a="1"/>
  <c r="F20" i="16"/>
  <c r="F21" i="16" a="1"/>
  <c r="F21" i="16"/>
  <c r="F5" i="16" a="1"/>
  <c r="F5" i="16"/>
  <c r="F6" i="16" a="1"/>
  <c r="F6" i="16"/>
  <c r="F114" i="21"/>
  <c r="E114" i="21"/>
  <c r="B114" i="21"/>
  <c r="C114" i="21"/>
  <c r="D114" i="21"/>
  <c r="A112" i="21"/>
  <c r="AI79" i="21"/>
  <c r="AG79" i="21"/>
  <c r="AH79" i="21"/>
  <c r="AF79" i="21"/>
  <c r="AC79" i="21"/>
  <c r="AD79" i="21"/>
  <c r="AE79" i="21"/>
  <c r="AB79" i="21"/>
  <c r="Y79" i="21"/>
  <c r="Z79" i="21"/>
  <c r="AA79" i="21"/>
  <c r="X79" i="21"/>
  <c r="U79" i="21"/>
  <c r="V79" i="21"/>
  <c r="W79" i="21"/>
  <c r="T79" i="21"/>
  <c r="S79" i="21"/>
  <c r="Q79" i="21"/>
  <c r="R79" i="21"/>
  <c r="P79" i="21"/>
  <c r="B80" i="21"/>
  <c r="AJ78" i="21"/>
  <c r="O78" i="21"/>
  <c r="J78" i="21"/>
  <c r="K78" i="21"/>
  <c r="L78" i="21"/>
  <c r="M78" i="21"/>
  <c r="N78" i="21"/>
  <c r="I78" i="21"/>
  <c r="B78" i="21"/>
  <c r="C78" i="21"/>
  <c r="D78" i="21"/>
  <c r="E78" i="21"/>
  <c r="F78" i="21"/>
  <c r="G78" i="21"/>
  <c r="H78" i="21"/>
  <c r="A76" i="21"/>
  <c r="A55" i="21"/>
  <c r="AJ57" i="21"/>
  <c r="AH58" i="21"/>
  <c r="AE58" i="21"/>
  <c r="AF58" i="21"/>
  <c r="AG58" i="21"/>
  <c r="AD58" i="21"/>
  <c r="Z58" i="21"/>
  <c r="AA58" i="21"/>
  <c r="AB58" i="21"/>
  <c r="AC58" i="21"/>
  <c r="Y58" i="21"/>
  <c r="U58" i="21"/>
  <c r="V58" i="21"/>
  <c r="W58" i="21"/>
  <c r="X58" i="21"/>
  <c r="T58" i="21"/>
  <c r="P58" i="21"/>
  <c r="Q58" i="21"/>
  <c r="R58" i="21"/>
  <c r="S58" i="21"/>
  <c r="O58" i="21"/>
  <c r="K58" i="21"/>
  <c r="L58" i="21"/>
  <c r="M58" i="21"/>
  <c r="N58" i="21"/>
  <c r="J58" i="21"/>
  <c r="I57" i="21"/>
  <c r="B57" i="21"/>
  <c r="C57" i="21"/>
  <c r="D57" i="21"/>
  <c r="E57" i="21"/>
  <c r="F57" i="21"/>
  <c r="G57" i="21"/>
  <c r="H57" i="21"/>
  <c r="AH37" i="21"/>
  <c r="AE37" i="21"/>
  <c r="AF37" i="21"/>
  <c r="AG37" i="21"/>
  <c r="AD37" i="21"/>
  <c r="AJ36" i="21"/>
  <c r="Z37" i="21"/>
  <c r="AA37" i="21"/>
  <c r="AB37" i="21"/>
  <c r="AC37" i="21"/>
  <c r="Y37" i="21"/>
  <c r="U37" i="21"/>
  <c r="V37" i="21"/>
  <c r="W37" i="21"/>
  <c r="X37" i="21"/>
  <c r="T37" i="21"/>
  <c r="P37" i="21"/>
  <c r="Q37" i="21"/>
  <c r="R37" i="21"/>
  <c r="O37" i="21"/>
  <c r="K37" i="21"/>
  <c r="L37" i="21"/>
  <c r="M37" i="21"/>
  <c r="N37" i="21"/>
  <c r="J37" i="21"/>
  <c r="I36" i="21"/>
  <c r="O19" i="21"/>
  <c r="O20" i="21"/>
  <c r="O21" i="21"/>
  <c r="O22" i="21"/>
  <c r="O23" i="21"/>
  <c r="O24" i="21"/>
  <c r="O25" i="21"/>
  <c r="O26" i="21"/>
  <c r="O27" i="21"/>
  <c r="O28" i="21"/>
  <c r="O29" i="21"/>
  <c r="O18" i="21"/>
  <c r="B19" i="21"/>
  <c r="B20" i="21"/>
  <c r="B21" i="21"/>
  <c r="B22" i="21"/>
  <c r="B23" i="21"/>
  <c r="B24" i="21"/>
  <c r="B25" i="21"/>
  <c r="B26" i="21"/>
  <c r="B27" i="21"/>
  <c r="B28" i="21"/>
  <c r="B29" i="21"/>
  <c r="B18" i="21"/>
  <c r="I7" i="21"/>
  <c r="I8" i="21"/>
  <c r="I10" i="21"/>
  <c r="I11" i="21"/>
  <c r="I12" i="21"/>
  <c r="I13" i="21"/>
  <c r="I14" i="21"/>
  <c r="I6" i="21"/>
  <c r="E7" i="21"/>
  <c r="E8" i="21"/>
  <c r="E9" i="21"/>
  <c r="E10" i="21"/>
  <c r="E11" i="21"/>
  <c r="E12" i="21"/>
  <c r="E13" i="21"/>
  <c r="E14" i="21"/>
  <c r="E6" i="21"/>
  <c r="O17" i="21"/>
  <c r="B17" i="21"/>
  <c r="O5" i="21"/>
  <c r="I5" i="21"/>
  <c r="E5" i="21"/>
  <c r="C9" i="21"/>
  <c r="C10" i="21"/>
  <c r="B9" i="21"/>
  <c r="B10" i="21"/>
  <c r="C7" i="21"/>
  <c r="C8" i="21"/>
  <c r="C6" i="21"/>
  <c r="F22" i="16" a="1"/>
  <c r="F22" i="16"/>
  <c r="F23" i="16" a="1"/>
  <c r="F23" i="16"/>
  <c r="F7" i="16" a="1"/>
  <c r="F7" i="16"/>
  <c r="H36" i="21"/>
  <c r="G36" i="21"/>
  <c r="F36" i="21"/>
  <c r="E36" i="21"/>
  <c r="D36" i="21"/>
  <c r="A34" i="21"/>
  <c r="B8" i="21"/>
  <c r="B7" i="21"/>
  <c r="B6" i="21"/>
  <c r="B5" i="21"/>
  <c r="A2" i="21"/>
  <c r="F24" i="16" a="1"/>
  <c r="F24" i="16"/>
  <c r="F8" i="16" a="1"/>
  <c r="F8" i="16"/>
  <c r="F9" i="16" a="1"/>
  <c r="F9" i="16"/>
  <c r="F10" i="16" a="1"/>
  <c r="F10" i="16"/>
  <c r="B68" i="16" a="1"/>
  <c r="B68" i="16"/>
  <c r="B69" i="16" a="1"/>
  <c r="B69" i="16"/>
  <c r="B70" i="16" a="1"/>
  <c r="B70" i="16"/>
  <c r="F11" i="16" a="1"/>
  <c r="F11" i="16"/>
  <c r="F12" i="16" a="1"/>
  <c r="F12" i="16"/>
  <c r="B71" i="16" a="1"/>
  <c r="B71" i="16"/>
  <c r="B72" i="16" a="1"/>
  <c r="B72" i="16"/>
  <c r="B93" i="6"/>
  <c r="K93" i="6"/>
  <c r="F93" i="6"/>
  <c r="J93" i="6"/>
  <c r="B73" i="16" a="1"/>
  <c r="B73" i="16"/>
  <c r="Y9" i="12"/>
  <c r="Y10" i="10"/>
  <c r="AH10" i="5"/>
  <c r="V8" i="6"/>
  <c r="B74" i="16" a="1"/>
  <c r="B74" i="16"/>
  <c r="S8" i="6"/>
  <c r="B75" i="16" a="1"/>
  <c r="B75" i="16"/>
  <c r="B76" i="16" a="1"/>
  <c r="B76" i="16"/>
  <c r="X10" i="5"/>
  <c r="B77" i="16" a="1"/>
  <c r="B77" i="16"/>
  <c r="B78" i="16" a="1"/>
  <c r="B78" i="16"/>
  <c r="V125" i="1"/>
  <c r="U8" i="6"/>
  <c r="B79" i="16" a="1"/>
  <c r="B79" i="16"/>
  <c r="B80" i="16" a="1"/>
  <c r="B80" i="16"/>
  <c r="J57" i="21"/>
  <c r="H113" i="21"/>
  <c r="Q6" i="21"/>
  <c r="J36" i="21"/>
  <c r="N113" i="21"/>
  <c r="AF113" i="21"/>
  <c r="Z113" i="21"/>
  <c r="T113" i="21"/>
  <c r="Y77" i="21"/>
  <c r="Q9" i="21"/>
  <c r="O7" i="21"/>
  <c r="O11" i="21"/>
  <c r="O12" i="21"/>
  <c r="AC77" i="21"/>
  <c r="O6" i="21"/>
  <c r="U77" i="21"/>
  <c r="Q13" i="21"/>
  <c r="Q10" i="21"/>
  <c r="O8" i="21"/>
  <c r="O9" i="21"/>
  <c r="Q8" i="21"/>
  <c r="O10" i="21"/>
  <c r="AG77" i="21"/>
  <c r="Q77" i="21"/>
  <c r="Q7" i="21"/>
  <c r="Q11" i="21"/>
  <c r="O13" i="21"/>
  <c r="Q12" i="21"/>
  <c r="A43" i="1"/>
  <c r="V114" i="21"/>
  <c r="Z78" i="21"/>
  <c r="Q81" i="21" a="1"/>
  <c r="Q81" i="21"/>
  <c r="S81" i="21" a="1"/>
  <c r="S81" i="21"/>
  <c r="Q82" i="21" a="1"/>
  <c r="Q82" i="21"/>
  <c r="S82" i="21" a="1"/>
  <c r="S82" i="21"/>
  <c r="Q83" i="21" a="1"/>
  <c r="Q83" i="21"/>
  <c r="S83" i="21" a="1"/>
  <c r="S83" i="21"/>
  <c r="Q84" i="21" a="1"/>
  <c r="Q84" i="21"/>
  <c r="S84" i="21" a="1"/>
  <c r="S84" i="21"/>
  <c r="Q85" i="21" a="1"/>
  <c r="Q85" i="21"/>
  <c r="S85" i="21" a="1"/>
  <c r="S85" i="21"/>
  <c r="Q86" i="21" a="1"/>
  <c r="Q86" i="21"/>
  <c r="S86" i="21" a="1"/>
  <c r="S86" i="21"/>
  <c r="Q87" i="21" a="1"/>
  <c r="Q87" i="21"/>
  <c r="S87" i="21" a="1"/>
  <c r="S87" i="21"/>
  <c r="P81" i="21" a="1"/>
  <c r="P81" i="21"/>
  <c r="R81" i="21" a="1"/>
  <c r="R81" i="21"/>
  <c r="P82" i="21" a="1"/>
  <c r="P82" i="21"/>
  <c r="R82" i="21" a="1"/>
  <c r="R82" i="21"/>
  <c r="P83" i="21" a="1"/>
  <c r="P83" i="21"/>
  <c r="R83" i="21" a="1"/>
  <c r="R83" i="21"/>
  <c r="P84" i="21" a="1"/>
  <c r="P84" i="21"/>
  <c r="R84" i="21" a="1"/>
  <c r="R84" i="21"/>
  <c r="P85" i="21" a="1"/>
  <c r="P85" i="21"/>
  <c r="R85" i="21" a="1"/>
  <c r="R85" i="21"/>
  <c r="P86" i="21" a="1"/>
  <c r="P86" i="21"/>
  <c r="R86" i="21" a="1"/>
  <c r="R86" i="21"/>
  <c r="P87" i="21" a="1"/>
  <c r="P87" i="21"/>
  <c r="R87" i="21" a="1"/>
  <c r="R87" i="21"/>
  <c r="P88" i="21" a="1"/>
  <c r="P88" i="21"/>
  <c r="Q89" i="21" a="1"/>
  <c r="Q89" i="21"/>
  <c r="P90" i="21" a="1"/>
  <c r="P90" i="21"/>
  <c r="Q91" i="21" a="1"/>
  <c r="Q91" i="21"/>
  <c r="P92" i="21" a="1"/>
  <c r="P92" i="21"/>
  <c r="Q93" i="21" a="1"/>
  <c r="Q93" i="21"/>
  <c r="P94" i="21" a="1"/>
  <c r="P94" i="21"/>
  <c r="Q95" i="21" a="1"/>
  <c r="Q95" i="21"/>
  <c r="P96" i="21" a="1"/>
  <c r="P96" i="21"/>
  <c r="Q97" i="21" a="1"/>
  <c r="Q97" i="21"/>
  <c r="P98" i="21" a="1"/>
  <c r="P98" i="21"/>
  <c r="Q99" i="21" a="1"/>
  <c r="Q99" i="21"/>
  <c r="P100" i="21" a="1"/>
  <c r="P100" i="21"/>
  <c r="Q101" i="21" a="1"/>
  <c r="Q101" i="21"/>
  <c r="P102" i="21" a="1"/>
  <c r="P102" i="21"/>
  <c r="Q103" i="21" a="1"/>
  <c r="Q103" i="21"/>
  <c r="P104" i="21" a="1"/>
  <c r="P104" i="21"/>
  <c r="Q105" i="21" a="1"/>
  <c r="Q105" i="21"/>
  <c r="P106" i="21" a="1"/>
  <c r="P106" i="21"/>
  <c r="Q107" i="21" a="1"/>
  <c r="Q107" i="21"/>
  <c r="P108" i="21" a="1"/>
  <c r="P108" i="21"/>
  <c r="Q109" i="21" a="1"/>
  <c r="Q109" i="21"/>
  <c r="Q80" i="21" a="1"/>
  <c r="Q80" i="21"/>
  <c r="S88" i="21" a="1"/>
  <c r="S88" i="21"/>
  <c r="R89" i="21" a="1"/>
  <c r="R89" i="21"/>
  <c r="S90" i="21" a="1"/>
  <c r="S90" i="21"/>
  <c r="R91" i="21" a="1"/>
  <c r="R91" i="21"/>
  <c r="S92" i="21" a="1"/>
  <c r="S92" i="21"/>
  <c r="R93" i="21" a="1"/>
  <c r="R93" i="21"/>
  <c r="S94" i="21" a="1"/>
  <c r="S94" i="21"/>
  <c r="R95" i="21" a="1"/>
  <c r="R95" i="21"/>
  <c r="S96" i="21" a="1"/>
  <c r="S96" i="21"/>
  <c r="R97" i="21" a="1"/>
  <c r="R97" i="21"/>
  <c r="S98" i="21" a="1"/>
  <c r="S98" i="21"/>
  <c r="R99" i="21" a="1"/>
  <c r="R99" i="21"/>
  <c r="S100" i="21" a="1"/>
  <c r="S100" i="21"/>
  <c r="R101" i="21" a="1"/>
  <c r="R101" i="21"/>
  <c r="S102" i="21" a="1"/>
  <c r="S102" i="21"/>
  <c r="R103" i="21" a="1"/>
  <c r="R103" i="21"/>
  <c r="S104" i="21" a="1"/>
  <c r="S104" i="21"/>
  <c r="R105" i="21" a="1"/>
  <c r="R105" i="21"/>
  <c r="S106" i="21" a="1"/>
  <c r="S106" i="21"/>
  <c r="R107" i="21" a="1"/>
  <c r="R107" i="21"/>
  <c r="S108" i="21" a="1"/>
  <c r="S108" i="21"/>
  <c r="R109" i="21" a="1"/>
  <c r="R109" i="21"/>
  <c r="P80" i="21" a="1"/>
  <c r="P80" i="21"/>
  <c r="Q88" i="21" a="1"/>
  <c r="Q88" i="21"/>
  <c r="P89" i="21" a="1"/>
  <c r="P89" i="21"/>
  <c r="Q90" i="21" a="1"/>
  <c r="Q90" i="21"/>
  <c r="P91" i="21" a="1"/>
  <c r="P91" i="21"/>
  <c r="Q92" i="21" a="1"/>
  <c r="Q92" i="21"/>
  <c r="P93" i="21" a="1"/>
  <c r="P93" i="21"/>
  <c r="Q94" i="21" a="1"/>
  <c r="Q94" i="21"/>
  <c r="P95" i="21" a="1"/>
  <c r="P95" i="21"/>
  <c r="Q96" i="21" a="1"/>
  <c r="Q96" i="21"/>
  <c r="P97" i="21" a="1"/>
  <c r="P97" i="21"/>
  <c r="Q98" i="21" a="1"/>
  <c r="Q98" i="21"/>
  <c r="P99" i="21" a="1"/>
  <c r="P99" i="21"/>
  <c r="Q100" i="21" a="1"/>
  <c r="Q100" i="21"/>
  <c r="P101" i="21" a="1"/>
  <c r="P101" i="21"/>
  <c r="Q102" i="21" a="1"/>
  <c r="Q102" i="21"/>
  <c r="P103" i="21" a="1"/>
  <c r="P103" i="21"/>
  <c r="Q104" i="21" a="1"/>
  <c r="Q104" i="21"/>
  <c r="P105" i="21" a="1"/>
  <c r="P105" i="21"/>
  <c r="Q106" i="21" a="1"/>
  <c r="Q106" i="21"/>
  <c r="P107" i="21" a="1"/>
  <c r="P107" i="21"/>
  <c r="Q108" i="21" a="1"/>
  <c r="Q108" i="21"/>
  <c r="P109" i="21" a="1"/>
  <c r="P109" i="21"/>
  <c r="R80" i="21" a="1"/>
  <c r="R80" i="21"/>
  <c r="S89" i="21" a="1"/>
  <c r="S89" i="21"/>
  <c r="R92" i="21" a="1"/>
  <c r="R92" i="21"/>
  <c r="S97" i="21" a="1"/>
  <c r="S97" i="21"/>
  <c r="R100" i="21" a="1"/>
  <c r="R100" i="21"/>
  <c r="S105" i="21" a="1"/>
  <c r="S105" i="21"/>
  <c r="R108" i="21" a="1"/>
  <c r="R108" i="21"/>
  <c r="R90" i="21" a="1"/>
  <c r="R90" i="21"/>
  <c r="S95" i="21" a="1"/>
  <c r="S95" i="21"/>
  <c r="R98" i="21" a="1"/>
  <c r="R98" i="21"/>
  <c r="S103" i="21" a="1"/>
  <c r="S103" i="21"/>
  <c r="R106" i="21" a="1"/>
  <c r="R106" i="21"/>
  <c r="R88" i="21" a="1"/>
  <c r="R88" i="21"/>
  <c r="S93" i="21" a="1"/>
  <c r="S93" i="21"/>
  <c r="R96" i="21" a="1"/>
  <c r="R96" i="21"/>
  <c r="S101" i="21" a="1"/>
  <c r="S101" i="21"/>
  <c r="R104" i="21" a="1"/>
  <c r="R104" i="21"/>
  <c r="S109" i="21" a="1"/>
  <c r="S109" i="21"/>
  <c r="S91" i="21" a="1"/>
  <c r="S91" i="21"/>
  <c r="R94" i="21" a="1"/>
  <c r="R94" i="21"/>
  <c r="S99" i="21" a="1"/>
  <c r="S99" i="21"/>
  <c r="R102" i="21" a="1"/>
  <c r="R102" i="21"/>
  <c r="S107" i="21" a="1"/>
  <c r="S107" i="21"/>
  <c r="S80" i="21" a="1"/>
  <c r="S80" i="21"/>
  <c r="Y114" i="21"/>
  <c r="AB78" i="21"/>
  <c r="U81" i="21" a="1"/>
  <c r="U81" i="21"/>
  <c r="W81" i="21" a="1"/>
  <c r="W81" i="21"/>
  <c r="U82" i="21" a="1"/>
  <c r="U82" i="21"/>
  <c r="W82" i="21" a="1"/>
  <c r="W82" i="21"/>
  <c r="U83" i="21" a="1"/>
  <c r="U83" i="21"/>
  <c r="W83" i="21" a="1"/>
  <c r="W83" i="21"/>
  <c r="U84" i="21" a="1"/>
  <c r="U84" i="21"/>
  <c r="W84" i="21" a="1"/>
  <c r="W84" i="21"/>
  <c r="U85" i="21" a="1"/>
  <c r="U85" i="21"/>
  <c r="W85" i="21" a="1"/>
  <c r="W85" i="21"/>
  <c r="U86" i="21" a="1"/>
  <c r="U86" i="21"/>
  <c r="W86" i="21" a="1"/>
  <c r="W86" i="21"/>
  <c r="U87" i="21" a="1"/>
  <c r="U87" i="21"/>
  <c r="W87" i="21" a="1"/>
  <c r="W87" i="21"/>
  <c r="U88" i="21" a="1"/>
  <c r="U88" i="21"/>
  <c r="W88" i="21" a="1"/>
  <c r="W88" i="21"/>
  <c r="U89" i="21" a="1"/>
  <c r="U89" i="21"/>
  <c r="W89" i="21" a="1"/>
  <c r="W89" i="21"/>
  <c r="U90" i="21" a="1"/>
  <c r="U90" i="21"/>
  <c r="W90" i="21" a="1"/>
  <c r="W90" i="21"/>
  <c r="U91" i="21" a="1"/>
  <c r="U91" i="21"/>
  <c r="W91" i="21" a="1"/>
  <c r="W91" i="21"/>
  <c r="U92" i="21" a="1"/>
  <c r="U92" i="21"/>
  <c r="W92" i="21" a="1"/>
  <c r="W92" i="21"/>
  <c r="U93" i="21" a="1"/>
  <c r="U93" i="21"/>
  <c r="W93" i="21" a="1"/>
  <c r="W93" i="21"/>
  <c r="U94" i="21" a="1"/>
  <c r="U94" i="21"/>
  <c r="W94" i="21" a="1"/>
  <c r="W94" i="21"/>
  <c r="U95" i="21" a="1"/>
  <c r="U95" i="21"/>
  <c r="W95" i="21" a="1"/>
  <c r="W95" i="21"/>
  <c r="U96" i="21" a="1"/>
  <c r="U96" i="21"/>
  <c r="W96" i="21" a="1"/>
  <c r="W96" i="21"/>
  <c r="U97" i="21" a="1"/>
  <c r="U97" i="21"/>
  <c r="W97" i="21" a="1"/>
  <c r="W97" i="21"/>
  <c r="U98" i="21" a="1"/>
  <c r="U98" i="21"/>
  <c r="W98" i="21" a="1"/>
  <c r="W98" i="21"/>
  <c r="U99" i="21" a="1"/>
  <c r="U99" i="21"/>
  <c r="W99" i="21" a="1"/>
  <c r="W99" i="21"/>
  <c r="U100" i="21" a="1"/>
  <c r="U100" i="21"/>
  <c r="W100" i="21" a="1"/>
  <c r="W100" i="21"/>
  <c r="U101" i="21" a="1"/>
  <c r="U101" i="21"/>
  <c r="W101" i="21" a="1"/>
  <c r="W101" i="21"/>
  <c r="U102" i="21" a="1"/>
  <c r="U102" i="21"/>
  <c r="W102" i="21" a="1"/>
  <c r="W102" i="21"/>
  <c r="U103" i="21" a="1"/>
  <c r="U103" i="21"/>
  <c r="W103" i="21" a="1"/>
  <c r="W103" i="21"/>
  <c r="U104" i="21" a="1"/>
  <c r="U104" i="21"/>
  <c r="W104" i="21" a="1"/>
  <c r="W104" i="21"/>
  <c r="U105" i="21" a="1"/>
  <c r="U105" i="21"/>
  <c r="W105" i="21" a="1"/>
  <c r="W105" i="21"/>
  <c r="U106" i="21" a="1"/>
  <c r="U106" i="21"/>
  <c r="W106" i="21" a="1"/>
  <c r="W106" i="21"/>
  <c r="U107" i="21" a="1"/>
  <c r="U107" i="21"/>
  <c r="W107" i="21" a="1"/>
  <c r="W107" i="21"/>
  <c r="U108" i="21" a="1"/>
  <c r="U108" i="21"/>
  <c r="W108" i="21" a="1"/>
  <c r="W108" i="21"/>
  <c r="U109" i="21" a="1"/>
  <c r="U109" i="21"/>
  <c r="W109" i="21" a="1"/>
  <c r="W109" i="21"/>
  <c r="V80" i="21" a="1"/>
  <c r="V80" i="21"/>
  <c r="T80" i="21" a="1"/>
  <c r="T80" i="21"/>
  <c r="T81" i="21" a="1"/>
  <c r="T81" i="21"/>
  <c r="V81" i="21" a="1"/>
  <c r="V81" i="21"/>
  <c r="T82" i="21" a="1"/>
  <c r="T82" i="21"/>
  <c r="V82" i="21" a="1"/>
  <c r="V82" i="21"/>
  <c r="T83" i="21" a="1"/>
  <c r="T83" i="21"/>
  <c r="V83" i="21" a="1"/>
  <c r="V83" i="21"/>
  <c r="T84" i="21" a="1"/>
  <c r="T84" i="21"/>
  <c r="V84" i="21" a="1"/>
  <c r="V84" i="21"/>
  <c r="T85" i="21" a="1"/>
  <c r="T85" i="21"/>
  <c r="V85" i="21" a="1"/>
  <c r="V85" i="21"/>
  <c r="T86" i="21" a="1"/>
  <c r="T86" i="21"/>
  <c r="V86" i="21" a="1"/>
  <c r="V86" i="21"/>
  <c r="T87" i="21" a="1"/>
  <c r="T87" i="21"/>
  <c r="V87" i="21" a="1"/>
  <c r="V87" i="21"/>
  <c r="T88" i="21" a="1"/>
  <c r="T88" i="21"/>
  <c r="V88" i="21" a="1"/>
  <c r="V88" i="21"/>
  <c r="T89" i="21" a="1"/>
  <c r="T89" i="21"/>
  <c r="V89" i="21" a="1"/>
  <c r="V89" i="21"/>
  <c r="T90" i="21" a="1"/>
  <c r="T90" i="21"/>
  <c r="V90" i="21" a="1"/>
  <c r="V90" i="21"/>
  <c r="T91" i="21" a="1"/>
  <c r="T91" i="21"/>
  <c r="V91" i="21" a="1"/>
  <c r="V91" i="21"/>
  <c r="T92" i="21" a="1"/>
  <c r="T92" i="21"/>
  <c r="V92" i="21" a="1"/>
  <c r="V92" i="21"/>
  <c r="T93" i="21" a="1"/>
  <c r="T93" i="21"/>
  <c r="V93" i="21" a="1"/>
  <c r="V93" i="21"/>
  <c r="T94" i="21" a="1"/>
  <c r="T94" i="21"/>
  <c r="V94" i="21" a="1"/>
  <c r="V94" i="21"/>
  <c r="T95" i="21" a="1"/>
  <c r="T95" i="21"/>
  <c r="V95" i="21" a="1"/>
  <c r="V95" i="21"/>
  <c r="T96" i="21" a="1"/>
  <c r="T96" i="21"/>
  <c r="V96" i="21" a="1"/>
  <c r="V96" i="21"/>
  <c r="T97" i="21" a="1"/>
  <c r="T97" i="21"/>
  <c r="V97" i="21" a="1"/>
  <c r="V97" i="21"/>
  <c r="T98" i="21" a="1"/>
  <c r="T98" i="21"/>
  <c r="V98" i="21" a="1"/>
  <c r="V98" i="21"/>
  <c r="T99" i="21" a="1"/>
  <c r="T99" i="21"/>
  <c r="V99" i="21" a="1"/>
  <c r="V99" i="21"/>
  <c r="T100" i="21" a="1"/>
  <c r="T100" i="21"/>
  <c r="V100" i="21" a="1"/>
  <c r="V100" i="21"/>
  <c r="T101" i="21" a="1"/>
  <c r="T101" i="21"/>
  <c r="V101" i="21" a="1"/>
  <c r="V101" i="21"/>
  <c r="T102" i="21" a="1"/>
  <c r="T102" i="21"/>
  <c r="V102" i="21" a="1"/>
  <c r="V102" i="21"/>
  <c r="T103" i="21" a="1"/>
  <c r="T103" i="21"/>
  <c r="V103" i="21" a="1"/>
  <c r="V103" i="21"/>
  <c r="T104" i="21" a="1"/>
  <c r="T104" i="21"/>
  <c r="V104" i="21" a="1"/>
  <c r="V104" i="21"/>
  <c r="T105" i="21" a="1"/>
  <c r="T105" i="21"/>
  <c r="V105" i="21" a="1"/>
  <c r="V105" i="21"/>
  <c r="T106" i="21" a="1"/>
  <c r="T106" i="21"/>
  <c r="V106" i="21" a="1"/>
  <c r="V106" i="21"/>
  <c r="T107" i="21" a="1"/>
  <c r="T107" i="21"/>
  <c r="V107" i="21" a="1"/>
  <c r="V107" i="21"/>
  <c r="T108" i="21" a="1"/>
  <c r="T108" i="21"/>
  <c r="V108" i="21" a="1"/>
  <c r="V108" i="21"/>
  <c r="T109" i="21" a="1"/>
  <c r="T109" i="21"/>
  <c r="V109" i="21" a="1"/>
  <c r="V109" i="21"/>
  <c r="U80" i="21" a="1"/>
  <c r="U80" i="21"/>
  <c r="W80" i="21" a="1"/>
  <c r="W80" i="21"/>
  <c r="AP119" i="21"/>
  <c r="AP117" i="21"/>
  <c r="AP124" i="21"/>
  <c r="AP128" i="21"/>
  <c r="AP132" i="21"/>
  <c r="AP136" i="21"/>
  <c r="AP140" i="21"/>
  <c r="AP144" i="21"/>
  <c r="AP148" i="21"/>
  <c r="AP152" i="21"/>
  <c r="AP156" i="21"/>
  <c r="AP160" i="21"/>
  <c r="AP164" i="21"/>
  <c r="AP168" i="21"/>
  <c r="AP172" i="21"/>
  <c r="AP176" i="21"/>
  <c r="AP180" i="21"/>
  <c r="AP118" i="21"/>
  <c r="AP121" i="21"/>
  <c r="AP125" i="21"/>
  <c r="AP129" i="21"/>
  <c r="AP133" i="21"/>
  <c r="AP137" i="21"/>
  <c r="AP141" i="21"/>
  <c r="AP145" i="21"/>
  <c r="AP149" i="21"/>
  <c r="AP153" i="21"/>
  <c r="AP157" i="21"/>
  <c r="AP161" i="21"/>
  <c r="AP165" i="21"/>
  <c r="AP169" i="21"/>
  <c r="AP120" i="21"/>
  <c r="AP122" i="21"/>
  <c r="AP126" i="21"/>
  <c r="AP130" i="21"/>
  <c r="AP134" i="21"/>
  <c r="AP138" i="21"/>
  <c r="AP142" i="21"/>
  <c r="AP146" i="21"/>
  <c r="AP150" i="21"/>
  <c r="AP154" i="21"/>
  <c r="AP158" i="21"/>
  <c r="AP162" i="21"/>
  <c r="AP166" i="21"/>
  <c r="AP170" i="21"/>
  <c r="AP174" i="21"/>
  <c r="AP178" i="21"/>
  <c r="AP131" i="21"/>
  <c r="AP147" i="21"/>
  <c r="AP163" i="21"/>
  <c r="AP171" i="21"/>
  <c r="AP179" i="21"/>
  <c r="AP182" i="21"/>
  <c r="AP186" i="21"/>
  <c r="AP190" i="21"/>
  <c r="AP194" i="21"/>
  <c r="AP135" i="21"/>
  <c r="AP151" i="21"/>
  <c r="AP167" i="21"/>
  <c r="AP173" i="21"/>
  <c r="AP183" i="21"/>
  <c r="AP187" i="21"/>
  <c r="AP191" i="21"/>
  <c r="AP195" i="21"/>
  <c r="AP123" i="21"/>
  <c r="AP139" i="21"/>
  <c r="AP155" i="21"/>
  <c r="AP175" i="21"/>
  <c r="AP184" i="21"/>
  <c r="AP188" i="21"/>
  <c r="AP192" i="21"/>
  <c r="AP116" i="21"/>
  <c r="AP127" i="21"/>
  <c r="AP143" i="21"/>
  <c r="AP159" i="21"/>
  <c r="AP177" i="21"/>
  <c r="AP181" i="21"/>
  <c r="AP185" i="21"/>
  <c r="AP189" i="21"/>
  <c r="AP193" i="21"/>
  <c r="O36" i="21"/>
  <c r="G114" i="21"/>
  <c r="P78" i="21"/>
  <c r="O57" i="21"/>
  <c r="P114" i="21"/>
  <c r="V78" i="21"/>
  <c r="AF81" i="21" a="1"/>
  <c r="AF81" i="21"/>
  <c r="AI81" i="21" a="1"/>
  <c r="AI81" i="21"/>
  <c r="AF83" i="21" a="1"/>
  <c r="AF83" i="21"/>
  <c r="AI83" i="21" a="1"/>
  <c r="AI83" i="21"/>
  <c r="AF85" i="21" a="1"/>
  <c r="AF85" i="21"/>
  <c r="AI85" i="21" a="1"/>
  <c r="AI85" i="21"/>
  <c r="AF87" i="21" a="1"/>
  <c r="AF87" i="21"/>
  <c r="AI87" i="21" a="1"/>
  <c r="AI87" i="21"/>
  <c r="AF89" i="21" a="1"/>
  <c r="AF89" i="21"/>
  <c r="AI89" i="21" a="1"/>
  <c r="AI89" i="21"/>
  <c r="AF91" i="21" a="1"/>
  <c r="AF91" i="21"/>
  <c r="AI91" i="21" a="1"/>
  <c r="AI91" i="21"/>
  <c r="AF93" i="21" a="1"/>
  <c r="AF93" i="21"/>
  <c r="AI93" i="21" a="1"/>
  <c r="AI93" i="21"/>
  <c r="AF95" i="21" a="1"/>
  <c r="AF95" i="21"/>
  <c r="AI95" i="21" a="1"/>
  <c r="AI95" i="21"/>
  <c r="AF97" i="21" a="1"/>
  <c r="AF97" i="21"/>
  <c r="AI97" i="21" a="1"/>
  <c r="AI97" i="21"/>
  <c r="AF99" i="21" a="1"/>
  <c r="AF99" i="21"/>
  <c r="AI99" i="21" a="1"/>
  <c r="AI99" i="21"/>
  <c r="AF101" i="21" a="1"/>
  <c r="AF101" i="21"/>
  <c r="AI101" i="21" a="1"/>
  <c r="AI101" i="21"/>
  <c r="AF103" i="21" a="1"/>
  <c r="AF103" i="21"/>
  <c r="AI103" i="21" a="1"/>
  <c r="AI103" i="21"/>
  <c r="AF105" i="21" a="1"/>
  <c r="AF105" i="21"/>
  <c r="AI105" i="21" a="1"/>
  <c r="AI105" i="21"/>
  <c r="AF107" i="21" a="1"/>
  <c r="AF107" i="21"/>
  <c r="AI107" i="21" a="1"/>
  <c r="AI107" i="21"/>
  <c r="AF109" i="21" a="1"/>
  <c r="AF109" i="21"/>
  <c r="AI109" i="21" a="1"/>
  <c r="AI109" i="21"/>
  <c r="AH80" i="21" a="1"/>
  <c r="AH80" i="21"/>
  <c r="AF80" i="21" a="1"/>
  <c r="AF80" i="21"/>
  <c r="AG81" i="21" a="1"/>
  <c r="AG81" i="21"/>
  <c r="AH82" i="21" a="1"/>
  <c r="AH82" i="21"/>
  <c r="AG83" i="21" a="1"/>
  <c r="AG83" i="21"/>
  <c r="AH84" i="21" a="1"/>
  <c r="AH84" i="21"/>
  <c r="AG85" i="21" a="1"/>
  <c r="AG85" i="21"/>
  <c r="AH86" i="21" a="1"/>
  <c r="AH86" i="21"/>
  <c r="AG87" i="21" a="1"/>
  <c r="AG87" i="21"/>
  <c r="AH88" i="21" a="1"/>
  <c r="AH88" i="21"/>
  <c r="AG89" i="21" a="1"/>
  <c r="AG89" i="21"/>
  <c r="AH90" i="21" a="1"/>
  <c r="AH90" i="21"/>
  <c r="AG91" i="21" a="1"/>
  <c r="AG91" i="21"/>
  <c r="AH92" i="21" a="1"/>
  <c r="AH92" i="21"/>
  <c r="AG93" i="21" a="1"/>
  <c r="AG93" i="21"/>
  <c r="AH94" i="21" a="1"/>
  <c r="AH94" i="21"/>
  <c r="AG95" i="21" a="1"/>
  <c r="AG95" i="21"/>
  <c r="AH96" i="21" a="1"/>
  <c r="AH96" i="21"/>
  <c r="AG97" i="21" a="1"/>
  <c r="AG97" i="21"/>
  <c r="AH98" i="21" a="1"/>
  <c r="AH98" i="21"/>
  <c r="AG99" i="21" a="1"/>
  <c r="AG99" i="21"/>
  <c r="AH100" i="21" a="1"/>
  <c r="AH100" i="21"/>
  <c r="AG101" i="21" a="1"/>
  <c r="AG101" i="21"/>
  <c r="AH102" i="21" a="1"/>
  <c r="AH102" i="21"/>
  <c r="AG103" i="21" a="1"/>
  <c r="AG103" i="21"/>
  <c r="AH104" i="21" a="1"/>
  <c r="AH104" i="21"/>
  <c r="AG105" i="21" a="1"/>
  <c r="AG105" i="21"/>
  <c r="AH106" i="21" a="1"/>
  <c r="AH106" i="21"/>
  <c r="AG107" i="21" a="1"/>
  <c r="AG107" i="21"/>
  <c r="AH108" i="21" a="1"/>
  <c r="AH108" i="21"/>
  <c r="AG109" i="21" a="1"/>
  <c r="AG109" i="21"/>
  <c r="AF82" i="21" a="1"/>
  <c r="AF82" i="21"/>
  <c r="AI82" i="21" a="1"/>
  <c r="AI82" i="21"/>
  <c r="AF84" i="21" a="1"/>
  <c r="AF84" i="21"/>
  <c r="AI84" i="21" a="1"/>
  <c r="AI84" i="21"/>
  <c r="AF86" i="21" a="1"/>
  <c r="AF86" i="21"/>
  <c r="AI86" i="21" a="1"/>
  <c r="AI86" i="21"/>
  <c r="AF88" i="21" a="1"/>
  <c r="AF88" i="21"/>
  <c r="AI88" i="21" a="1"/>
  <c r="AI88" i="21"/>
  <c r="AF90" i="21" a="1"/>
  <c r="AF90" i="21"/>
  <c r="AI90" i="21" a="1"/>
  <c r="AI90" i="21"/>
  <c r="AF92" i="21" a="1"/>
  <c r="AF92" i="21"/>
  <c r="AI92" i="21" a="1"/>
  <c r="AI92" i="21"/>
  <c r="AF94" i="21" a="1"/>
  <c r="AF94" i="21"/>
  <c r="AI94" i="21" a="1"/>
  <c r="AI94" i="21"/>
  <c r="AF96" i="21" a="1"/>
  <c r="AF96" i="21"/>
  <c r="AI96" i="21" a="1"/>
  <c r="AI96" i="21"/>
  <c r="AF98" i="21" a="1"/>
  <c r="AF98" i="21"/>
  <c r="AI98" i="21" a="1"/>
  <c r="AI98" i="21"/>
  <c r="AF100" i="21" a="1"/>
  <c r="AF100" i="21"/>
  <c r="AI100" i="21" a="1"/>
  <c r="AI100" i="21"/>
  <c r="AF102" i="21" a="1"/>
  <c r="AF102" i="21"/>
  <c r="AI102" i="21" a="1"/>
  <c r="AI102" i="21"/>
  <c r="AF104" i="21" a="1"/>
  <c r="AF104" i="21"/>
  <c r="AI104" i="21" a="1"/>
  <c r="AI104" i="21"/>
  <c r="AF106" i="21" a="1"/>
  <c r="AF106" i="21"/>
  <c r="AI106" i="21" a="1"/>
  <c r="AI106" i="21"/>
  <c r="AF108" i="21" a="1"/>
  <c r="AF108" i="21"/>
  <c r="AI108" i="21" a="1"/>
  <c r="AI108" i="21"/>
  <c r="AG80" i="21" a="1"/>
  <c r="AG80" i="21"/>
  <c r="AI80" i="21" a="1"/>
  <c r="AI80" i="21"/>
  <c r="AH81" i="21" a="1"/>
  <c r="AH81" i="21"/>
  <c r="AG82" i="21" a="1"/>
  <c r="AG82" i="21"/>
  <c r="AH83" i="21" a="1"/>
  <c r="AH83" i="21"/>
  <c r="AG86" i="21" a="1"/>
  <c r="AG86" i="21"/>
  <c r="AH91" i="21" a="1"/>
  <c r="AH91" i="21"/>
  <c r="AG94" i="21" a="1"/>
  <c r="AG94" i="21"/>
  <c r="AH99" i="21" a="1"/>
  <c r="AH99" i="21"/>
  <c r="AG102" i="21" a="1"/>
  <c r="AG102" i="21"/>
  <c r="AH107" i="21" a="1"/>
  <c r="AH107" i="21"/>
  <c r="AG84" i="21" a="1"/>
  <c r="AG84" i="21"/>
  <c r="AH89" i="21" a="1"/>
  <c r="AH89" i="21"/>
  <c r="AG92" i="21" a="1"/>
  <c r="AG92" i="21"/>
  <c r="AH97" i="21" a="1"/>
  <c r="AH97" i="21"/>
  <c r="AG100" i="21" a="1"/>
  <c r="AG100" i="21"/>
  <c r="AH105" i="21" a="1"/>
  <c r="AH105" i="21"/>
  <c r="AG108" i="21" a="1"/>
  <c r="AG108" i="21"/>
  <c r="AH87" i="21" a="1"/>
  <c r="AH87" i="21"/>
  <c r="AG90" i="21" a="1"/>
  <c r="AG90" i="21"/>
  <c r="AH95" i="21" a="1"/>
  <c r="AH95" i="21"/>
  <c r="AG98" i="21" a="1"/>
  <c r="AG98" i="21"/>
  <c r="AH103" i="21" a="1"/>
  <c r="AH103" i="21"/>
  <c r="AG106" i="21" a="1"/>
  <c r="AG106" i="21"/>
  <c r="AH85" i="21" a="1"/>
  <c r="AH85" i="21"/>
  <c r="AG96" i="21" a="1"/>
  <c r="AG96" i="21"/>
  <c r="AG88" i="21" a="1"/>
  <c r="AG88" i="21"/>
  <c r="AH109" i="21" a="1"/>
  <c r="AH109" i="21"/>
  <c r="AH101" i="21" a="1"/>
  <c r="AH101" i="21"/>
  <c r="AH93" i="21" a="1"/>
  <c r="AH93" i="21"/>
  <c r="AG104" i="21" a="1"/>
  <c r="AG104" i="21"/>
  <c r="S114" i="21"/>
  <c r="X78" i="21"/>
  <c r="M114" i="21"/>
  <c r="T78" i="21"/>
  <c r="AQ118" i="21"/>
  <c r="AQ120" i="21"/>
  <c r="AQ119" i="21"/>
  <c r="AQ123" i="21"/>
  <c r="AQ127" i="21"/>
  <c r="AQ131" i="21"/>
  <c r="AQ135" i="21"/>
  <c r="AQ139" i="21"/>
  <c r="AQ143" i="21"/>
  <c r="AQ147" i="21"/>
  <c r="AQ151" i="21"/>
  <c r="AQ155" i="21"/>
  <c r="AQ159" i="21"/>
  <c r="AQ163" i="21"/>
  <c r="AQ167" i="21"/>
  <c r="AQ171" i="21"/>
  <c r="AQ175" i="21"/>
  <c r="AQ179" i="21"/>
  <c r="AQ124" i="21"/>
  <c r="AQ128" i="21"/>
  <c r="AQ132" i="21"/>
  <c r="AQ136" i="21"/>
  <c r="AQ140" i="21"/>
  <c r="AQ144" i="21"/>
  <c r="AQ148" i="21"/>
  <c r="AQ152" i="21"/>
  <c r="AQ156" i="21"/>
  <c r="AQ160" i="21"/>
  <c r="AQ164" i="21"/>
  <c r="AQ168" i="21"/>
  <c r="AQ121" i="21"/>
  <c r="AQ125" i="21"/>
  <c r="AQ129" i="21"/>
  <c r="AQ133" i="21"/>
  <c r="AQ137" i="21"/>
  <c r="AQ141" i="21"/>
  <c r="AQ145" i="21"/>
  <c r="AQ149" i="21"/>
  <c r="AQ153" i="21"/>
  <c r="AQ157" i="21"/>
  <c r="AQ161" i="21"/>
  <c r="AQ165" i="21"/>
  <c r="AQ169" i="21"/>
  <c r="AQ173" i="21"/>
  <c r="AQ177" i="21"/>
  <c r="AQ134" i="21"/>
  <c r="AQ150" i="21"/>
  <c r="AQ166" i="21"/>
  <c r="AQ174" i="21"/>
  <c r="AQ181" i="21"/>
  <c r="AQ185" i="21"/>
  <c r="AQ189" i="21"/>
  <c r="AQ193" i="21"/>
  <c r="AQ117" i="21"/>
  <c r="AQ122" i="21"/>
  <c r="AQ138" i="21"/>
  <c r="AQ154" i="21"/>
  <c r="AQ176" i="21"/>
  <c r="AQ182" i="21"/>
  <c r="AQ186" i="21"/>
  <c r="AQ190" i="21"/>
  <c r="AQ194" i="21"/>
  <c r="AQ116" i="21"/>
  <c r="AQ126" i="21"/>
  <c r="AQ142" i="21"/>
  <c r="AQ158" i="21"/>
  <c r="AQ170" i="21"/>
  <c r="AQ178" i="21"/>
  <c r="AQ183" i="21"/>
  <c r="AQ187" i="21"/>
  <c r="AQ191" i="21"/>
  <c r="AQ195" i="21"/>
  <c r="AQ130" i="21"/>
  <c r="AQ146" i="21"/>
  <c r="AQ162" i="21"/>
  <c r="AQ172" i="21"/>
  <c r="AQ180" i="21"/>
  <c r="AQ184" i="21"/>
  <c r="AQ188" i="21"/>
  <c r="AQ192" i="21"/>
  <c r="AE114" i="21"/>
  <c r="AF78" i="21"/>
  <c r="AH114" i="21"/>
  <c r="AH78" i="21"/>
  <c r="AC81" i="21" a="1"/>
  <c r="AC81" i="21"/>
  <c r="AE81" i="21" a="1"/>
  <c r="AE81" i="21"/>
  <c r="AC82" i="21" a="1"/>
  <c r="AC82" i="21"/>
  <c r="AE82" i="21" a="1"/>
  <c r="AE82" i="21"/>
  <c r="AC83" i="21" a="1"/>
  <c r="AC83" i="21"/>
  <c r="AE83" i="21" a="1"/>
  <c r="AE83" i="21"/>
  <c r="AC84" i="21" a="1"/>
  <c r="AC84" i="21"/>
  <c r="AE84" i="21" a="1"/>
  <c r="AE84" i="21"/>
  <c r="AC85" i="21" a="1"/>
  <c r="AC85" i="21"/>
  <c r="AE85" i="21" a="1"/>
  <c r="AE85" i="21"/>
  <c r="AC86" i="21" a="1"/>
  <c r="AC86" i="21"/>
  <c r="AE86" i="21" a="1"/>
  <c r="AE86" i="21"/>
  <c r="AC87" i="21" a="1"/>
  <c r="AC87" i="21"/>
  <c r="AE87" i="21" a="1"/>
  <c r="AE87" i="21"/>
  <c r="AC88" i="21" a="1"/>
  <c r="AC88" i="21"/>
  <c r="AE88" i="21" a="1"/>
  <c r="AE88" i="21"/>
  <c r="AC89" i="21" a="1"/>
  <c r="AC89" i="21"/>
  <c r="AE89" i="21" a="1"/>
  <c r="AE89" i="21"/>
  <c r="AC90" i="21" a="1"/>
  <c r="AC90" i="21"/>
  <c r="AE90" i="21" a="1"/>
  <c r="AE90" i="21"/>
  <c r="AC91" i="21" a="1"/>
  <c r="AC91" i="21"/>
  <c r="AE91" i="21" a="1"/>
  <c r="AE91" i="21"/>
  <c r="AC92" i="21" a="1"/>
  <c r="AC92" i="21"/>
  <c r="AE92" i="21" a="1"/>
  <c r="AE92" i="21"/>
  <c r="AC93" i="21" a="1"/>
  <c r="AC93" i="21"/>
  <c r="AE93" i="21" a="1"/>
  <c r="AE93" i="21"/>
  <c r="AC94" i="21" a="1"/>
  <c r="AC94" i="21"/>
  <c r="AE94" i="21" a="1"/>
  <c r="AE94" i="21"/>
  <c r="AC95" i="21" a="1"/>
  <c r="AC95" i="21"/>
  <c r="AE95" i="21" a="1"/>
  <c r="AE95" i="21"/>
  <c r="AC96" i="21" a="1"/>
  <c r="AC96" i="21"/>
  <c r="AE96" i="21" a="1"/>
  <c r="AE96" i="21"/>
  <c r="AC97" i="21" a="1"/>
  <c r="AC97" i="21"/>
  <c r="AB81" i="21" a="1"/>
  <c r="AB81" i="21"/>
  <c r="AD81" i="21" a="1"/>
  <c r="AD81" i="21"/>
  <c r="AB82" i="21" a="1"/>
  <c r="AB82" i="21"/>
  <c r="AD82" i="21" a="1"/>
  <c r="AD82" i="21"/>
  <c r="AB83" i="21" a="1"/>
  <c r="AB83" i="21"/>
  <c r="AD83" i="21" a="1"/>
  <c r="AD83" i="21"/>
  <c r="AB84" i="21" a="1"/>
  <c r="AB84" i="21"/>
  <c r="AD84" i="21" a="1"/>
  <c r="AD84" i="21"/>
  <c r="AB85" i="21" a="1"/>
  <c r="AB85" i="21"/>
  <c r="AD85" i="21" a="1"/>
  <c r="AD85" i="21"/>
  <c r="AB86" i="21" a="1"/>
  <c r="AB86" i="21"/>
  <c r="AD86" i="21" a="1"/>
  <c r="AD86" i="21"/>
  <c r="AB87" i="21" a="1"/>
  <c r="AB87" i="21"/>
  <c r="AD87" i="21" a="1"/>
  <c r="AD87" i="21"/>
  <c r="AB88" i="21" a="1"/>
  <c r="AB88" i="21"/>
  <c r="AD88" i="21" a="1"/>
  <c r="AD88" i="21"/>
  <c r="AB89" i="21" a="1"/>
  <c r="AB89" i="21"/>
  <c r="AD89" i="21" a="1"/>
  <c r="AD89" i="21"/>
  <c r="AB90" i="21" a="1"/>
  <c r="AB90" i="21"/>
  <c r="AD90" i="21" a="1"/>
  <c r="AD90" i="21"/>
  <c r="AB91" i="21" a="1"/>
  <c r="AB91" i="21"/>
  <c r="AD91" i="21" a="1"/>
  <c r="AD91" i="21"/>
  <c r="AB92" i="21" a="1"/>
  <c r="AB92" i="21"/>
  <c r="AD92" i="21" a="1"/>
  <c r="AD92" i="21"/>
  <c r="AB93" i="21" a="1"/>
  <c r="AB93" i="21"/>
  <c r="AD93" i="21" a="1"/>
  <c r="AD93" i="21"/>
  <c r="AB94" i="21" a="1"/>
  <c r="AB94" i="21"/>
  <c r="AD94" i="21" a="1"/>
  <c r="AD94" i="21"/>
  <c r="AB95" i="21" a="1"/>
  <c r="AB95" i="21"/>
  <c r="AD95" i="21" a="1"/>
  <c r="AD95" i="21"/>
  <c r="AB96" i="21" a="1"/>
  <c r="AB96" i="21"/>
  <c r="AD96" i="21" a="1"/>
  <c r="AD96" i="21"/>
  <c r="AB97" i="21" a="1"/>
  <c r="AB97" i="21"/>
  <c r="AD97" i="21" a="1"/>
  <c r="AD97" i="21"/>
  <c r="AE97" i="21" a="1"/>
  <c r="AE97" i="21"/>
  <c r="AD98" i="21" a="1"/>
  <c r="AD98" i="21"/>
  <c r="AE99" i="21" a="1"/>
  <c r="AE99" i="21"/>
  <c r="AD100" i="21" a="1"/>
  <c r="AD100" i="21"/>
  <c r="AE101" i="21" a="1"/>
  <c r="AE101" i="21"/>
  <c r="AD102" i="21" a="1"/>
  <c r="AD102" i="21"/>
  <c r="AE103" i="21" a="1"/>
  <c r="AE103" i="21"/>
  <c r="AD104" i="21" a="1"/>
  <c r="AD104" i="21"/>
  <c r="AE105" i="21" a="1"/>
  <c r="AE105" i="21"/>
  <c r="AD106" i="21" a="1"/>
  <c r="AD106" i="21"/>
  <c r="AE107" i="21" a="1"/>
  <c r="AE107" i="21"/>
  <c r="AD108" i="21" a="1"/>
  <c r="AD108" i="21"/>
  <c r="AE109" i="21" a="1"/>
  <c r="AE109" i="21"/>
  <c r="AE80" i="21" a="1"/>
  <c r="AE80" i="21"/>
  <c r="AB98" i="21" a="1"/>
  <c r="AB98" i="21"/>
  <c r="AC99" i="21" a="1"/>
  <c r="AC99" i="21"/>
  <c r="AB100" i="21" a="1"/>
  <c r="AB100" i="21"/>
  <c r="AC101" i="21" a="1"/>
  <c r="AC101" i="21"/>
  <c r="AB102" i="21" a="1"/>
  <c r="AB102" i="21"/>
  <c r="AC103" i="21" a="1"/>
  <c r="AC103" i="21"/>
  <c r="AB104" i="21" a="1"/>
  <c r="AB104" i="21"/>
  <c r="AC105" i="21" a="1"/>
  <c r="AC105" i="21"/>
  <c r="AB106" i="21" a="1"/>
  <c r="AB106" i="21"/>
  <c r="AC107" i="21" a="1"/>
  <c r="AC107" i="21"/>
  <c r="AB108" i="21" a="1"/>
  <c r="AB108" i="21"/>
  <c r="AC109" i="21" a="1"/>
  <c r="AC109" i="21"/>
  <c r="AC80" i="21" a="1"/>
  <c r="AC80" i="21"/>
  <c r="AE98" i="21" a="1"/>
  <c r="AE98" i="21"/>
  <c r="AD99" i="21" a="1"/>
  <c r="AD99" i="21"/>
  <c r="AE100" i="21" a="1"/>
  <c r="AE100" i="21"/>
  <c r="AD101" i="21" a="1"/>
  <c r="AD101" i="21"/>
  <c r="AE102" i="21" a="1"/>
  <c r="AE102" i="21"/>
  <c r="AD103" i="21" a="1"/>
  <c r="AD103" i="21"/>
  <c r="AE104" i="21" a="1"/>
  <c r="AE104" i="21"/>
  <c r="AD105" i="21" a="1"/>
  <c r="AD105" i="21"/>
  <c r="AE106" i="21" a="1"/>
  <c r="AE106" i="21"/>
  <c r="AD107" i="21" a="1"/>
  <c r="AD107" i="21"/>
  <c r="AE108" i="21" a="1"/>
  <c r="AE108" i="21"/>
  <c r="AD109" i="21" a="1"/>
  <c r="AD109" i="21"/>
  <c r="AB80" i="21" a="1"/>
  <c r="AB80" i="21"/>
  <c r="AB99" i="21" a="1"/>
  <c r="AB99" i="21"/>
  <c r="AC104" i="21" a="1"/>
  <c r="AC104" i="21"/>
  <c r="AB107" i="21" a="1"/>
  <c r="AB107" i="21"/>
  <c r="AC102" i="21" a="1"/>
  <c r="AC102" i="21"/>
  <c r="AB105" i="21" a="1"/>
  <c r="AB105" i="21"/>
  <c r="AD80" i="21" a="1"/>
  <c r="AD80" i="21"/>
  <c r="AC100" i="21" a="1"/>
  <c r="AC100" i="21"/>
  <c r="AB103" i="21" a="1"/>
  <c r="AB103" i="21"/>
  <c r="AC108" i="21" a="1"/>
  <c r="AC108" i="21"/>
  <c r="AC98" i="21" a="1"/>
  <c r="AC98" i="21"/>
  <c r="AB109" i="21" a="1"/>
  <c r="AB109" i="21"/>
  <c r="AB101" i="21" a="1"/>
  <c r="AB101" i="21"/>
  <c r="AC106" i="21" a="1"/>
  <c r="AC106" i="21"/>
  <c r="AB114" i="21"/>
  <c r="AD78" i="21"/>
  <c r="AR117" i="21"/>
  <c r="AR119" i="21"/>
  <c r="AR122" i="21"/>
  <c r="AR126" i="21"/>
  <c r="AR130" i="21"/>
  <c r="AR134" i="21"/>
  <c r="AR138" i="21"/>
  <c r="AR142" i="21"/>
  <c r="AR146" i="21"/>
  <c r="AR150" i="21"/>
  <c r="AR154" i="21"/>
  <c r="AR158" i="21"/>
  <c r="AR162" i="21"/>
  <c r="AR166" i="21"/>
  <c r="AR170" i="21"/>
  <c r="AR174" i="21"/>
  <c r="AR178" i="21"/>
  <c r="AR123" i="21"/>
  <c r="AR127" i="21"/>
  <c r="AR131" i="21"/>
  <c r="AR135" i="21"/>
  <c r="AR139" i="21"/>
  <c r="AR143" i="21"/>
  <c r="AR147" i="21"/>
  <c r="AR151" i="21"/>
  <c r="AR155" i="21"/>
  <c r="AR159" i="21"/>
  <c r="AR163" i="21"/>
  <c r="AR167" i="21"/>
  <c r="AR118" i="21"/>
  <c r="AR124" i="21"/>
  <c r="AR128" i="21"/>
  <c r="AR132" i="21"/>
  <c r="AR136" i="21"/>
  <c r="AR140" i="21"/>
  <c r="AR144" i="21"/>
  <c r="AR148" i="21"/>
  <c r="AR152" i="21"/>
  <c r="AR156" i="21"/>
  <c r="AR160" i="21"/>
  <c r="AR164" i="21"/>
  <c r="AR168" i="21"/>
  <c r="AR172" i="21"/>
  <c r="AR176" i="21"/>
  <c r="AR121" i="21"/>
  <c r="AR137" i="21"/>
  <c r="AR153" i="21"/>
  <c r="AR169" i="21"/>
  <c r="AR177" i="21"/>
  <c r="AR180" i="21"/>
  <c r="AR184" i="21"/>
  <c r="AR188" i="21"/>
  <c r="AR192" i="21"/>
  <c r="AR116" i="21"/>
  <c r="AR125" i="21"/>
  <c r="AR141" i="21"/>
  <c r="AR157" i="21"/>
  <c r="AR171" i="21"/>
  <c r="AR179" i="21"/>
  <c r="AR181" i="21"/>
  <c r="AR185" i="21"/>
  <c r="AR189" i="21"/>
  <c r="AR193" i="21"/>
  <c r="AR129" i="21"/>
  <c r="AR145" i="21"/>
  <c r="AR161" i="21"/>
  <c r="AR173" i="21"/>
  <c r="AR182" i="21"/>
  <c r="AR186" i="21"/>
  <c r="AR190" i="21"/>
  <c r="AR194" i="21"/>
  <c r="AR120" i="21"/>
  <c r="AR133" i="21"/>
  <c r="AR149" i="21"/>
  <c r="AR165" i="21"/>
  <c r="AR175" i="21"/>
  <c r="AR183" i="21"/>
  <c r="AR187" i="21"/>
  <c r="AR191" i="21"/>
  <c r="AR195" i="21"/>
  <c r="J114" i="21"/>
  <c r="R78" i="21"/>
  <c r="AA81" i="21" a="1"/>
  <c r="AA81" i="21"/>
  <c r="Z82" i="21" a="1"/>
  <c r="Z82" i="21"/>
  <c r="AA83" i="21" a="1"/>
  <c r="AA83" i="21"/>
  <c r="Z84" i="21" a="1"/>
  <c r="Z84" i="21"/>
  <c r="AA85" i="21" a="1"/>
  <c r="AA85" i="21"/>
  <c r="Z86" i="21" a="1"/>
  <c r="Z86" i="21"/>
  <c r="AA87" i="21" a="1"/>
  <c r="AA87" i="21"/>
  <c r="Y88" i="21" a="1"/>
  <c r="Y88" i="21"/>
  <c r="AA88" i="21" a="1"/>
  <c r="AA88" i="21"/>
  <c r="Y89" i="21" a="1"/>
  <c r="Y89" i="21"/>
  <c r="AA89" i="21" a="1"/>
  <c r="AA89" i="21"/>
  <c r="Y90" i="21" a="1"/>
  <c r="Y90" i="21"/>
  <c r="AA90" i="21" a="1"/>
  <c r="AA90" i="21"/>
  <c r="Y91" i="21" a="1"/>
  <c r="Y91" i="21"/>
  <c r="AA91" i="21" a="1"/>
  <c r="AA91" i="21"/>
  <c r="Y92" i="21" a="1"/>
  <c r="Y92" i="21"/>
  <c r="AA92" i="21" a="1"/>
  <c r="AA92" i="21"/>
  <c r="Y93" i="21" a="1"/>
  <c r="Y93" i="21"/>
  <c r="AA93" i="21" a="1"/>
  <c r="AA93" i="21"/>
  <c r="Y94" i="21" a="1"/>
  <c r="Y94" i="21"/>
  <c r="AA94" i="21" a="1"/>
  <c r="AA94" i="21"/>
  <c r="Y95" i="21" a="1"/>
  <c r="Y95" i="21"/>
  <c r="AA95" i="21" a="1"/>
  <c r="AA95" i="21"/>
  <c r="Y96" i="21" a="1"/>
  <c r="Y96" i="21"/>
  <c r="AA96" i="21" a="1"/>
  <c r="AA96" i="21"/>
  <c r="Y97" i="21" a="1"/>
  <c r="Y97" i="21"/>
  <c r="AA97" i="21" a="1"/>
  <c r="AA97" i="21"/>
  <c r="Y98" i="21" a="1"/>
  <c r="Y98" i="21"/>
  <c r="AA98" i="21" a="1"/>
  <c r="AA98" i="21"/>
  <c r="Y99" i="21" a="1"/>
  <c r="Y99" i="21"/>
  <c r="AA99" i="21" a="1"/>
  <c r="AA99" i="21"/>
  <c r="Y100" i="21" a="1"/>
  <c r="Y100" i="21"/>
  <c r="AA100" i="21" a="1"/>
  <c r="AA100" i="21"/>
  <c r="Y101" i="21" a="1"/>
  <c r="Y101" i="21"/>
  <c r="AA101" i="21" a="1"/>
  <c r="AA101" i="21"/>
  <c r="Y102" i="21" a="1"/>
  <c r="Y102" i="21"/>
  <c r="AA102" i="21" a="1"/>
  <c r="AA102" i="21"/>
  <c r="Y103" i="21" a="1"/>
  <c r="Y103" i="21"/>
  <c r="AA103" i="21" a="1"/>
  <c r="AA103" i="21"/>
  <c r="Y104" i="21" a="1"/>
  <c r="Y104" i="21"/>
  <c r="AA104" i="21" a="1"/>
  <c r="AA104" i="21"/>
  <c r="Y105" i="21" a="1"/>
  <c r="Y105" i="21"/>
  <c r="AA105" i="21" a="1"/>
  <c r="AA105" i="21"/>
  <c r="Y106" i="21" a="1"/>
  <c r="Y106" i="21"/>
  <c r="AA106" i="21" a="1"/>
  <c r="AA106" i="21"/>
  <c r="Y107" i="21" a="1"/>
  <c r="Y107" i="21"/>
  <c r="AA107" i="21" a="1"/>
  <c r="AA107" i="21"/>
  <c r="Y108" i="21" a="1"/>
  <c r="Y108" i="21"/>
  <c r="AA108" i="21" a="1"/>
  <c r="AA108" i="21"/>
  <c r="Y109" i="21" a="1"/>
  <c r="Y109" i="21"/>
  <c r="AA109" i="21" a="1"/>
  <c r="AA109" i="21"/>
  <c r="Z80" i="21" a="1"/>
  <c r="Z80" i="21"/>
  <c r="X80" i="21" a="1"/>
  <c r="X80" i="21"/>
  <c r="Y81" i="21" a="1"/>
  <c r="Y81" i="21"/>
  <c r="X82" i="21" a="1"/>
  <c r="X82" i="21"/>
  <c r="Y83" i="21" a="1"/>
  <c r="Y83" i="21"/>
  <c r="X84" i="21" a="1"/>
  <c r="X84" i="21"/>
  <c r="Y85" i="21" a="1"/>
  <c r="Y85" i="21"/>
  <c r="X86" i="21" a="1"/>
  <c r="X86" i="21"/>
  <c r="Y87" i="21" a="1"/>
  <c r="Y87" i="21"/>
  <c r="Z81" i="21" a="1"/>
  <c r="Z81" i="21"/>
  <c r="AA82" i="21" a="1"/>
  <c r="AA82" i="21"/>
  <c r="Z83" i="21" a="1"/>
  <c r="Z83" i="21"/>
  <c r="AA84" i="21" a="1"/>
  <c r="AA84" i="21"/>
  <c r="Z85" i="21" a="1"/>
  <c r="Z85" i="21"/>
  <c r="AA86" i="21" a="1"/>
  <c r="AA86" i="21"/>
  <c r="Z87" i="21" a="1"/>
  <c r="Z87" i="21"/>
  <c r="X88" i="21" a="1"/>
  <c r="X88" i="21"/>
  <c r="Z88" i="21" a="1"/>
  <c r="Z88" i="21"/>
  <c r="X89" i="21" a="1"/>
  <c r="X89" i="21"/>
  <c r="Z89" i="21" a="1"/>
  <c r="Z89" i="21"/>
  <c r="X90" i="21" a="1"/>
  <c r="X90" i="21"/>
  <c r="Z90" i="21" a="1"/>
  <c r="Z90" i="21"/>
  <c r="X91" i="21" a="1"/>
  <c r="X91" i="21"/>
  <c r="Z91" i="21" a="1"/>
  <c r="Z91" i="21"/>
  <c r="X92" i="21" a="1"/>
  <c r="X92" i="21"/>
  <c r="Z92" i="21" a="1"/>
  <c r="Z92" i="21"/>
  <c r="X93" i="21" a="1"/>
  <c r="X93" i="21"/>
  <c r="Z93" i="21" a="1"/>
  <c r="Z93" i="21"/>
  <c r="X94" i="21" a="1"/>
  <c r="X94" i="21"/>
  <c r="Z94" i="21" a="1"/>
  <c r="Z94" i="21"/>
  <c r="X95" i="21" a="1"/>
  <c r="X95" i="21"/>
  <c r="Z95" i="21" a="1"/>
  <c r="Z95" i="21"/>
  <c r="X96" i="21" a="1"/>
  <c r="X96" i="21"/>
  <c r="Z96" i="21" a="1"/>
  <c r="Z96" i="21"/>
  <c r="X97" i="21" a="1"/>
  <c r="X97" i="21"/>
  <c r="Z97" i="21" a="1"/>
  <c r="Z97" i="21"/>
  <c r="X98" i="21" a="1"/>
  <c r="X98" i="21"/>
  <c r="Z98" i="21" a="1"/>
  <c r="Z98" i="21"/>
  <c r="X99" i="21" a="1"/>
  <c r="X99" i="21"/>
  <c r="Z99" i="21" a="1"/>
  <c r="Z99" i="21"/>
  <c r="X100" i="21" a="1"/>
  <c r="X100" i="21"/>
  <c r="Z100" i="21" a="1"/>
  <c r="Z100" i="21"/>
  <c r="X101" i="21" a="1"/>
  <c r="X101" i="21"/>
  <c r="Z101" i="21" a="1"/>
  <c r="Z101" i="21"/>
  <c r="X102" i="21" a="1"/>
  <c r="X102" i="21"/>
  <c r="Z102" i="21" a="1"/>
  <c r="Z102" i="21"/>
  <c r="X103" i="21" a="1"/>
  <c r="X103" i="21"/>
  <c r="Z103" i="21" a="1"/>
  <c r="Z103" i="21"/>
  <c r="X104" i="21" a="1"/>
  <c r="X104" i="21"/>
  <c r="Z104" i="21" a="1"/>
  <c r="Z104" i="21"/>
  <c r="X105" i="21" a="1"/>
  <c r="X105" i="21"/>
  <c r="Z105" i="21" a="1"/>
  <c r="Z105" i="21"/>
  <c r="X106" i="21" a="1"/>
  <c r="X106" i="21"/>
  <c r="Z106" i="21" a="1"/>
  <c r="Z106" i="21"/>
  <c r="X107" i="21" a="1"/>
  <c r="X107" i="21"/>
  <c r="Z107" i="21" a="1"/>
  <c r="Z107" i="21"/>
  <c r="X108" i="21" a="1"/>
  <c r="X108" i="21"/>
  <c r="Z108" i="21" a="1"/>
  <c r="Z108" i="21"/>
  <c r="X109" i="21" a="1"/>
  <c r="X109" i="21"/>
  <c r="Z109" i="21" a="1"/>
  <c r="Z109" i="21"/>
  <c r="Y80" i="21" a="1"/>
  <c r="Y80" i="21"/>
  <c r="AA80" i="21" a="1"/>
  <c r="AA80" i="21"/>
  <c r="Y82" i="21" a="1"/>
  <c r="Y82" i="21"/>
  <c r="X85" i="21" a="1"/>
  <c r="X85" i="21"/>
  <c r="X83" i="21" a="1"/>
  <c r="X83" i="21"/>
  <c r="X81" i="21" a="1"/>
  <c r="X81" i="21"/>
  <c r="Y86" i="21" a="1"/>
  <c r="Y86" i="21"/>
  <c r="Y84" i="21" a="1"/>
  <c r="Y84" i="21"/>
  <c r="X87" i="21" a="1"/>
  <c r="X87" i="21"/>
  <c r="AO120" i="21"/>
  <c r="AO118" i="21"/>
  <c r="AO121" i="21"/>
  <c r="AO125" i="21"/>
  <c r="AO129" i="21"/>
  <c r="AO133" i="21"/>
  <c r="AO137" i="21"/>
  <c r="AO141" i="21"/>
  <c r="AO145" i="21"/>
  <c r="AO149" i="21"/>
  <c r="AO153" i="21"/>
  <c r="AO157" i="21"/>
  <c r="AO161" i="21"/>
  <c r="AO165" i="21"/>
  <c r="AO169" i="21"/>
  <c r="AO173" i="21"/>
  <c r="AO177" i="21"/>
  <c r="AO122" i="21"/>
  <c r="AO126" i="21"/>
  <c r="AO130" i="21"/>
  <c r="AO134" i="21"/>
  <c r="AO138" i="21"/>
  <c r="AO142" i="21"/>
  <c r="AO146" i="21"/>
  <c r="AO150" i="21"/>
  <c r="AO154" i="21"/>
  <c r="AO158" i="21"/>
  <c r="AO162" i="21"/>
  <c r="AO166" i="21"/>
  <c r="AO117" i="21"/>
  <c r="AO123" i="21"/>
  <c r="AO127" i="21"/>
  <c r="AO131" i="21"/>
  <c r="AO135" i="21"/>
  <c r="AO139" i="21"/>
  <c r="AO143" i="21"/>
  <c r="AO147" i="21"/>
  <c r="AO151" i="21"/>
  <c r="AO155" i="21"/>
  <c r="AO159" i="21"/>
  <c r="AO163" i="21"/>
  <c r="AO167" i="21"/>
  <c r="AO171" i="21"/>
  <c r="AO175" i="21"/>
  <c r="AO179" i="21"/>
  <c r="AO128" i="21"/>
  <c r="AO144" i="21"/>
  <c r="AO160" i="21"/>
  <c r="AO176" i="21"/>
  <c r="AO183" i="21"/>
  <c r="AO187" i="21"/>
  <c r="AO191" i="21"/>
  <c r="AO195" i="21"/>
  <c r="AO132" i="21"/>
  <c r="AO148" i="21"/>
  <c r="AO164" i="21"/>
  <c r="AO170" i="21"/>
  <c r="AO178" i="21"/>
  <c r="AO184" i="21"/>
  <c r="AO188" i="21"/>
  <c r="AO192" i="21"/>
  <c r="AO119" i="21"/>
  <c r="AO136" i="21"/>
  <c r="AO152" i="21"/>
  <c r="AO168" i="21"/>
  <c r="AO172" i="21"/>
  <c r="AO180" i="21"/>
  <c r="AO181" i="21"/>
  <c r="AO185" i="21"/>
  <c r="AO189" i="21"/>
  <c r="AO193" i="21"/>
  <c r="AO124" i="21"/>
  <c r="AO140" i="21"/>
  <c r="AO156" i="21"/>
  <c r="AO174" i="21"/>
  <c r="AO182" i="21"/>
  <c r="AO186" i="21"/>
  <c r="AO190" i="21"/>
  <c r="AO194" i="21"/>
  <c r="AO116" i="21"/>
  <c r="AN117" i="21"/>
  <c r="AN121" i="21"/>
  <c r="AN119" i="21"/>
  <c r="AN118" i="21"/>
  <c r="AN122" i="21"/>
  <c r="AN126" i="21"/>
  <c r="AN130" i="21"/>
  <c r="AN134" i="21"/>
  <c r="AN138" i="21"/>
  <c r="AN142" i="21"/>
  <c r="AN146" i="21"/>
  <c r="AN150" i="21"/>
  <c r="AN154" i="21"/>
  <c r="AN158" i="21"/>
  <c r="AN162" i="21"/>
  <c r="AN166" i="21"/>
  <c r="AN170" i="21"/>
  <c r="AN174" i="21"/>
  <c r="AN178" i="21"/>
  <c r="AN120" i="21"/>
  <c r="AN123" i="21"/>
  <c r="AN127" i="21"/>
  <c r="AN131" i="21"/>
  <c r="AN135" i="21"/>
  <c r="AN139" i="21"/>
  <c r="AN143" i="21"/>
  <c r="AN147" i="21"/>
  <c r="AN151" i="21"/>
  <c r="AN155" i="21"/>
  <c r="AN159" i="21"/>
  <c r="AN163" i="21"/>
  <c r="AN167" i="21"/>
  <c r="AN124" i="21"/>
  <c r="AN128" i="21"/>
  <c r="AN132" i="21"/>
  <c r="AN136" i="21"/>
  <c r="AN140" i="21"/>
  <c r="AN144" i="21"/>
  <c r="AN148" i="21"/>
  <c r="AN152" i="21"/>
  <c r="AN156" i="21"/>
  <c r="AN160" i="21"/>
  <c r="AN164" i="21"/>
  <c r="AN168" i="21"/>
  <c r="AN172" i="21"/>
  <c r="AN176" i="21"/>
  <c r="AN180" i="21"/>
  <c r="AN125" i="21"/>
  <c r="AN141" i="21"/>
  <c r="AN157" i="21"/>
  <c r="AN173" i="21"/>
  <c r="AN184" i="21"/>
  <c r="AN188" i="21"/>
  <c r="AN192" i="21"/>
  <c r="AN116" i="21"/>
  <c r="AN129" i="21"/>
  <c r="AN145" i="21"/>
  <c r="AN161" i="21"/>
  <c r="AN175" i="21"/>
  <c r="AN181" i="21"/>
  <c r="AN185" i="21"/>
  <c r="AN189" i="21"/>
  <c r="AN193" i="21"/>
  <c r="AN133" i="21"/>
  <c r="AN149" i="21"/>
  <c r="AN165" i="21"/>
  <c r="AN177" i="21"/>
  <c r="AN182" i="21"/>
  <c r="AN186" i="21"/>
  <c r="AN190" i="21"/>
  <c r="AN194" i="21"/>
  <c r="AN137" i="21"/>
  <c r="AN153" i="21"/>
  <c r="AN169" i="21"/>
  <c r="AN171" i="21"/>
  <c r="AN179" i="21"/>
  <c r="AN183" i="21"/>
  <c r="AN187" i="21"/>
  <c r="AN191" i="21"/>
  <c r="AN195" i="21"/>
  <c r="C30" i="10"/>
  <c r="C29" i="12"/>
  <c r="J39" i="21" a="1"/>
  <c r="J39" i="21"/>
  <c r="E43" i="1"/>
  <c r="H43" i="1"/>
  <c r="G326" i="9"/>
  <c r="G10" i="5"/>
  <c r="P60" i="21" a="1"/>
  <c r="P60" i="21"/>
  <c r="R60" i="21" a="1"/>
  <c r="R60" i="21"/>
  <c r="O61" i="21" a="1"/>
  <c r="O61" i="21"/>
  <c r="Q61" i="21" a="1"/>
  <c r="Q61" i="21"/>
  <c r="S61" i="21" a="1"/>
  <c r="S61" i="21"/>
  <c r="P62" i="21" a="1"/>
  <c r="P62" i="21"/>
  <c r="R62" i="21" a="1"/>
  <c r="R62" i="21"/>
  <c r="O63" i="21" a="1"/>
  <c r="O63" i="21"/>
  <c r="Q63" i="21" a="1"/>
  <c r="Q63" i="21"/>
  <c r="O60" i="21" a="1"/>
  <c r="O60" i="21"/>
  <c r="Q60" i="21" a="1"/>
  <c r="Q60" i="21"/>
  <c r="S60" i="21" a="1"/>
  <c r="S60" i="21"/>
  <c r="P61" i="21" a="1"/>
  <c r="P61" i="21"/>
  <c r="R61" i="21" a="1"/>
  <c r="R61" i="21"/>
  <c r="O62" i="21" a="1"/>
  <c r="O62" i="21"/>
  <c r="Q62" i="21" a="1"/>
  <c r="Q62" i="21"/>
  <c r="S62" i="21" a="1"/>
  <c r="S62" i="21"/>
  <c r="P63" i="21" a="1"/>
  <c r="P63" i="21"/>
  <c r="R63" i="21" a="1"/>
  <c r="R63" i="21"/>
  <c r="O64" i="21" a="1"/>
  <c r="O64" i="21"/>
  <c r="Q64" i="21" a="1"/>
  <c r="Q64" i="21"/>
  <c r="Q65" i="21" a="1"/>
  <c r="Q65" i="21"/>
  <c r="S64" i="21" a="1"/>
  <c r="S64" i="21"/>
  <c r="R65" i="21" a="1"/>
  <c r="R65" i="21"/>
  <c r="Q66" i="21" a="1"/>
  <c r="Q66" i="21"/>
  <c r="P67" i="21" a="1"/>
  <c r="P67" i="21"/>
  <c r="S67" i="21" a="1"/>
  <c r="S67" i="21"/>
  <c r="Q68" i="21" a="1"/>
  <c r="Q68" i="21"/>
  <c r="Q69" i="21" a="1"/>
  <c r="Q69" i="21"/>
  <c r="O70" i="21" a="1"/>
  <c r="O70" i="21"/>
  <c r="O71" i="21" a="1"/>
  <c r="O71" i="21"/>
  <c r="Q71" i="21" a="1"/>
  <c r="Q71" i="21"/>
  <c r="S71" i="21" a="1"/>
  <c r="S71" i="21"/>
  <c r="P72" i="21" a="1"/>
  <c r="P72" i="21"/>
  <c r="R72" i="21" a="1"/>
  <c r="R72" i="21"/>
  <c r="O73" i="21" a="1"/>
  <c r="O73" i="21"/>
  <c r="Q73" i="21" a="1"/>
  <c r="Q73" i="21"/>
  <c r="S63" i="21" a="1"/>
  <c r="S63" i="21"/>
  <c r="O65" i="21" a="1"/>
  <c r="O65" i="21"/>
  <c r="S65" i="21" a="1"/>
  <c r="S65" i="21"/>
  <c r="R66" i="21" a="1"/>
  <c r="R66" i="21"/>
  <c r="Q67" i="21" a="1"/>
  <c r="Q67" i="21"/>
  <c r="O68" i="21" a="1"/>
  <c r="O68" i="21"/>
  <c r="O69" i="21" a="1"/>
  <c r="O69" i="21"/>
  <c r="R69" i="21" a="1"/>
  <c r="R69" i="21"/>
  <c r="R70" i="21" a="1"/>
  <c r="R70" i="21"/>
  <c r="R59" i="21" a="1"/>
  <c r="R59" i="21"/>
  <c r="P64" i="21" a="1"/>
  <c r="P64" i="21"/>
  <c r="P65" i="21" a="1"/>
  <c r="P65" i="21"/>
  <c r="O66" i="21" a="1"/>
  <c r="O66" i="21"/>
  <c r="S66" i="21" a="1"/>
  <c r="S66" i="21"/>
  <c r="R67" i="21" a="1"/>
  <c r="R67" i="21"/>
  <c r="R68" i="21" a="1"/>
  <c r="R68" i="21"/>
  <c r="P69" i="21" a="1"/>
  <c r="P69" i="21"/>
  <c r="P70" i="21" a="1"/>
  <c r="P70" i="21"/>
  <c r="S70" i="21" a="1"/>
  <c r="S70" i="21"/>
  <c r="P71" i="21" a="1"/>
  <c r="P71" i="21"/>
  <c r="R71" i="21" a="1"/>
  <c r="R71" i="21"/>
  <c r="O72" i="21" a="1"/>
  <c r="O72" i="21"/>
  <c r="Q72" i="21" a="1"/>
  <c r="Q72" i="21"/>
  <c r="S72" i="21" a="1"/>
  <c r="S72" i="21"/>
  <c r="P73" i="21" a="1"/>
  <c r="P73" i="21"/>
  <c r="R73" i="21" a="1"/>
  <c r="R73" i="21"/>
  <c r="P59" i="21" a="1"/>
  <c r="P59" i="21"/>
  <c r="S59" i="21" a="1"/>
  <c r="S59" i="21"/>
  <c r="R64" i="21" a="1"/>
  <c r="R64" i="21"/>
  <c r="P66" i="21" a="1"/>
  <c r="P66" i="21"/>
  <c r="O67" i="21" a="1"/>
  <c r="O67" i="21"/>
  <c r="P68" i="21" a="1"/>
  <c r="P68" i="21"/>
  <c r="S68" i="21" a="1"/>
  <c r="S68" i="21"/>
  <c r="S69" i="21" a="1"/>
  <c r="S69" i="21"/>
  <c r="Q70" i="21" a="1"/>
  <c r="Q70" i="21"/>
  <c r="Q59" i="21" a="1"/>
  <c r="Q59" i="21"/>
  <c r="S73" i="21" a="1"/>
  <c r="S73" i="21"/>
  <c r="O59" i="21" a="1"/>
  <c r="O59" i="21"/>
  <c r="L61" i="21" a="1"/>
  <c r="L61" i="21"/>
  <c r="J60" i="21" a="1"/>
  <c r="J60" i="21"/>
  <c r="K63" i="21" a="1"/>
  <c r="K63" i="21"/>
  <c r="L66" i="21" a="1"/>
  <c r="L66" i="21"/>
  <c r="M69" i="21" a="1"/>
  <c r="M69" i="21"/>
  <c r="N72" i="21" a="1"/>
  <c r="N72" i="21"/>
  <c r="K61" i="21" a="1"/>
  <c r="K61" i="21"/>
  <c r="L64" i="21" a="1"/>
  <c r="L64" i="21"/>
  <c r="M67" i="21" a="1"/>
  <c r="M67" i="21"/>
  <c r="N70" i="21" a="1"/>
  <c r="N70" i="21"/>
  <c r="K59" i="21" a="1"/>
  <c r="K59" i="21"/>
  <c r="J63" i="21" a="1"/>
  <c r="J63" i="21"/>
  <c r="K66" i="21" a="1"/>
  <c r="K66" i="21"/>
  <c r="J71" i="21" a="1"/>
  <c r="J71" i="21"/>
  <c r="M62" i="21" a="1"/>
  <c r="M62" i="21"/>
  <c r="J61" i="21" a="1"/>
  <c r="J61" i="21"/>
  <c r="J59" i="21" a="1"/>
  <c r="J59" i="21"/>
  <c r="K72" i="21" a="1"/>
  <c r="K72" i="21"/>
  <c r="L68" i="21" a="1"/>
  <c r="L68" i="21"/>
  <c r="N67" i="21" a="1"/>
  <c r="N67" i="21"/>
  <c r="M60" i="21" a="1"/>
  <c r="M60" i="21"/>
  <c r="N63" i="21" a="1"/>
  <c r="N63" i="21"/>
  <c r="J67" i="21" a="1"/>
  <c r="J67" i="21"/>
  <c r="K70" i="21" a="1"/>
  <c r="K70" i="21"/>
  <c r="L73" i="21" a="1"/>
  <c r="L73" i="21"/>
  <c r="N61" i="21" a="1"/>
  <c r="N61" i="21"/>
  <c r="J65" i="21" a="1"/>
  <c r="J65" i="21"/>
  <c r="K68" i="21" a="1"/>
  <c r="K68" i="21"/>
  <c r="L71" i="21" a="1"/>
  <c r="L71" i="21"/>
  <c r="N59" i="21" a="1"/>
  <c r="N59" i="21"/>
  <c r="J64" i="21" a="1"/>
  <c r="J64" i="21"/>
  <c r="K67" i="21" a="1"/>
  <c r="K67" i="21"/>
  <c r="J72" i="21" a="1"/>
  <c r="J72" i="21"/>
  <c r="N66" i="21" a="1"/>
  <c r="N66" i="21"/>
  <c r="K65" i="21" a="1"/>
  <c r="K65" i="21"/>
  <c r="M63" i="21" a="1"/>
  <c r="M63" i="21"/>
  <c r="L59" i="21" a="1"/>
  <c r="L59" i="21"/>
  <c r="M70" i="21" a="1"/>
  <c r="M70" i="21"/>
  <c r="L69" i="21" a="1"/>
  <c r="L69" i="21"/>
  <c r="M61" i="21" a="1"/>
  <c r="M61" i="21"/>
  <c r="N64" i="21" a="1"/>
  <c r="N64" i="21"/>
  <c r="J68" i="21" a="1"/>
  <c r="J68" i="21"/>
  <c r="K71" i="21" a="1"/>
  <c r="K71" i="21"/>
  <c r="M59" i="21" a="1"/>
  <c r="M59" i="21"/>
  <c r="N62" i="21" a="1"/>
  <c r="N62" i="21"/>
  <c r="J66" i="21" a="1"/>
  <c r="J66" i="21"/>
  <c r="K69" i="21" a="1"/>
  <c r="K69" i="21"/>
  <c r="L72" i="21" a="1"/>
  <c r="L72" i="21"/>
  <c r="N60" i="21" a="1"/>
  <c r="N60" i="21"/>
  <c r="M64" i="21" a="1"/>
  <c r="M64" i="21"/>
  <c r="N68" i="21" a="1"/>
  <c r="N68" i="21"/>
  <c r="M73" i="21" a="1"/>
  <c r="M73" i="21"/>
  <c r="J69" i="21" a="1"/>
  <c r="J69" i="21"/>
  <c r="L67" i="21" a="1"/>
  <c r="L67" i="21"/>
  <c r="N65" i="21" a="1"/>
  <c r="N65" i="21"/>
  <c r="J62" i="21" a="1"/>
  <c r="J62" i="21"/>
  <c r="N73" i="21" a="1"/>
  <c r="N73" i="21"/>
  <c r="M72" i="21" a="1"/>
  <c r="M72" i="21"/>
  <c r="K62" i="21" a="1"/>
  <c r="K62" i="21"/>
  <c r="L65" i="21" a="1"/>
  <c r="L65" i="21"/>
  <c r="M68" i="21" a="1"/>
  <c r="M68" i="21"/>
  <c r="N71" i="21" a="1"/>
  <c r="N71" i="21"/>
  <c r="K60" i="21" a="1"/>
  <c r="K60" i="21"/>
  <c r="L63" i="21" a="1"/>
  <c r="L63" i="21"/>
  <c r="M66" i="21" a="1"/>
  <c r="M66" i="21"/>
  <c r="N69" i="21" a="1"/>
  <c r="N69" i="21"/>
  <c r="J73" i="21" a="1"/>
  <c r="J73" i="21"/>
  <c r="L62" i="21" a="1"/>
  <c r="L62" i="21"/>
  <c r="M65" i="21" a="1"/>
  <c r="M65" i="21"/>
  <c r="L70" i="21" a="1"/>
  <c r="L70" i="21"/>
  <c r="L60" i="21" a="1"/>
  <c r="L60" i="21"/>
  <c r="K73" i="21" a="1"/>
  <c r="K73" i="21"/>
  <c r="M71" i="21" a="1"/>
  <c r="M71" i="21"/>
  <c r="J70" i="21" a="1"/>
  <c r="J70" i="21"/>
  <c r="K64" i="21" a="1"/>
  <c r="K64" i="21"/>
  <c r="P117" i="21"/>
  <c r="P121" i="21"/>
  <c r="P125" i="21"/>
  <c r="P129" i="21"/>
  <c r="P133" i="21"/>
  <c r="P118" i="21"/>
  <c r="P122" i="21"/>
  <c r="P126" i="21"/>
  <c r="P130" i="21"/>
  <c r="P134" i="21"/>
  <c r="P119" i="21"/>
  <c r="P123" i="21"/>
  <c r="P127" i="21"/>
  <c r="P131" i="21"/>
  <c r="P135" i="21"/>
  <c r="P120" i="21"/>
  <c r="P136" i="21"/>
  <c r="P140" i="21"/>
  <c r="P144" i="21"/>
  <c r="P148" i="21"/>
  <c r="P152" i="21"/>
  <c r="P156" i="21"/>
  <c r="P160" i="21"/>
  <c r="P164" i="21"/>
  <c r="P168" i="21"/>
  <c r="P172" i="21"/>
  <c r="P176" i="21"/>
  <c r="P180" i="21"/>
  <c r="P184" i="21"/>
  <c r="P188" i="21"/>
  <c r="P192" i="21"/>
  <c r="P116" i="21"/>
  <c r="P139" i="21"/>
  <c r="P151" i="21"/>
  <c r="P163" i="21"/>
  <c r="P175" i="21"/>
  <c r="P183" i="21"/>
  <c r="P195" i="21"/>
  <c r="P124" i="21"/>
  <c r="P137" i="21"/>
  <c r="P141" i="21"/>
  <c r="P145" i="21"/>
  <c r="P149" i="21"/>
  <c r="P153" i="21"/>
  <c r="P157" i="21"/>
  <c r="P161" i="21"/>
  <c r="P165" i="21"/>
  <c r="P169" i="21"/>
  <c r="P173" i="21"/>
  <c r="P177" i="21"/>
  <c r="P181" i="21"/>
  <c r="P185" i="21"/>
  <c r="P189" i="21"/>
  <c r="P193" i="21"/>
  <c r="P143" i="21"/>
  <c r="P155" i="21"/>
  <c r="P171" i="21"/>
  <c r="P187" i="21"/>
  <c r="P128" i="21"/>
  <c r="P138" i="21"/>
  <c r="P142" i="21"/>
  <c r="P146" i="21"/>
  <c r="P150" i="21"/>
  <c r="P154" i="21"/>
  <c r="P158" i="21"/>
  <c r="P162" i="21"/>
  <c r="P166" i="21"/>
  <c r="P170" i="21"/>
  <c r="P174" i="21"/>
  <c r="P178" i="21"/>
  <c r="P182" i="21"/>
  <c r="P186" i="21"/>
  <c r="P190" i="21"/>
  <c r="P194" i="21"/>
  <c r="P132" i="21"/>
  <c r="P147" i="21"/>
  <c r="P159" i="21"/>
  <c r="P167" i="21"/>
  <c r="P179" i="21"/>
  <c r="P191" i="21"/>
  <c r="M117" i="21"/>
  <c r="M121" i="21"/>
  <c r="M125" i="21"/>
  <c r="M129" i="21"/>
  <c r="M133" i="21"/>
  <c r="M137" i="21"/>
  <c r="M141" i="21"/>
  <c r="M145" i="21"/>
  <c r="M149" i="21"/>
  <c r="M153" i="21"/>
  <c r="M157" i="21"/>
  <c r="M161" i="21"/>
  <c r="M165" i="21"/>
  <c r="M169" i="21"/>
  <c r="M173" i="21"/>
  <c r="M177" i="21"/>
  <c r="M181" i="21"/>
  <c r="M185" i="21"/>
  <c r="M189" i="21"/>
  <c r="M193" i="21"/>
  <c r="M118" i="21"/>
  <c r="M122" i="21"/>
  <c r="M126" i="21"/>
  <c r="M130" i="21"/>
  <c r="M134" i="21"/>
  <c r="M138" i="21"/>
  <c r="M142" i="21"/>
  <c r="M146" i="21"/>
  <c r="M150" i="21"/>
  <c r="M154" i="21"/>
  <c r="M158" i="21"/>
  <c r="M162" i="21"/>
  <c r="M166" i="21"/>
  <c r="M170" i="21"/>
  <c r="M174" i="21"/>
  <c r="M178" i="21"/>
  <c r="M182" i="21"/>
  <c r="M186" i="21"/>
  <c r="M190" i="21"/>
  <c r="M194" i="21"/>
  <c r="M119" i="21"/>
  <c r="M123" i="21"/>
  <c r="M127" i="21"/>
  <c r="M131" i="21"/>
  <c r="M135" i="21"/>
  <c r="M139" i="21"/>
  <c r="M143" i="21"/>
  <c r="M147" i="21"/>
  <c r="M151" i="21"/>
  <c r="M155" i="21"/>
  <c r="M159" i="21"/>
  <c r="M163" i="21"/>
  <c r="M167" i="21"/>
  <c r="M171" i="21"/>
  <c r="M175" i="21"/>
  <c r="M179" i="21"/>
  <c r="M183" i="21"/>
  <c r="M187" i="21"/>
  <c r="M191" i="21"/>
  <c r="M195" i="21"/>
  <c r="M120" i="21"/>
  <c r="M136" i="21"/>
  <c r="M152" i="21"/>
  <c r="M168" i="21"/>
  <c r="M184" i="21"/>
  <c r="M124" i="21"/>
  <c r="M140" i="21"/>
  <c r="M156" i="21"/>
  <c r="M172" i="21"/>
  <c r="M188" i="21"/>
  <c r="M128" i="21"/>
  <c r="M144" i="21"/>
  <c r="M160" i="21"/>
  <c r="M176" i="21"/>
  <c r="M192" i="21"/>
  <c r="M164" i="21"/>
  <c r="M180" i="21"/>
  <c r="M132" i="21"/>
  <c r="M116" i="21"/>
  <c r="M148" i="21"/>
  <c r="AE117" i="21"/>
  <c r="AE121" i="21"/>
  <c r="AE125" i="21"/>
  <c r="AE129" i="21"/>
  <c r="AE133" i="21"/>
  <c r="AE137" i="21"/>
  <c r="AE141" i="21"/>
  <c r="AE145" i="21"/>
  <c r="AE149" i="21"/>
  <c r="AE153" i="21"/>
  <c r="AE157" i="21"/>
  <c r="AE161" i="21"/>
  <c r="AE165" i="21"/>
  <c r="AE169" i="21"/>
  <c r="AE173" i="21"/>
  <c r="AE177" i="21"/>
  <c r="AE181" i="21"/>
  <c r="AE185" i="21"/>
  <c r="AE189" i="21"/>
  <c r="AE193" i="21"/>
  <c r="AH117" i="21"/>
  <c r="AH121" i="21"/>
  <c r="AH125" i="21"/>
  <c r="AH129" i="21"/>
  <c r="AH133" i="21"/>
  <c r="AH137" i="21"/>
  <c r="AH141" i="21"/>
  <c r="AH145" i="21"/>
  <c r="AH149" i="21"/>
  <c r="AH153" i="21"/>
  <c r="AH157" i="21"/>
  <c r="AH161" i="21"/>
  <c r="AH165" i="21"/>
  <c r="AH169" i="21"/>
  <c r="AH173" i="21"/>
  <c r="AH177" i="21"/>
  <c r="AH181" i="21"/>
  <c r="AH185" i="21"/>
  <c r="AH189" i="21"/>
  <c r="AH193" i="21"/>
  <c r="AE118" i="21"/>
  <c r="AE122" i="21"/>
  <c r="AE126" i="21"/>
  <c r="AE130" i="21"/>
  <c r="AE134" i="21"/>
  <c r="AE138" i="21"/>
  <c r="AE142" i="21"/>
  <c r="AE146" i="21"/>
  <c r="AE150" i="21"/>
  <c r="AE154" i="21"/>
  <c r="AE158" i="21"/>
  <c r="AE162" i="21"/>
  <c r="AE166" i="21"/>
  <c r="AE170" i="21"/>
  <c r="AE174" i="21"/>
  <c r="AE178" i="21"/>
  <c r="AE182" i="21"/>
  <c r="AE186" i="21"/>
  <c r="AE190" i="21"/>
  <c r="AE194" i="21"/>
  <c r="AH118" i="21"/>
  <c r="AH122" i="21"/>
  <c r="AH126" i="21"/>
  <c r="AH130" i="21"/>
  <c r="AH134" i="21"/>
  <c r="AH138" i="21"/>
  <c r="AH142" i="21"/>
  <c r="AH146" i="21"/>
  <c r="AH150" i="21"/>
  <c r="AH154" i="21"/>
  <c r="AH158" i="21"/>
  <c r="AH162" i="21"/>
  <c r="AH166" i="21"/>
  <c r="AH170" i="21"/>
  <c r="AH174" i="21"/>
  <c r="AH178" i="21"/>
  <c r="AH182" i="21"/>
  <c r="AH186" i="21"/>
  <c r="AH190" i="21"/>
  <c r="AH194" i="21"/>
  <c r="AE119" i="21"/>
  <c r="AE123" i="21"/>
  <c r="AE127" i="21"/>
  <c r="AE131" i="21"/>
  <c r="AE135" i="21"/>
  <c r="AE139" i="21"/>
  <c r="AE143" i="21"/>
  <c r="AE147" i="21"/>
  <c r="AE151" i="21"/>
  <c r="AE155" i="21"/>
  <c r="AE159" i="21"/>
  <c r="AE163" i="21"/>
  <c r="AE167" i="21"/>
  <c r="AE171" i="21"/>
  <c r="AE175" i="21"/>
  <c r="AE179" i="21"/>
  <c r="AE183" i="21"/>
  <c r="AE187" i="21"/>
  <c r="AE191" i="21"/>
  <c r="AE195" i="21"/>
  <c r="AH119" i="21"/>
  <c r="AH123" i="21"/>
  <c r="AH127" i="21"/>
  <c r="AH131" i="21"/>
  <c r="AH135" i="21"/>
  <c r="AH139" i="21"/>
  <c r="AH143" i="21"/>
  <c r="AH147" i="21"/>
  <c r="AH151" i="21"/>
  <c r="AH155" i="21"/>
  <c r="AH159" i="21"/>
  <c r="AH163" i="21"/>
  <c r="AH167" i="21"/>
  <c r="AH171" i="21"/>
  <c r="AH175" i="21"/>
  <c r="AH179" i="21"/>
  <c r="AH183" i="21"/>
  <c r="AH187" i="21"/>
  <c r="AH191" i="21"/>
  <c r="AH195" i="21"/>
  <c r="AE120" i="21"/>
  <c r="AE136" i="21"/>
  <c r="AE152" i="21"/>
  <c r="AE168" i="21"/>
  <c r="AE184" i="21"/>
  <c r="AH120" i="21"/>
  <c r="AH136" i="21"/>
  <c r="AH152" i="21"/>
  <c r="AH168" i="21"/>
  <c r="AH184" i="21"/>
  <c r="AE148" i="21"/>
  <c r="AH148" i="21"/>
  <c r="AH180" i="21"/>
  <c r="AE124" i="21"/>
  <c r="AE140" i="21"/>
  <c r="AE156" i="21"/>
  <c r="AE172" i="21"/>
  <c r="AE188" i="21"/>
  <c r="AH124" i="21"/>
  <c r="AH140" i="21"/>
  <c r="AH156" i="21"/>
  <c r="AH172" i="21"/>
  <c r="AH188" i="21"/>
  <c r="AE180" i="21"/>
  <c r="AE128" i="21"/>
  <c r="AE144" i="21"/>
  <c r="AE160" i="21"/>
  <c r="AE176" i="21"/>
  <c r="AE192" i="21"/>
  <c r="AH128" i="21"/>
  <c r="AH144" i="21"/>
  <c r="AH160" i="21"/>
  <c r="AH176" i="21"/>
  <c r="AH192" i="21"/>
  <c r="AE132" i="21"/>
  <c r="AE164" i="21"/>
  <c r="AE116" i="21"/>
  <c r="AH132" i="21"/>
  <c r="AH164" i="21"/>
  <c r="AH116" i="21"/>
  <c r="Q39" i="21" a="1"/>
  <c r="Q39" i="21"/>
  <c r="O40" i="21" a="1"/>
  <c r="O40" i="21"/>
  <c r="O41" i="21" a="1"/>
  <c r="O41" i="21"/>
  <c r="R41" i="21" a="1"/>
  <c r="R41" i="21"/>
  <c r="R42" i="21" a="1"/>
  <c r="R42" i="21"/>
  <c r="P43" i="21" a="1"/>
  <c r="P43" i="21"/>
  <c r="P44" i="21" a="1"/>
  <c r="P44" i="21"/>
  <c r="S44" i="21" a="1"/>
  <c r="S44" i="21"/>
  <c r="S45" i="21" a="1"/>
  <c r="S45" i="21"/>
  <c r="Q46" i="21" a="1"/>
  <c r="Q46" i="21"/>
  <c r="Q47" i="21" a="1"/>
  <c r="Q47" i="21"/>
  <c r="O48" i="21" a="1"/>
  <c r="O48" i="21"/>
  <c r="O49" i="21" a="1"/>
  <c r="O49" i="21"/>
  <c r="R49" i="21" a="1"/>
  <c r="R49" i="21"/>
  <c r="R50" i="21" a="1"/>
  <c r="R50" i="21"/>
  <c r="P51" i="21" a="1"/>
  <c r="P51" i="21"/>
  <c r="S40" i="21" a="1"/>
  <c r="S40" i="21"/>
  <c r="Q41" i="21" a="1"/>
  <c r="Q41" i="21"/>
  <c r="P42" i="21" a="1"/>
  <c r="P42" i="21"/>
  <c r="R43" i="21" a="1"/>
  <c r="R43" i="21"/>
  <c r="Q44" i="21" a="1"/>
  <c r="Q44" i="21"/>
  <c r="O45" i="21" a="1"/>
  <c r="O45" i="21"/>
  <c r="P47" i="21" a="1"/>
  <c r="P47" i="21"/>
  <c r="S47" i="21" a="1"/>
  <c r="S47" i="21"/>
  <c r="R48" i="21" a="1"/>
  <c r="R48" i="21"/>
  <c r="O50" i="21" a="1"/>
  <c r="O50" i="21"/>
  <c r="S50" i="21" a="1"/>
  <c r="S50" i="21"/>
  <c r="Q51" i="21" a="1"/>
  <c r="Q51" i="21"/>
  <c r="O52" i="21" a="1"/>
  <c r="O52" i="21"/>
  <c r="P38" i="21" a="1"/>
  <c r="P38" i="21"/>
  <c r="R39" i="21" a="1"/>
  <c r="R39" i="21"/>
  <c r="P40" i="21" a="1"/>
  <c r="P40" i="21"/>
  <c r="Q42" i="21" a="1"/>
  <c r="Q42" i="21"/>
  <c r="O43" i="21" a="1"/>
  <c r="O43" i="21"/>
  <c r="S43" i="21" a="1"/>
  <c r="S43" i="21"/>
  <c r="P45" i="21" a="1"/>
  <c r="P45" i="21"/>
  <c r="O46" i="21" a="1"/>
  <c r="O46" i="21"/>
  <c r="R46" i="21" a="1"/>
  <c r="R46" i="21"/>
  <c r="S48" i="21" a="1"/>
  <c r="S48" i="21"/>
  <c r="Q49" i="21" a="1"/>
  <c r="Q49" i="21"/>
  <c r="P50" i="21" a="1"/>
  <c r="P50" i="21"/>
  <c r="R51" i="21" a="1"/>
  <c r="R51" i="21"/>
  <c r="R52" i="21" a="1"/>
  <c r="R52" i="21"/>
  <c r="S38" i="21" a="1"/>
  <c r="S38" i="21"/>
  <c r="O39" i="21" a="1"/>
  <c r="O39" i="21"/>
  <c r="Q40" i="21" a="1"/>
  <c r="Q40" i="21"/>
  <c r="P41" i="21" a="1"/>
  <c r="P41" i="21"/>
  <c r="S41" i="21" a="1"/>
  <c r="S41" i="21"/>
  <c r="O44" i="21" a="1"/>
  <c r="O44" i="21"/>
  <c r="R44" i="21" a="1"/>
  <c r="R44" i="21"/>
  <c r="Q45" i="21" a="1"/>
  <c r="Q45" i="21"/>
  <c r="S46" i="21" a="1"/>
  <c r="S46" i="21"/>
  <c r="R47" i="21" a="1"/>
  <c r="R47" i="21"/>
  <c r="P48" i="21" a="1"/>
  <c r="P48" i="21"/>
  <c r="Q50" i="21" a="1"/>
  <c r="Q50" i="21"/>
  <c r="O51" i="21" a="1"/>
  <c r="O51" i="21"/>
  <c r="P52" i="21" a="1"/>
  <c r="P52" i="21"/>
  <c r="S52" i="21" a="1"/>
  <c r="S52" i="21"/>
  <c r="Q38" i="21" a="1"/>
  <c r="Q38" i="21"/>
  <c r="O38" i="21" a="1"/>
  <c r="O38" i="21"/>
  <c r="P39" i="21" a="1"/>
  <c r="P39" i="21"/>
  <c r="S39" i="21" a="1"/>
  <c r="S39" i="21"/>
  <c r="R40" i="21" a="1"/>
  <c r="R40" i="21"/>
  <c r="O42" i="21" a="1"/>
  <c r="O42" i="21"/>
  <c r="S42" i="21" a="1"/>
  <c r="S42" i="21"/>
  <c r="Q43" i="21" a="1"/>
  <c r="Q43" i="21"/>
  <c r="R45" i="21" a="1"/>
  <c r="R45" i="21"/>
  <c r="P46" i="21" a="1"/>
  <c r="P46" i="21"/>
  <c r="O47" i="21" a="1"/>
  <c r="O47" i="21"/>
  <c r="Q48" i="21" a="1"/>
  <c r="Q48" i="21"/>
  <c r="P49" i="21" a="1"/>
  <c r="P49" i="21"/>
  <c r="S49" i="21" a="1"/>
  <c r="S49" i="21"/>
  <c r="S51" i="21" a="1"/>
  <c r="S51" i="21"/>
  <c r="Q52" i="21" a="1"/>
  <c r="Q52" i="21"/>
  <c r="R38" i="21" a="1"/>
  <c r="R38" i="21"/>
  <c r="T36" i="21"/>
  <c r="L52" i="21" a="1"/>
  <c r="L52" i="21"/>
  <c r="N50" i="21" a="1"/>
  <c r="N50" i="21"/>
  <c r="K49" i="21" a="1"/>
  <c r="K49" i="21"/>
  <c r="M47" i="21" a="1"/>
  <c r="M47" i="21"/>
  <c r="J46" i="21" a="1"/>
  <c r="J46" i="21"/>
  <c r="L44" i="21" a="1"/>
  <c r="L44" i="21"/>
  <c r="N42" i="21" a="1"/>
  <c r="N42" i="21"/>
  <c r="K41" i="21" a="1"/>
  <c r="K41" i="21"/>
  <c r="M39" i="21" a="1"/>
  <c r="M39" i="21"/>
  <c r="K38" i="21" a="1"/>
  <c r="K38" i="21"/>
  <c r="L51" i="21" a="1"/>
  <c r="L51" i="21"/>
  <c r="N49" i="21" a="1"/>
  <c r="N49" i="21"/>
  <c r="K48" i="21" a="1"/>
  <c r="K48" i="21"/>
  <c r="M46" i="21" a="1"/>
  <c r="M46" i="21"/>
  <c r="J45" i="21" a="1"/>
  <c r="J45" i="21"/>
  <c r="L43" i="21" a="1"/>
  <c r="L43" i="21"/>
  <c r="N41" i="21" a="1"/>
  <c r="N41" i="21"/>
  <c r="K40" i="21" a="1"/>
  <c r="K40" i="21"/>
  <c r="V117" i="21"/>
  <c r="V121" i="21"/>
  <c r="V125" i="21"/>
  <c r="V129" i="21"/>
  <c r="V133" i="21"/>
  <c r="V137" i="21"/>
  <c r="V141" i="21"/>
  <c r="V145" i="21"/>
  <c r="V149" i="21"/>
  <c r="V153" i="21"/>
  <c r="V157" i="21"/>
  <c r="V161" i="21"/>
  <c r="V165" i="21"/>
  <c r="V169" i="21"/>
  <c r="V173" i="21"/>
  <c r="V177" i="21"/>
  <c r="V181" i="21"/>
  <c r="V185" i="21"/>
  <c r="V189" i="21"/>
  <c r="V193" i="21"/>
  <c r="V118" i="21"/>
  <c r="V122" i="21"/>
  <c r="V126" i="21"/>
  <c r="V130" i="21"/>
  <c r="V134" i="21"/>
  <c r="V138" i="21"/>
  <c r="V142" i="21"/>
  <c r="V146" i="21"/>
  <c r="V150" i="21"/>
  <c r="V154" i="21"/>
  <c r="V158" i="21"/>
  <c r="V162" i="21"/>
  <c r="V166" i="21"/>
  <c r="V170" i="21"/>
  <c r="V174" i="21"/>
  <c r="V178" i="21"/>
  <c r="V182" i="21"/>
  <c r="V186" i="21"/>
  <c r="V190" i="21"/>
  <c r="V194" i="21"/>
  <c r="V119" i="21"/>
  <c r="V123" i="21"/>
  <c r="V127" i="21"/>
  <c r="V131" i="21"/>
  <c r="V135" i="21"/>
  <c r="V139" i="21"/>
  <c r="V143" i="21"/>
  <c r="V147" i="21"/>
  <c r="V151" i="21"/>
  <c r="V155" i="21"/>
  <c r="V159" i="21"/>
  <c r="V163" i="21"/>
  <c r="V167" i="21"/>
  <c r="V171" i="21"/>
  <c r="V175" i="21"/>
  <c r="V179" i="21"/>
  <c r="V183" i="21"/>
  <c r="V187" i="21"/>
  <c r="V191" i="21"/>
  <c r="V195" i="21"/>
  <c r="V120" i="21"/>
  <c r="V136" i="21"/>
  <c r="V152" i="21"/>
  <c r="V168" i="21"/>
  <c r="V184" i="21"/>
  <c r="V180" i="21"/>
  <c r="V124" i="21"/>
  <c r="V140" i="21"/>
  <c r="V156" i="21"/>
  <c r="V172" i="21"/>
  <c r="V188" i="21"/>
  <c r="V148" i="21"/>
  <c r="V116" i="21"/>
  <c r="V128" i="21"/>
  <c r="V144" i="21"/>
  <c r="V160" i="21"/>
  <c r="V176" i="21"/>
  <c r="V192" i="21"/>
  <c r="V132" i="21"/>
  <c r="V164" i="21"/>
  <c r="S117" i="21"/>
  <c r="S121" i="21"/>
  <c r="S125" i="21"/>
  <c r="S129" i="21"/>
  <c r="S133" i="21"/>
  <c r="S137" i="21"/>
  <c r="S141" i="21"/>
  <c r="S145" i="21"/>
  <c r="S149" i="21"/>
  <c r="S153" i="21"/>
  <c r="S157" i="21"/>
  <c r="S161" i="21"/>
  <c r="S165" i="21"/>
  <c r="S169" i="21"/>
  <c r="S173" i="21"/>
  <c r="S177" i="21"/>
  <c r="S181" i="21"/>
  <c r="S185" i="21"/>
  <c r="S189" i="21"/>
  <c r="S193" i="21"/>
  <c r="S118" i="21"/>
  <c r="S122" i="21"/>
  <c r="S126" i="21"/>
  <c r="S130" i="21"/>
  <c r="S134" i="21"/>
  <c r="S138" i="21"/>
  <c r="S142" i="21"/>
  <c r="S146" i="21"/>
  <c r="S150" i="21"/>
  <c r="S154" i="21"/>
  <c r="S158" i="21"/>
  <c r="S162" i="21"/>
  <c r="S166" i="21"/>
  <c r="S170" i="21"/>
  <c r="S174" i="21"/>
  <c r="S178" i="21"/>
  <c r="S182" i="21"/>
  <c r="S186" i="21"/>
  <c r="S190" i="21"/>
  <c r="S194" i="21"/>
  <c r="S119" i="21"/>
  <c r="S123" i="21"/>
  <c r="S127" i="21"/>
  <c r="S131" i="21"/>
  <c r="S135" i="21"/>
  <c r="S139" i="21"/>
  <c r="S143" i="21"/>
  <c r="S147" i="21"/>
  <c r="S151" i="21"/>
  <c r="S155" i="21"/>
  <c r="S159" i="21"/>
  <c r="S163" i="21"/>
  <c r="S167" i="21"/>
  <c r="S171" i="21"/>
  <c r="S175" i="21"/>
  <c r="S179" i="21"/>
  <c r="S183" i="21"/>
  <c r="S187" i="21"/>
  <c r="S191" i="21"/>
  <c r="S195" i="21"/>
  <c r="S120" i="21"/>
  <c r="S136" i="21"/>
  <c r="S152" i="21"/>
  <c r="S168" i="21"/>
  <c r="S184" i="21"/>
  <c r="S124" i="21"/>
  <c r="S140" i="21"/>
  <c r="S156" i="21"/>
  <c r="S172" i="21"/>
  <c r="S188" i="21"/>
  <c r="S128" i="21"/>
  <c r="S144" i="21"/>
  <c r="S160" i="21"/>
  <c r="S176" i="21"/>
  <c r="S192" i="21"/>
  <c r="S180" i="21"/>
  <c r="S132" i="21"/>
  <c r="S116" i="21"/>
  <c r="S148" i="21"/>
  <c r="S164" i="21"/>
  <c r="J120" i="21"/>
  <c r="J124" i="21"/>
  <c r="J128" i="21"/>
  <c r="J132" i="21"/>
  <c r="J136" i="21"/>
  <c r="J140" i="21"/>
  <c r="J144" i="21"/>
  <c r="J148" i="21"/>
  <c r="J152" i="21"/>
  <c r="J156" i="21"/>
  <c r="J160" i="21"/>
  <c r="J164" i="21"/>
  <c r="J168" i="21"/>
  <c r="J172" i="21"/>
  <c r="J176" i="21"/>
  <c r="J180" i="21"/>
  <c r="J184" i="21"/>
  <c r="J188" i="21"/>
  <c r="J192" i="21"/>
  <c r="J116" i="21"/>
  <c r="J185" i="21"/>
  <c r="J193" i="21"/>
  <c r="J127" i="21"/>
  <c r="J139" i="21"/>
  <c r="J151" i="21"/>
  <c r="J163" i="21"/>
  <c r="J175" i="21"/>
  <c r="J187" i="21"/>
  <c r="J117" i="21"/>
  <c r="J121" i="21"/>
  <c r="J125" i="21"/>
  <c r="J129" i="21"/>
  <c r="J133" i="21"/>
  <c r="J137" i="21"/>
  <c r="J141" i="21"/>
  <c r="J145" i="21"/>
  <c r="J149" i="21"/>
  <c r="J153" i="21"/>
  <c r="J157" i="21"/>
  <c r="J161" i="21"/>
  <c r="J165" i="21"/>
  <c r="J169" i="21"/>
  <c r="J173" i="21"/>
  <c r="J177" i="21"/>
  <c r="J181" i="21"/>
  <c r="J189" i="21"/>
  <c r="J119" i="21"/>
  <c r="J131" i="21"/>
  <c r="J143" i="21"/>
  <c r="J155" i="21"/>
  <c r="J167" i="21"/>
  <c r="J183" i="21"/>
  <c r="J195" i="21"/>
  <c r="J118" i="21"/>
  <c r="J122" i="21"/>
  <c r="J126" i="21"/>
  <c r="J130" i="21"/>
  <c r="J134" i="21"/>
  <c r="J138" i="21"/>
  <c r="J142" i="21"/>
  <c r="J146" i="21"/>
  <c r="J150" i="21"/>
  <c r="J154" i="21"/>
  <c r="J158" i="21"/>
  <c r="J162" i="21"/>
  <c r="J166" i="21"/>
  <c r="J170" i="21"/>
  <c r="J174" i="21"/>
  <c r="J178" i="21"/>
  <c r="J182" i="21"/>
  <c r="J186" i="21"/>
  <c r="J190" i="21"/>
  <c r="J194" i="21"/>
  <c r="J123" i="21"/>
  <c r="J135" i="21"/>
  <c r="J147" i="21"/>
  <c r="J159" i="21"/>
  <c r="J171" i="21"/>
  <c r="J179" i="21"/>
  <c r="J191" i="21"/>
  <c r="G117" i="21"/>
  <c r="G121" i="21"/>
  <c r="G125" i="21"/>
  <c r="G129" i="21"/>
  <c r="G133" i="21"/>
  <c r="G137" i="21"/>
  <c r="G141" i="21"/>
  <c r="G145" i="21"/>
  <c r="G149" i="21"/>
  <c r="G153" i="21"/>
  <c r="G157" i="21"/>
  <c r="G161" i="21"/>
  <c r="G165" i="21"/>
  <c r="G169" i="21"/>
  <c r="G173" i="21"/>
  <c r="G177" i="21"/>
  <c r="G181" i="21"/>
  <c r="G185" i="21"/>
  <c r="G189" i="21"/>
  <c r="G193" i="21"/>
  <c r="G118" i="21"/>
  <c r="G122" i="21"/>
  <c r="G126" i="21"/>
  <c r="G130" i="21"/>
  <c r="G134" i="21"/>
  <c r="G138" i="21"/>
  <c r="G142" i="21"/>
  <c r="G146" i="21"/>
  <c r="G150" i="21"/>
  <c r="G154" i="21"/>
  <c r="G158" i="21"/>
  <c r="G162" i="21"/>
  <c r="G166" i="21"/>
  <c r="G170" i="21"/>
  <c r="G119" i="21"/>
  <c r="G123" i="21"/>
  <c r="G127" i="21"/>
  <c r="G131" i="21"/>
  <c r="G135" i="21"/>
  <c r="G139" i="21"/>
  <c r="G143" i="21"/>
  <c r="G147" i="21"/>
  <c r="G151" i="21"/>
  <c r="G155" i="21"/>
  <c r="G159" i="21"/>
  <c r="G163" i="21"/>
  <c r="G167" i="21"/>
  <c r="G171" i="21"/>
  <c r="G175" i="21"/>
  <c r="G179" i="21"/>
  <c r="G183" i="21"/>
  <c r="G187" i="21"/>
  <c r="G191" i="21"/>
  <c r="G195" i="21"/>
  <c r="G120" i="21"/>
  <c r="G136" i="21"/>
  <c r="G152" i="21"/>
  <c r="G168" i="21"/>
  <c r="G178" i="21"/>
  <c r="G186" i="21"/>
  <c r="G194" i="21"/>
  <c r="G124" i="21"/>
  <c r="G140" i="21"/>
  <c r="G156" i="21"/>
  <c r="G172" i="21"/>
  <c r="G180" i="21"/>
  <c r="G188" i="21"/>
  <c r="G116" i="21"/>
  <c r="G128" i="21"/>
  <c r="G144" i="21"/>
  <c r="G160" i="21"/>
  <c r="G174" i="21"/>
  <c r="G182" i="21"/>
  <c r="G190" i="21"/>
  <c r="G148" i="21"/>
  <c r="G192" i="21"/>
  <c r="G164" i="21"/>
  <c r="G176" i="21"/>
  <c r="G132" i="21"/>
  <c r="G184" i="21"/>
  <c r="AB117" i="21"/>
  <c r="AB121" i="21"/>
  <c r="AB125" i="21"/>
  <c r="AB129" i="21"/>
  <c r="AB133" i="21"/>
  <c r="AB137" i="21"/>
  <c r="AB141" i="21"/>
  <c r="AB145" i="21"/>
  <c r="AB149" i="21"/>
  <c r="AB153" i="21"/>
  <c r="AB157" i="21"/>
  <c r="AB161" i="21"/>
  <c r="AB165" i="21"/>
  <c r="AB169" i="21"/>
  <c r="AB173" i="21"/>
  <c r="AB177" i="21"/>
  <c r="AB181" i="21"/>
  <c r="AB185" i="21"/>
  <c r="AB189" i="21"/>
  <c r="AB193" i="21"/>
  <c r="AB118" i="21"/>
  <c r="AB122" i="21"/>
  <c r="AB126" i="21"/>
  <c r="AB130" i="21"/>
  <c r="AB134" i="21"/>
  <c r="AB138" i="21"/>
  <c r="AB142" i="21"/>
  <c r="AB146" i="21"/>
  <c r="AB150" i="21"/>
  <c r="AB154" i="21"/>
  <c r="AB158" i="21"/>
  <c r="AB162" i="21"/>
  <c r="AB166" i="21"/>
  <c r="AB170" i="21"/>
  <c r="AB174" i="21"/>
  <c r="AB178" i="21"/>
  <c r="AB182" i="21"/>
  <c r="AB186" i="21"/>
  <c r="AB190" i="21"/>
  <c r="AB194" i="21"/>
  <c r="AB119" i="21"/>
  <c r="AB123" i="21"/>
  <c r="AB127" i="21"/>
  <c r="AB131" i="21"/>
  <c r="AB135" i="21"/>
  <c r="AB139" i="21"/>
  <c r="AB143" i="21"/>
  <c r="AB147" i="21"/>
  <c r="AB151" i="21"/>
  <c r="AB155" i="21"/>
  <c r="AB159" i="21"/>
  <c r="AB163" i="21"/>
  <c r="AB167" i="21"/>
  <c r="AB171" i="21"/>
  <c r="AB175" i="21"/>
  <c r="AB179" i="21"/>
  <c r="AB183" i="21"/>
  <c r="AB187" i="21"/>
  <c r="AB191" i="21"/>
  <c r="AB195" i="21"/>
  <c r="AB120" i="21"/>
  <c r="AB136" i="21"/>
  <c r="AB152" i="21"/>
  <c r="AB168" i="21"/>
  <c r="AB184" i="21"/>
  <c r="AB148" i="21"/>
  <c r="AB116" i="21"/>
  <c r="AB124" i="21"/>
  <c r="AB140" i="21"/>
  <c r="AB156" i="21"/>
  <c r="AB172" i="21"/>
  <c r="AB188" i="21"/>
  <c r="AB132" i="21"/>
  <c r="AB180" i="21"/>
  <c r="AB128" i="21"/>
  <c r="AB144" i="21"/>
  <c r="AB160" i="21"/>
  <c r="AB176" i="21"/>
  <c r="AB192" i="21"/>
  <c r="AB164" i="21"/>
  <c r="Y117" i="21"/>
  <c r="Y121" i="21"/>
  <c r="Y125" i="21"/>
  <c r="Y129" i="21"/>
  <c r="Y133" i="21"/>
  <c r="Y137" i="21"/>
  <c r="Y141" i="21"/>
  <c r="Y145" i="21"/>
  <c r="Y149" i="21"/>
  <c r="Y153" i="21"/>
  <c r="Y157" i="21"/>
  <c r="Y161" i="21"/>
  <c r="Y165" i="21"/>
  <c r="Y169" i="21"/>
  <c r="Y173" i="21"/>
  <c r="Y177" i="21"/>
  <c r="Y181" i="21"/>
  <c r="Y185" i="21"/>
  <c r="Y189" i="21"/>
  <c r="Y193" i="21"/>
  <c r="Y118" i="21"/>
  <c r="Y122" i="21"/>
  <c r="Y126" i="21"/>
  <c r="Y130" i="21"/>
  <c r="Y134" i="21"/>
  <c r="Y138" i="21"/>
  <c r="Y142" i="21"/>
  <c r="Y146" i="21"/>
  <c r="Y150" i="21"/>
  <c r="Y154" i="21"/>
  <c r="Y158" i="21"/>
  <c r="Y162" i="21"/>
  <c r="Y166" i="21"/>
  <c r="Y170" i="21"/>
  <c r="Y174" i="21"/>
  <c r="Y178" i="21"/>
  <c r="Y182" i="21"/>
  <c r="Y186" i="21"/>
  <c r="Y190" i="21"/>
  <c r="Y194" i="21"/>
  <c r="Y119" i="21"/>
  <c r="Y123" i="21"/>
  <c r="Y127" i="21"/>
  <c r="Y131" i="21"/>
  <c r="Y135" i="21"/>
  <c r="Y139" i="21"/>
  <c r="Y143" i="21"/>
  <c r="Y147" i="21"/>
  <c r="Y151" i="21"/>
  <c r="Y155" i="21"/>
  <c r="Y159" i="21"/>
  <c r="Y163" i="21"/>
  <c r="Y167" i="21"/>
  <c r="Y171" i="21"/>
  <c r="Y175" i="21"/>
  <c r="Y179" i="21"/>
  <c r="Y183" i="21"/>
  <c r="Y187" i="21"/>
  <c r="Y191" i="21"/>
  <c r="Y195" i="21"/>
  <c r="Y120" i="21"/>
  <c r="Y136" i="21"/>
  <c r="Y152" i="21"/>
  <c r="Y168" i="21"/>
  <c r="Y184" i="21"/>
  <c r="Y124" i="21"/>
  <c r="Y140" i="21"/>
  <c r="Y156" i="21"/>
  <c r="Y172" i="21"/>
  <c r="Y188" i="21"/>
  <c r="Y128" i="21"/>
  <c r="Y144" i="21"/>
  <c r="Y160" i="21"/>
  <c r="Y176" i="21"/>
  <c r="Y192" i="21"/>
  <c r="Y132" i="21"/>
  <c r="Y116" i="21"/>
  <c r="Y148" i="21"/>
  <c r="Y164" i="21"/>
  <c r="Y180" i="21"/>
  <c r="N38" i="21" a="1"/>
  <c r="N38" i="21"/>
  <c r="J52" i="21" a="1"/>
  <c r="J52" i="21"/>
  <c r="L50" i="21" a="1"/>
  <c r="L50" i="21"/>
  <c r="N48" i="21" a="1"/>
  <c r="N48" i="21"/>
  <c r="K47" i="21" a="1"/>
  <c r="K47" i="21"/>
  <c r="M45" i="21" a="1"/>
  <c r="M45" i="21"/>
  <c r="J44" i="21" a="1"/>
  <c r="J44" i="21"/>
  <c r="L42" i="21" a="1"/>
  <c r="L42" i="21"/>
  <c r="N40" i="21" a="1"/>
  <c r="N40" i="21"/>
  <c r="K39" i="21" a="1"/>
  <c r="K39" i="21"/>
  <c r="M52" i="21" a="1"/>
  <c r="M52" i="21"/>
  <c r="J51" i="21" a="1"/>
  <c r="J51" i="21"/>
  <c r="L49" i="21" a="1"/>
  <c r="L49" i="21"/>
  <c r="N47" i="21" a="1"/>
  <c r="N47" i="21"/>
  <c r="K46" i="21" a="1"/>
  <c r="K46" i="21"/>
  <c r="M44" i="21" a="1"/>
  <c r="M44" i="21"/>
  <c r="J43" i="21" a="1"/>
  <c r="J43" i="21"/>
  <c r="L41" i="21" a="1"/>
  <c r="L41" i="21"/>
  <c r="N39" i="21" a="1"/>
  <c r="N39" i="21"/>
  <c r="T57" i="21"/>
  <c r="L38" i="21" a="1"/>
  <c r="L38" i="21"/>
  <c r="M51" i="21" a="1"/>
  <c r="M51" i="21"/>
  <c r="J50" i="21" a="1"/>
  <c r="J50" i="21"/>
  <c r="L48" i="21" a="1"/>
  <c r="L48" i="21"/>
  <c r="N46" i="21" a="1"/>
  <c r="N46" i="21"/>
  <c r="K45" i="21" a="1"/>
  <c r="K45" i="21"/>
  <c r="M43" i="21" a="1"/>
  <c r="M43" i="21"/>
  <c r="J42" i="21" a="1"/>
  <c r="J42" i="21"/>
  <c r="L40" i="21" a="1"/>
  <c r="L40" i="21"/>
  <c r="J38" i="21" a="1"/>
  <c r="J38" i="21"/>
  <c r="K52" i="21" a="1"/>
  <c r="K52" i="21"/>
  <c r="M50" i="21" a="1"/>
  <c r="M50" i="21"/>
  <c r="J49" i="21" a="1"/>
  <c r="J49" i="21"/>
  <c r="L47" i="21" a="1"/>
  <c r="L47" i="21"/>
  <c r="N45" i="21" a="1"/>
  <c r="N45" i="21"/>
  <c r="K44" i="21" a="1"/>
  <c r="K44" i="21"/>
  <c r="M42" i="21" a="1"/>
  <c r="M42" i="21"/>
  <c r="J41" i="21" a="1"/>
  <c r="J41" i="21"/>
  <c r="L39" i="21" a="1"/>
  <c r="L39" i="21"/>
  <c r="N52" i="21" a="1"/>
  <c r="N52" i="21"/>
  <c r="K51" i="21" a="1"/>
  <c r="K51" i="21"/>
  <c r="M49" i="21" a="1"/>
  <c r="M49" i="21"/>
  <c r="J48" i="21" a="1"/>
  <c r="J48" i="21"/>
  <c r="L46" i="21" a="1"/>
  <c r="L46" i="21"/>
  <c r="N44" i="21" a="1"/>
  <c r="N44" i="21"/>
  <c r="K43" i="21" a="1"/>
  <c r="K43" i="21"/>
  <c r="M41" i="21" a="1"/>
  <c r="M41" i="21"/>
  <c r="J40" i="21" a="1"/>
  <c r="J40" i="21"/>
  <c r="M38" i="21" a="1"/>
  <c r="M38" i="21"/>
  <c r="N51" i="21" a="1"/>
  <c r="N51" i="21"/>
  <c r="K50" i="21" a="1"/>
  <c r="K50" i="21"/>
  <c r="M48" i="21" a="1"/>
  <c r="M48" i="21"/>
  <c r="J47" i="21" a="1"/>
  <c r="J47" i="21"/>
  <c r="L45" i="21" a="1"/>
  <c r="L45" i="21"/>
  <c r="N43" i="21" a="1"/>
  <c r="N43" i="21"/>
  <c r="K42" i="21" a="1"/>
  <c r="K42" i="21"/>
  <c r="M40" i="21" a="1"/>
  <c r="M40" i="21"/>
  <c r="D45" i="5"/>
  <c r="C93" i="6"/>
  <c r="X10" i="10"/>
  <c r="AG10" i="5"/>
  <c r="X9" i="12"/>
  <c r="T60" i="21" a="1"/>
  <c r="T60" i="21"/>
  <c r="V60" i="21" a="1"/>
  <c r="V60" i="21"/>
  <c r="X60" i="21" a="1"/>
  <c r="X60" i="21"/>
  <c r="U61" i="21" a="1"/>
  <c r="U61" i="21"/>
  <c r="W61" i="21" a="1"/>
  <c r="W61" i="21"/>
  <c r="T62" i="21" a="1"/>
  <c r="T62" i="21"/>
  <c r="V62" i="21" a="1"/>
  <c r="V62" i="21"/>
  <c r="X62" i="21" a="1"/>
  <c r="X62" i="21"/>
  <c r="U63" i="21" a="1"/>
  <c r="U63" i="21"/>
  <c r="W63" i="21" a="1"/>
  <c r="W63" i="21"/>
  <c r="W64" i="21" a="1"/>
  <c r="W64" i="21"/>
  <c r="U65" i="21" a="1"/>
  <c r="U65" i="21"/>
  <c r="U66" i="21" a="1"/>
  <c r="U66" i="21"/>
  <c r="X66" i="21" a="1"/>
  <c r="X66" i="21"/>
  <c r="X67" i="21" a="1"/>
  <c r="X67" i="21"/>
  <c r="V68" i="21" a="1"/>
  <c r="V68" i="21"/>
  <c r="V69" i="21" a="1"/>
  <c r="V69" i="21"/>
  <c r="T70" i="21" a="1"/>
  <c r="T70" i="21"/>
  <c r="T71" i="21" a="1"/>
  <c r="T71" i="21"/>
  <c r="V71" i="21" a="1"/>
  <c r="V71" i="21"/>
  <c r="X71" i="21" a="1"/>
  <c r="X71" i="21"/>
  <c r="U72" i="21" a="1"/>
  <c r="U72" i="21"/>
  <c r="W72" i="21" a="1"/>
  <c r="W72" i="21"/>
  <c r="T73" i="21" a="1"/>
  <c r="T73" i="21"/>
  <c r="V73" i="21" a="1"/>
  <c r="V73" i="21"/>
  <c r="X73" i="21" a="1"/>
  <c r="X73" i="21"/>
  <c r="V59" i="21" a="1"/>
  <c r="V59" i="21"/>
  <c r="X59" i="21" a="1"/>
  <c r="X59" i="21"/>
  <c r="W60" i="21" a="1"/>
  <c r="W60" i="21"/>
  <c r="V61" i="21" a="1"/>
  <c r="V61" i="21"/>
  <c r="U62" i="21" a="1"/>
  <c r="U62" i="21"/>
  <c r="T63" i="21" a="1"/>
  <c r="T63" i="21"/>
  <c r="U64" i="21" a="1"/>
  <c r="U64" i="21"/>
  <c r="X64" i="21" a="1"/>
  <c r="X64" i="21"/>
  <c r="X65" i="21" a="1"/>
  <c r="X65" i="21"/>
  <c r="V66" i="21" a="1"/>
  <c r="V66" i="21"/>
  <c r="V67" i="21" a="1"/>
  <c r="V67" i="21"/>
  <c r="T68" i="21" a="1"/>
  <c r="T68" i="21"/>
  <c r="T69" i="21" a="1"/>
  <c r="T69" i="21"/>
  <c r="W69" i="21" a="1"/>
  <c r="W69" i="21"/>
  <c r="W70" i="21" a="1"/>
  <c r="W70" i="21"/>
  <c r="X63" i="21" a="1"/>
  <c r="X63" i="21"/>
  <c r="V64" i="21" a="1"/>
  <c r="V64" i="21"/>
  <c r="V65" i="21" a="1"/>
  <c r="V65" i="21"/>
  <c r="T66" i="21" a="1"/>
  <c r="T66" i="21"/>
  <c r="T67" i="21" a="1"/>
  <c r="T67" i="21"/>
  <c r="W67" i="21" a="1"/>
  <c r="W67" i="21"/>
  <c r="W68" i="21" a="1"/>
  <c r="W68" i="21"/>
  <c r="U69" i="21" a="1"/>
  <c r="U69" i="21"/>
  <c r="U70" i="21" a="1"/>
  <c r="U70" i="21"/>
  <c r="X70" i="21" a="1"/>
  <c r="X70" i="21"/>
  <c r="U71" i="21" a="1"/>
  <c r="U71" i="21"/>
  <c r="W71" i="21" a="1"/>
  <c r="W71" i="21"/>
  <c r="T72" i="21" a="1"/>
  <c r="T72" i="21"/>
  <c r="V72" i="21" a="1"/>
  <c r="V72" i="21"/>
  <c r="X72" i="21" a="1"/>
  <c r="X72" i="21"/>
  <c r="U73" i="21" a="1"/>
  <c r="U73" i="21"/>
  <c r="W73" i="21" a="1"/>
  <c r="W73" i="21"/>
  <c r="U59" i="21" a="1"/>
  <c r="U59" i="21"/>
  <c r="W59" i="21" a="1"/>
  <c r="W59" i="21"/>
  <c r="T59" i="21" a="1"/>
  <c r="T59" i="21"/>
  <c r="U60" i="21" a="1"/>
  <c r="U60" i="21"/>
  <c r="T61" i="21" a="1"/>
  <c r="T61" i="21"/>
  <c r="X61" i="21" a="1"/>
  <c r="X61" i="21"/>
  <c r="W62" i="21" a="1"/>
  <c r="W62" i="21"/>
  <c r="V63" i="21" a="1"/>
  <c r="V63" i="21"/>
  <c r="T64" i="21" a="1"/>
  <c r="T64" i="21"/>
  <c r="T65" i="21" a="1"/>
  <c r="T65" i="21"/>
  <c r="W65" i="21" a="1"/>
  <c r="W65" i="21"/>
  <c r="W66" i="21" a="1"/>
  <c r="W66" i="21"/>
  <c r="U67" i="21" a="1"/>
  <c r="U67" i="21"/>
  <c r="U68" i="21" a="1"/>
  <c r="U68" i="21"/>
  <c r="X68" i="21" a="1"/>
  <c r="X68" i="21"/>
  <c r="X69" i="21" a="1"/>
  <c r="X69" i="21"/>
  <c r="V70" i="21" a="1"/>
  <c r="V70" i="21"/>
  <c r="Y36" i="21"/>
  <c r="T39" i="21" a="1"/>
  <c r="T39" i="21"/>
  <c r="V39" i="21" a="1"/>
  <c r="V39" i="21"/>
  <c r="X39" i="21" a="1"/>
  <c r="X39" i="21"/>
  <c r="U40" i="21" a="1"/>
  <c r="U40" i="21"/>
  <c r="W40" i="21" a="1"/>
  <c r="W40" i="21"/>
  <c r="T41" i="21" a="1"/>
  <c r="T41" i="21"/>
  <c r="V41" i="21" a="1"/>
  <c r="V41" i="21"/>
  <c r="X41" i="21" a="1"/>
  <c r="X41" i="21"/>
  <c r="U42" i="21" a="1"/>
  <c r="U42" i="21"/>
  <c r="W42" i="21" a="1"/>
  <c r="W42" i="21"/>
  <c r="T43" i="21" a="1"/>
  <c r="T43" i="21"/>
  <c r="V43" i="21" a="1"/>
  <c r="V43" i="21"/>
  <c r="X43" i="21" a="1"/>
  <c r="X43" i="21"/>
  <c r="U44" i="21" a="1"/>
  <c r="U44" i="21"/>
  <c r="W44" i="21" a="1"/>
  <c r="W44" i="21"/>
  <c r="T45" i="21" a="1"/>
  <c r="T45" i="21"/>
  <c r="V45" i="21" a="1"/>
  <c r="V45" i="21"/>
  <c r="X45" i="21" a="1"/>
  <c r="X45" i="21"/>
  <c r="U46" i="21" a="1"/>
  <c r="U46" i="21"/>
  <c r="W46" i="21" a="1"/>
  <c r="W46" i="21"/>
  <c r="T47" i="21" a="1"/>
  <c r="T47" i="21"/>
  <c r="V47" i="21" a="1"/>
  <c r="V47" i="21"/>
  <c r="X47" i="21" a="1"/>
  <c r="X47" i="21"/>
  <c r="U48" i="21" a="1"/>
  <c r="U48" i="21"/>
  <c r="W48" i="21" a="1"/>
  <c r="W48" i="21"/>
  <c r="T49" i="21" a="1"/>
  <c r="T49" i="21"/>
  <c r="U39" i="21" a="1"/>
  <c r="U39" i="21"/>
  <c r="W39" i="21" a="1"/>
  <c r="W39" i="21"/>
  <c r="T40" i="21" a="1"/>
  <c r="T40" i="21"/>
  <c r="V40" i="21" a="1"/>
  <c r="V40" i="21"/>
  <c r="X40" i="21" a="1"/>
  <c r="X40" i="21"/>
  <c r="U41" i="21" a="1"/>
  <c r="U41" i="21"/>
  <c r="W41" i="21" a="1"/>
  <c r="W41" i="21"/>
  <c r="T42" i="21" a="1"/>
  <c r="T42" i="21"/>
  <c r="V42" i="21" a="1"/>
  <c r="V42" i="21"/>
  <c r="X42" i="21" a="1"/>
  <c r="X42" i="21"/>
  <c r="U43" i="21" a="1"/>
  <c r="U43" i="21"/>
  <c r="W43" i="21" a="1"/>
  <c r="W43" i="21"/>
  <c r="T44" i="21" a="1"/>
  <c r="T44" i="21"/>
  <c r="V44" i="21" a="1"/>
  <c r="V44" i="21"/>
  <c r="X44" i="21" a="1"/>
  <c r="X44" i="21"/>
  <c r="U45" i="21" a="1"/>
  <c r="U45" i="21"/>
  <c r="W45" i="21" a="1"/>
  <c r="W45" i="21"/>
  <c r="T46" i="21" a="1"/>
  <c r="T46" i="21"/>
  <c r="V46" i="21" a="1"/>
  <c r="V46" i="21"/>
  <c r="X46" i="21" a="1"/>
  <c r="X46" i="21"/>
  <c r="U47" i="21" a="1"/>
  <c r="U47" i="21"/>
  <c r="W47" i="21" a="1"/>
  <c r="W47" i="21"/>
  <c r="T48" i="21" a="1"/>
  <c r="T48" i="21"/>
  <c r="V48" i="21" a="1"/>
  <c r="V48" i="21"/>
  <c r="X48" i="21" a="1"/>
  <c r="X48" i="21"/>
  <c r="V49" i="21" a="1"/>
  <c r="V49" i="21"/>
  <c r="T50" i="21" a="1"/>
  <c r="T50" i="21"/>
  <c r="T51" i="21" a="1"/>
  <c r="T51" i="21"/>
  <c r="W51" i="21" a="1"/>
  <c r="W51" i="21"/>
  <c r="W52" i="21" a="1"/>
  <c r="W52" i="21"/>
  <c r="V38" i="21" a="1"/>
  <c r="V38" i="21"/>
  <c r="W49" i="21" a="1"/>
  <c r="W49" i="21"/>
  <c r="W50" i="21" a="1"/>
  <c r="W50" i="21"/>
  <c r="U51" i="21" a="1"/>
  <c r="U51" i="21"/>
  <c r="U52" i="21" a="1"/>
  <c r="U52" i="21"/>
  <c r="X52" i="21" a="1"/>
  <c r="X52" i="21"/>
  <c r="T38" i="21" a="1"/>
  <c r="T38" i="21"/>
  <c r="U49" i="21" a="1"/>
  <c r="U49" i="21"/>
  <c r="U50" i="21" a="1"/>
  <c r="U50" i="21"/>
  <c r="X50" i="21" a="1"/>
  <c r="X50" i="21"/>
  <c r="X51" i="21" a="1"/>
  <c r="X51" i="21"/>
  <c r="V52" i="21" a="1"/>
  <c r="V52" i="21"/>
  <c r="W38" i="21" a="1"/>
  <c r="W38" i="21"/>
  <c r="X49" i="21" a="1"/>
  <c r="X49" i="21"/>
  <c r="V50" i="21" a="1"/>
  <c r="V50" i="21"/>
  <c r="V51" i="21" a="1"/>
  <c r="V51" i="21"/>
  <c r="T52" i="21" a="1"/>
  <c r="T52" i="21"/>
  <c r="U38" i="21" a="1"/>
  <c r="U38" i="21"/>
  <c r="X38" i="21" a="1"/>
  <c r="X38" i="21"/>
  <c r="Y57" i="21"/>
  <c r="M25" i="1"/>
  <c r="Z60" i="21" a="1"/>
  <c r="Z60" i="21"/>
  <c r="Z61" i="21" a="1"/>
  <c r="Z61" i="21"/>
  <c r="AC61" i="21" a="1"/>
  <c r="AC61" i="21"/>
  <c r="AC62" i="21" a="1"/>
  <c r="AC62" i="21"/>
  <c r="AA63" i="21" a="1"/>
  <c r="AA63" i="21"/>
  <c r="AA64" i="21" a="1"/>
  <c r="AA64" i="21"/>
  <c r="Y65" i="21" a="1"/>
  <c r="Y65" i="21"/>
  <c r="Y66" i="21" a="1"/>
  <c r="Y66" i="21"/>
  <c r="AB66" i="21" a="1"/>
  <c r="AB66" i="21"/>
  <c r="AB67" i="21" a="1"/>
  <c r="AB67" i="21"/>
  <c r="Z68" i="21" a="1"/>
  <c r="Z68" i="21"/>
  <c r="Z69" i="21" a="1"/>
  <c r="Z69" i="21"/>
  <c r="AC69" i="21" a="1"/>
  <c r="AC69" i="21"/>
  <c r="AC70" i="21" a="1"/>
  <c r="AC70" i="21"/>
  <c r="AA71" i="21" a="1"/>
  <c r="AA71" i="21"/>
  <c r="AA72" i="21" a="1"/>
  <c r="AA72" i="21"/>
  <c r="Y73" i="21" a="1"/>
  <c r="Y73" i="21"/>
  <c r="Z59" i="21" a="1"/>
  <c r="Z59" i="21"/>
  <c r="Y59" i="21" a="1"/>
  <c r="Y59" i="21"/>
  <c r="AC60" i="21" a="1"/>
  <c r="AC60" i="21"/>
  <c r="AA61" i="21" a="1"/>
  <c r="AA61" i="21"/>
  <c r="AA62" i="21" a="1"/>
  <c r="AA62" i="21"/>
  <c r="Y63" i="21" a="1"/>
  <c r="Y63" i="21"/>
  <c r="Y64" i="21" a="1"/>
  <c r="Y64" i="21"/>
  <c r="AB64" i="21" a="1"/>
  <c r="AB64" i="21"/>
  <c r="AB65" i="21" a="1"/>
  <c r="AB65" i="21"/>
  <c r="Z66" i="21" a="1"/>
  <c r="Z66" i="21"/>
  <c r="Z67" i="21" a="1"/>
  <c r="Z67" i="21"/>
  <c r="AC67" i="21" a="1"/>
  <c r="AC67" i="21"/>
  <c r="AC68" i="21" a="1"/>
  <c r="AC68" i="21"/>
  <c r="AA69" i="21" a="1"/>
  <c r="AA69" i="21"/>
  <c r="AA70" i="21" a="1"/>
  <c r="AA70" i="21"/>
  <c r="Y71" i="21" a="1"/>
  <c r="Y71" i="21"/>
  <c r="Y72" i="21" a="1"/>
  <c r="Y72" i="21"/>
  <c r="AB72" i="21" a="1"/>
  <c r="AB72" i="21"/>
  <c r="AB73" i="21" a="1"/>
  <c r="AB73" i="21"/>
  <c r="AA59" i="21" a="1"/>
  <c r="AA59" i="21"/>
  <c r="AA60" i="21" a="1"/>
  <c r="AA60" i="21"/>
  <c r="AB62" i="21" a="1"/>
  <c r="AB62" i="21"/>
  <c r="AB63" i="21" a="1"/>
  <c r="AB63" i="21"/>
  <c r="AC65" i="21" a="1"/>
  <c r="AC65" i="21"/>
  <c r="AC66" i="21" a="1"/>
  <c r="AC66" i="21"/>
  <c r="Y69" i="21" a="1"/>
  <c r="Y69" i="21"/>
  <c r="Y70" i="21" a="1"/>
  <c r="Y70" i="21"/>
  <c r="Z72" i="21" a="1"/>
  <c r="Z72" i="21"/>
  <c r="Z73" i="21" a="1"/>
  <c r="Z73" i="21"/>
  <c r="AB59" i="21" a="1"/>
  <c r="AB59" i="21"/>
  <c r="AB60" i="21" a="1"/>
  <c r="AB60" i="21"/>
  <c r="AB61" i="21" a="1"/>
  <c r="AB61" i="21"/>
  <c r="AC63" i="21" a="1"/>
  <c r="AC63" i="21"/>
  <c r="AC64" i="21" a="1"/>
  <c r="AC64" i="21"/>
  <c r="Y67" i="21" a="1"/>
  <c r="Y67" i="21"/>
  <c r="Y68" i="21" a="1"/>
  <c r="Y68" i="21"/>
  <c r="Z70" i="21" a="1"/>
  <c r="Z70" i="21"/>
  <c r="Z71" i="21" a="1"/>
  <c r="Z71" i="21"/>
  <c r="AA73" i="21" a="1"/>
  <c r="AA73" i="21"/>
  <c r="AC59" i="21" a="1"/>
  <c r="AC59" i="21"/>
  <c r="Y61" i="21" a="1"/>
  <c r="Y61" i="21"/>
  <c r="Y62" i="21" a="1"/>
  <c r="Y62" i="21"/>
  <c r="Z64" i="21" a="1"/>
  <c r="Z64" i="21"/>
  <c r="Z65" i="21" a="1"/>
  <c r="Z65" i="21"/>
  <c r="AA67" i="21" a="1"/>
  <c r="AA67" i="21"/>
  <c r="AA68" i="21" a="1"/>
  <c r="AA68" i="21"/>
  <c r="AB70" i="21" a="1"/>
  <c r="AB70" i="21"/>
  <c r="AB71" i="21" a="1"/>
  <c r="AB71" i="21"/>
  <c r="AC73" i="21" a="1"/>
  <c r="AC73" i="21"/>
  <c r="Y60" i="21" a="1"/>
  <c r="Y60" i="21"/>
  <c r="Z62" i="21" a="1"/>
  <c r="Z62" i="21"/>
  <c r="Z63" i="21" a="1"/>
  <c r="Z63" i="21"/>
  <c r="AA65" i="21" a="1"/>
  <c r="AA65" i="21"/>
  <c r="AA66" i="21" a="1"/>
  <c r="AA66" i="21"/>
  <c r="AB68" i="21" a="1"/>
  <c r="AB68" i="21"/>
  <c r="AB69" i="21" a="1"/>
  <c r="AB69" i="21"/>
  <c r="AC71" i="21" a="1"/>
  <c r="AC71" i="21"/>
  <c r="AC72" i="21" a="1"/>
  <c r="AC72" i="21"/>
  <c r="AD57" i="21"/>
  <c r="Z39" i="21" a="1"/>
  <c r="Z39" i="21"/>
  <c r="AB39" i="21" a="1"/>
  <c r="AB39" i="21"/>
  <c r="Y40" i="21" a="1"/>
  <c r="Y40" i="21"/>
  <c r="AA40" i="21" a="1"/>
  <c r="AA40" i="21"/>
  <c r="AC40" i="21" a="1"/>
  <c r="AC40" i="21"/>
  <c r="Z41" i="21" a="1"/>
  <c r="Z41" i="21"/>
  <c r="AB41" i="21" a="1"/>
  <c r="AB41" i="21"/>
  <c r="Y42" i="21" a="1"/>
  <c r="Y42" i="21"/>
  <c r="AA42" i="21" a="1"/>
  <c r="AA42" i="21"/>
  <c r="AC42" i="21" a="1"/>
  <c r="AC42" i="21"/>
  <c r="Z43" i="21" a="1"/>
  <c r="Z43" i="21"/>
  <c r="AB43" i="21" a="1"/>
  <c r="AB43" i="21"/>
  <c r="Y44" i="21" a="1"/>
  <c r="Y44" i="21"/>
  <c r="AA44" i="21" a="1"/>
  <c r="AA44" i="21"/>
  <c r="AC44" i="21" a="1"/>
  <c r="AC44" i="21"/>
  <c r="Z45" i="21" a="1"/>
  <c r="Z45" i="21"/>
  <c r="AB45" i="21" a="1"/>
  <c r="AB45" i="21"/>
  <c r="Y46" i="21" a="1"/>
  <c r="Y46" i="21"/>
  <c r="AA46" i="21" a="1"/>
  <c r="AA46" i="21"/>
  <c r="AC46" i="21" a="1"/>
  <c r="AC46" i="21"/>
  <c r="Z47" i="21" a="1"/>
  <c r="Z47" i="21"/>
  <c r="AB47" i="21" a="1"/>
  <c r="AB47" i="21"/>
  <c r="Y48" i="21" a="1"/>
  <c r="Y48" i="21"/>
  <c r="AA48" i="21" a="1"/>
  <c r="AA48" i="21"/>
  <c r="AC48" i="21" a="1"/>
  <c r="AC48" i="21"/>
  <c r="Z49" i="21" a="1"/>
  <c r="Z49" i="21"/>
  <c r="AB49" i="21" a="1"/>
  <c r="AB49" i="21"/>
  <c r="Y50" i="21" a="1"/>
  <c r="Y50" i="21"/>
  <c r="AA50" i="21" a="1"/>
  <c r="AA50" i="21"/>
  <c r="AC50" i="21" a="1"/>
  <c r="AC50" i="21"/>
  <c r="Z51" i="21" a="1"/>
  <c r="Z51" i="21"/>
  <c r="AB51" i="21" a="1"/>
  <c r="AB51" i="21"/>
  <c r="Y52" i="21" a="1"/>
  <c r="Y52" i="21"/>
  <c r="AA52" i="21" a="1"/>
  <c r="AA52" i="21"/>
  <c r="AC52" i="21" a="1"/>
  <c r="AC52" i="21"/>
  <c r="AA38" i="21" a="1"/>
  <c r="AA38" i="21"/>
  <c r="AC38" i="21" a="1"/>
  <c r="AC38" i="21"/>
  <c r="Y39" i="21" a="1"/>
  <c r="Y39" i="21"/>
  <c r="AA39" i="21" a="1"/>
  <c r="AA39" i="21"/>
  <c r="AC39" i="21" a="1"/>
  <c r="AC39" i="21"/>
  <c r="Z40" i="21" a="1"/>
  <c r="Z40" i="21"/>
  <c r="AB40" i="21" a="1"/>
  <c r="AB40" i="21"/>
  <c r="Y41" i="21" a="1"/>
  <c r="Y41" i="21"/>
  <c r="AA41" i="21" a="1"/>
  <c r="AA41" i="21"/>
  <c r="AC41" i="21" a="1"/>
  <c r="AC41" i="21"/>
  <c r="Z42" i="21" a="1"/>
  <c r="Z42" i="21"/>
  <c r="AB42" i="21" a="1"/>
  <c r="AB42" i="21"/>
  <c r="Y43" i="21" a="1"/>
  <c r="Y43" i="21"/>
  <c r="AA43" i="21" a="1"/>
  <c r="AA43" i="21"/>
  <c r="AC43" i="21" a="1"/>
  <c r="AC43" i="21"/>
  <c r="Z44" i="21" a="1"/>
  <c r="Z44" i="21"/>
  <c r="AB44" i="21" a="1"/>
  <c r="AB44" i="21"/>
  <c r="Y45" i="21" a="1"/>
  <c r="Y45" i="21"/>
  <c r="AA45" i="21" a="1"/>
  <c r="AA45" i="21"/>
  <c r="AC45" i="21" a="1"/>
  <c r="AC45" i="21"/>
  <c r="Z46" i="21" a="1"/>
  <c r="Z46" i="21"/>
  <c r="AB46" i="21" a="1"/>
  <c r="AB46" i="21"/>
  <c r="Y47" i="21" a="1"/>
  <c r="Y47" i="21"/>
  <c r="AA47" i="21" a="1"/>
  <c r="AA47" i="21"/>
  <c r="AC47" i="21" a="1"/>
  <c r="AC47" i="21"/>
  <c r="Z48" i="21" a="1"/>
  <c r="Z48" i="21"/>
  <c r="AB48" i="21" a="1"/>
  <c r="AB48" i="21"/>
  <c r="Y49" i="21" a="1"/>
  <c r="Y49" i="21"/>
  <c r="AA49" i="21" a="1"/>
  <c r="AA49" i="21"/>
  <c r="AC49" i="21" a="1"/>
  <c r="AC49" i="21"/>
  <c r="Z50" i="21" a="1"/>
  <c r="Z50" i="21"/>
  <c r="AB50" i="21" a="1"/>
  <c r="AB50" i="21"/>
  <c r="Y51" i="21" a="1"/>
  <c r="Y51" i="21"/>
  <c r="AA51" i="21" a="1"/>
  <c r="AA51" i="21"/>
  <c r="AC51" i="21" a="1"/>
  <c r="AC51" i="21"/>
  <c r="Z52" i="21" a="1"/>
  <c r="Z52" i="21"/>
  <c r="AB52" i="21" a="1"/>
  <c r="AB52" i="21"/>
  <c r="Z38" i="21" a="1"/>
  <c r="Z38" i="21"/>
  <c r="AB38" i="21" a="1"/>
  <c r="AB38" i="21"/>
  <c r="Y38" i="21" a="1"/>
  <c r="Y38" i="21"/>
  <c r="AD36" i="21"/>
  <c r="E5" i="1"/>
  <c r="C5" i="21"/>
  <c r="C16" i="19" a="1"/>
  <c r="C16" i="19"/>
  <c r="C3" i="19" a="1"/>
  <c r="C3" i="19"/>
  <c r="C4" i="19" a="1"/>
  <c r="C4" i="19"/>
  <c r="C5" i="19" a="1"/>
  <c r="C5" i="19"/>
  <c r="C6" i="19" a="1"/>
  <c r="C6" i="19"/>
  <c r="C7" i="19" a="1"/>
  <c r="C7" i="19"/>
  <c r="AE60" i="21" a="1"/>
  <c r="AE60" i="21"/>
  <c r="AG60" i="21" a="1"/>
  <c r="AG60" i="21"/>
  <c r="AD61" i="21" a="1"/>
  <c r="AD61" i="21"/>
  <c r="AF61" i="21" a="1"/>
  <c r="AF61" i="21"/>
  <c r="AH61" i="21" a="1"/>
  <c r="AH61" i="21"/>
  <c r="AE62" i="21" a="1"/>
  <c r="AE62" i="21"/>
  <c r="AE63" i="21" a="1"/>
  <c r="AE63" i="21"/>
  <c r="AH63" i="21" a="1"/>
  <c r="AH63" i="21"/>
  <c r="AH64" i="21" a="1"/>
  <c r="AH64" i="21"/>
  <c r="AF65" i="21" a="1"/>
  <c r="AF65" i="21"/>
  <c r="AF66" i="21" a="1"/>
  <c r="AF66" i="21"/>
  <c r="AD67" i="21" a="1"/>
  <c r="AD67" i="21"/>
  <c r="AD68" i="21" a="1"/>
  <c r="AD68" i="21"/>
  <c r="AG68" i="21" a="1"/>
  <c r="AG68" i="21"/>
  <c r="AG69" i="21" a="1"/>
  <c r="AG69" i="21"/>
  <c r="AE70" i="21" a="1"/>
  <c r="AE70" i="21"/>
  <c r="AE71" i="21" a="1"/>
  <c r="AE71" i="21"/>
  <c r="AH71" i="21" a="1"/>
  <c r="AH71" i="21"/>
  <c r="AH72" i="21" a="1"/>
  <c r="AH72" i="21"/>
  <c r="AF73" i="21" a="1"/>
  <c r="AF73" i="21"/>
  <c r="AH62" i="21" a="1"/>
  <c r="AH62" i="21"/>
  <c r="AF63" i="21" a="1"/>
  <c r="AF63" i="21"/>
  <c r="AF64" i="21" a="1"/>
  <c r="AF64" i="21"/>
  <c r="AD65" i="21" a="1"/>
  <c r="AD65" i="21"/>
  <c r="AD66" i="21" a="1"/>
  <c r="AD66" i="21"/>
  <c r="AG66" i="21" a="1"/>
  <c r="AG66" i="21"/>
  <c r="AG67" i="21" a="1"/>
  <c r="AG67" i="21"/>
  <c r="AE68" i="21" a="1"/>
  <c r="AE68" i="21"/>
  <c r="AE69" i="21" a="1"/>
  <c r="AE69" i="21"/>
  <c r="AH69" i="21" a="1"/>
  <c r="AH69" i="21"/>
  <c r="AH70" i="21" a="1"/>
  <c r="AH70" i="21"/>
  <c r="AF71" i="21" a="1"/>
  <c r="AF71" i="21"/>
  <c r="AF72" i="21" a="1"/>
  <c r="AF72" i="21"/>
  <c r="AD73" i="21" a="1"/>
  <c r="AD73" i="21"/>
  <c r="AE59" i="21" a="1"/>
  <c r="AE59" i="21"/>
  <c r="AG59" i="21" a="1"/>
  <c r="AG59" i="21"/>
  <c r="AD59" i="21" a="1"/>
  <c r="AD59" i="21"/>
  <c r="AF60" i="21" a="1"/>
  <c r="AF60" i="21"/>
  <c r="AE61" i="21" a="1"/>
  <c r="AE61" i="21"/>
  <c r="AD62" i="21" a="1"/>
  <c r="AD62" i="21"/>
  <c r="AD63" i="21" a="1"/>
  <c r="AD63" i="21"/>
  <c r="AD64" i="21" a="1"/>
  <c r="AD64" i="21"/>
  <c r="AE66" i="21" a="1"/>
  <c r="AE66" i="21"/>
  <c r="AE67" i="21" a="1"/>
  <c r="AE67" i="21"/>
  <c r="AF69" i="21" a="1"/>
  <c r="AF69" i="21"/>
  <c r="AF70" i="21" a="1"/>
  <c r="AF70" i="21"/>
  <c r="AG72" i="21" a="1"/>
  <c r="AG72" i="21"/>
  <c r="AG73" i="21" a="1"/>
  <c r="AG73" i="21"/>
  <c r="AE64" i="21" a="1"/>
  <c r="AE64" i="21"/>
  <c r="AE65" i="21" a="1"/>
  <c r="AE65" i="21"/>
  <c r="AF67" i="21" a="1"/>
  <c r="AF67" i="21"/>
  <c r="AF68" i="21" a="1"/>
  <c r="AF68" i="21"/>
  <c r="AG70" i="21" a="1"/>
  <c r="AG70" i="21"/>
  <c r="AG71" i="21" a="1"/>
  <c r="AG71" i="21"/>
  <c r="AH73" i="21" a="1"/>
  <c r="AH73" i="21"/>
  <c r="AH59" i="21" a="1"/>
  <c r="AH59" i="21"/>
  <c r="AD60" i="21" a="1"/>
  <c r="AD60" i="21"/>
  <c r="AH60" i="21" a="1"/>
  <c r="AH60" i="21"/>
  <c r="AG61" i="21" a="1"/>
  <c r="AG61" i="21"/>
  <c r="AF62" i="21" a="1"/>
  <c r="AF62" i="21"/>
  <c r="AG64" i="21" a="1"/>
  <c r="AG64" i="21"/>
  <c r="AG65" i="21" a="1"/>
  <c r="AG65" i="21"/>
  <c r="AH67" i="21" a="1"/>
  <c r="AH67" i="21"/>
  <c r="AH68" i="21" a="1"/>
  <c r="AH68" i="21"/>
  <c r="AD71" i="21" a="1"/>
  <c r="AD71" i="21"/>
  <c r="AD72" i="21" a="1"/>
  <c r="AD72" i="21"/>
  <c r="AG62" i="21" a="1"/>
  <c r="AG62" i="21"/>
  <c r="AG63" i="21" a="1"/>
  <c r="AG63" i="21"/>
  <c r="AH65" i="21" a="1"/>
  <c r="AH65" i="21"/>
  <c r="AH66" i="21" a="1"/>
  <c r="AH66" i="21"/>
  <c r="AD69" i="21" a="1"/>
  <c r="AD69" i="21"/>
  <c r="AD70" i="21" a="1"/>
  <c r="AD70" i="21"/>
  <c r="AE72" i="21" a="1"/>
  <c r="AE72" i="21"/>
  <c r="AE73" i="21" a="1"/>
  <c r="AE73" i="21"/>
  <c r="AF59" i="21" a="1"/>
  <c r="AF59" i="21"/>
  <c r="AD39" i="21" a="1"/>
  <c r="AD39" i="21"/>
  <c r="AF39" i="21" a="1"/>
  <c r="AF39" i="21"/>
  <c r="AH39" i="21" a="1"/>
  <c r="AH39" i="21"/>
  <c r="AE40" i="21" a="1"/>
  <c r="AE40" i="21"/>
  <c r="AG40" i="21" a="1"/>
  <c r="AG40" i="21"/>
  <c r="AD41" i="21" a="1"/>
  <c r="AD41" i="21"/>
  <c r="AF41" i="21" a="1"/>
  <c r="AF41" i="21"/>
  <c r="AH41" i="21" a="1"/>
  <c r="AH41" i="21"/>
  <c r="AE42" i="21" a="1"/>
  <c r="AE42" i="21"/>
  <c r="AG42" i="21" a="1"/>
  <c r="AG42" i="21"/>
  <c r="AD43" i="21" a="1"/>
  <c r="AD43" i="21"/>
  <c r="AF43" i="21" a="1"/>
  <c r="AF43" i="21"/>
  <c r="AH43" i="21" a="1"/>
  <c r="AH43" i="21"/>
  <c r="AE44" i="21" a="1"/>
  <c r="AE44" i="21"/>
  <c r="AG44" i="21" a="1"/>
  <c r="AG44" i="21"/>
  <c r="AD45" i="21" a="1"/>
  <c r="AD45" i="21"/>
  <c r="AF45" i="21" a="1"/>
  <c r="AF45" i="21"/>
  <c r="AH45" i="21" a="1"/>
  <c r="AH45" i="21"/>
  <c r="AE46" i="21" a="1"/>
  <c r="AE46" i="21"/>
  <c r="AG46" i="21" a="1"/>
  <c r="AG46" i="21"/>
  <c r="AD47" i="21" a="1"/>
  <c r="AD47" i="21"/>
  <c r="AF47" i="21" a="1"/>
  <c r="AF47" i="21"/>
  <c r="AH47" i="21" a="1"/>
  <c r="AH47" i="21"/>
  <c r="AE48" i="21" a="1"/>
  <c r="AE48" i="21"/>
  <c r="AG48" i="21" a="1"/>
  <c r="AG48" i="21"/>
  <c r="AD49" i="21" a="1"/>
  <c r="AD49" i="21"/>
  <c r="AF49" i="21" a="1"/>
  <c r="AF49" i="21"/>
  <c r="AH49" i="21" a="1"/>
  <c r="AH49" i="21"/>
  <c r="AE50" i="21" a="1"/>
  <c r="AE50" i="21"/>
  <c r="AG50" i="21" a="1"/>
  <c r="AG50" i="21"/>
  <c r="AD51" i="21" a="1"/>
  <c r="AD51" i="21"/>
  <c r="AF51" i="21" a="1"/>
  <c r="AF51" i="21"/>
  <c r="AH51" i="21" a="1"/>
  <c r="AH51" i="21"/>
  <c r="AE52" i="21" a="1"/>
  <c r="AE52" i="21"/>
  <c r="AG52" i="21" a="1"/>
  <c r="AG52" i="21"/>
  <c r="AE39" i="21" a="1"/>
  <c r="AE39" i="21"/>
  <c r="AH40" i="21" a="1"/>
  <c r="AH40" i="21"/>
  <c r="AF42" i="21" a="1"/>
  <c r="AF42" i="21"/>
  <c r="AD44" i="21" a="1"/>
  <c r="AD44" i="21"/>
  <c r="AG45" i="21" a="1"/>
  <c r="AG45" i="21"/>
  <c r="AE47" i="21" a="1"/>
  <c r="AE47" i="21"/>
  <c r="AH48" i="21" a="1"/>
  <c r="AH48" i="21"/>
  <c r="AF50" i="21" a="1"/>
  <c r="AF50" i="21"/>
  <c r="AD52" i="21" a="1"/>
  <c r="AD52" i="21"/>
  <c r="AE38" i="21" a="1"/>
  <c r="AE38" i="21"/>
  <c r="AG38" i="21" a="1"/>
  <c r="AG38" i="21"/>
  <c r="AD38" i="21" a="1"/>
  <c r="AD38" i="21"/>
  <c r="AF40" i="21" a="1"/>
  <c r="AF40" i="21"/>
  <c r="AD42" i="21" a="1"/>
  <c r="AD42" i="21"/>
  <c r="AG43" i="21" a="1"/>
  <c r="AG43" i="21"/>
  <c r="AE45" i="21" a="1"/>
  <c r="AE45" i="21"/>
  <c r="AH46" i="21" a="1"/>
  <c r="AH46" i="21"/>
  <c r="AF48" i="21" a="1"/>
  <c r="AF48" i="21"/>
  <c r="AD50" i="21" a="1"/>
  <c r="AD50" i="21"/>
  <c r="AG51" i="21" a="1"/>
  <c r="AG51" i="21"/>
  <c r="AD40" i="21" a="1"/>
  <c r="AD40" i="21"/>
  <c r="AG41" i="21" a="1"/>
  <c r="AG41" i="21"/>
  <c r="AE43" i="21" a="1"/>
  <c r="AE43" i="21"/>
  <c r="AH44" i="21" a="1"/>
  <c r="AH44" i="21"/>
  <c r="AF46" i="21" a="1"/>
  <c r="AF46" i="21"/>
  <c r="AD48" i="21" a="1"/>
  <c r="AD48" i="21"/>
  <c r="AG49" i="21" a="1"/>
  <c r="AG49" i="21"/>
  <c r="AE51" i="21" a="1"/>
  <c r="AE51" i="21"/>
  <c r="AH52" i="21" a="1"/>
  <c r="AH52" i="21"/>
  <c r="AF38" i="21" a="1"/>
  <c r="AF38" i="21"/>
  <c r="AH38" i="21" a="1"/>
  <c r="AH38" i="21"/>
  <c r="AF44" i="21" a="1"/>
  <c r="AF44" i="21"/>
  <c r="AH50" i="21" a="1"/>
  <c r="AH50" i="21"/>
  <c r="AH42" i="21" a="1"/>
  <c r="AH42" i="21"/>
  <c r="AE49" i="21" a="1"/>
  <c r="AE49" i="21"/>
  <c r="AE41" i="21" a="1"/>
  <c r="AE41" i="21"/>
  <c r="AG47" i="21" a="1"/>
  <c r="AG47" i="21"/>
  <c r="AG39" i="21" a="1"/>
  <c r="AG39" i="21"/>
  <c r="AD46" i="21" a="1"/>
  <c r="AD46" i="21"/>
  <c r="AF52" i="21" a="1"/>
  <c r="AF52" i="21"/>
  <c r="T9" i="12"/>
  <c r="G9" i="12"/>
  <c r="V9" i="12"/>
  <c r="I29" i="12"/>
  <c r="K29" i="12"/>
  <c r="K30" i="10"/>
  <c r="U10" i="10"/>
  <c r="R8" i="6"/>
  <c r="I93" i="6"/>
  <c r="L167" i="9"/>
  <c r="L8" i="9"/>
  <c r="AE10" i="5"/>
  <c r="AB10" i="5"/>
  <c r="AC10" i="5"/>
  <c r="AA10" i="5"/>
  <c r="L45" i="5"/>
  <c r="G10" i="10"/>
  <c r="T10" i="10"/>
  <c r="V10" i="10"/>
  <c r="I30" i="10"/>
  <c r="L30" i="10"/>
  <c r="C45" i="5"/>
  <c r="I45" i="5"/>
  <c r="M45" i="5"/>
  <c r="R10" i="10"/>
  <c r="B167" i="9"/>
  <c r="B30" i="10"/>
  <c r="B29" i="12"/>
  <c r="S9" i="12"/>
  <c r="L29" i="12"/>
  <c r="U125" i="1"/>
  <c r="Q8" i="6"/>
  <c r="G98" i="1"/>
  <c r="G74" i="1"/>
  <c r="G56" i="1"/>
  <c r="K167" i="9"/>
  <c r="M167" i="9"/>
  <c r="J167" i="9"/>
  <c r="J168" i="9"/>
  <c r="J169" i="9"/>
  <c r="J170" i="9"/>
  <c r="J171" i="9"/>
  <c r="J172" i="9"/>
  <c r="J173" i="9"/>
  <c r="J174" i="9"/>
  <c r="J175" i="9"/>
  <c r="J176" i="9"/>
  <c r="J177" i="9"/>
  <c r="J178" i="9"/>
  <c r="J179" i="9"/>
  <c r="J180" i="9"/>
  <c r="J181" i="9"/>
  <c r="J182" i="9"/>
  <c r="J183" i="9"/>
  <c r="J184" i="9"/>
  <c r="J185" i="9"/>
  <c r="J186" i="9"/>
  <c r="J187" i="9"/>
  <c r="J188" i="9"/>
  <c r="J189" i="9"/>
  <c r="J190" i="9"/>
  <c r="J191" i="9"/>
  <c r="J192" i="9"/>
  <c r="J193" i="9"/>
  <c r="J194" i="9"/>
  <c r="J195" i="9"/>
  <c r="J196" i="9"/>
  <c r="J197" i="9"/>
  <c r="J198" i="9"/>
  <c r="J199" i="9"/>
  <c r="J200" i="9"/>
  <c r="J201" i="9"/>
  <c r="J202" i="9"/>
  <c r="J203" i="9"/>
  <c r="J204" i="9"/>
  <c r="J205" i="9"/>
  <c r="J206" i="9"/>
  <c r="J207" i="9"/>
  <c r="J218" i="9"/>
  <c r="J219" i="9"/>
  <c r="J220" i="9"/>
  <c r="J221" i="9"/>
  <c r="J222" i="9"/>
  <c r="J223" i="9"/>
  <c r="J224" i="9"/>
  <c r="J225" i="9"/>
  <c r="J226" i="9"/>
  <c r="J227" i="9"/>
  <c r="J228" i="9"/>
  <c r="J229" i="9"/>
  <c r="J230" i="9"/>
  <c r="J231" i="9"/>
  <c r="J232" i="9"/>
  <c r="J233" i="9"/>
  <c r="J234" i="9"/>
  <c r="J235" i="9"/>
  <c r="J236" i="9"/>
  <c r="J237" i="9"/>
  <c r="J238" i="9"/>
  <c r="J239" i="9"/>
  <c r="J240" i="9"/>
  <c r="J241" i="9"/>
  <c r="J242" i="9"/>
  <c r="J243" i="9"/>
  <c r="J244" i="9"/>
  <c r="J245" i="9"/>
  <c r="J246" i="9"/>
  <c r="J247" i="9"/>
  <c r="J248" i="9"/>
  <c r="J249" i="9"/>
  <c r="J250" i="9"/>
  <c r="J251" i="9"/>
  <c r="J252" i="9"/>
  <c r="J253" i="9"/>
  <c r="J254" i="9"/>
  <c r="J255" i="9"/>
  <c r="J256" i="9"/>
  <c r="J257" i="9"/>
  <c r="J258" i="9"/>
  <c r="J259" i="9"/>
  <c r="J260" i="9"/>
  <c r="J261" i="9"/>
  <c r="J262" i="9"/>
  <c r="J263" i="9"/>
  <c r="J264" i="9"/>
  <c r="J265" i="9"/>
  <c r="J266" i="9"/>
  <c r="J267" i="9"/>
  <c r="J268" i="9"/>
  <c r="J269" i="9"/>
  <c r="J270" i="9"/>
  <c r="J271" i="9"/>
  <c r="J272" i="9"/>
  <c r="J273" i="9"/>
  <c r="J274" i="9"/>
  <c r="J275" i="9"/>
  <c r="J276" i="9"/>
  <c r="J277" i="9"/>
  <c r="J278" i="9"/>
  <c r="J279" i="9"/>
  <c r="J280" i="9"/>
  <c r="J281" i="9"/>
  <c r="J282" i="9"/>
  <c r="J283" i="9"/>
  <c r="J284" i="9"/>
  <c r="J285" i="9"/>
  <c r="J286" i="9"/>
  <c r="J287" i="9"/>
  <c r="J288" i="9"/>
  <c r="J289" i="9"/>
  <c r="J290" i="9"/>
  <c r="J291" i="9"/>
  <c r="J292" i="9"/>
  <c r="J293" i="9"/>
  <c r="J294" i="9"/>
  <c r="J295" i="9"/>
  <c r="J296" i="9"/>
  <c r="J297" i="9"/>
  <c r="J298" i="9"/>
  <c r="J299" i="9"/>
  <c r="J300" i="9"/>
  <c r="J301" i="9"/>
  <c r="J302" i="9"/>
  <c r="J303" i="9"/>
  <c r="J304" i="9"/>
  <c r="J305" i="9"/>
  <c r="J306" i="9"/>
  <c r="J307" i="9"/>
  <c r="J308" i="9"/>
  <c r="J309" i="9"/>
  <c r="J310" i="9"/>
  <c r="J311" i="9"/>
  <c r="J312" i="9"/>
  <c r="J313" i="9"/>
  <c r="J314" i="9"/>
  <c r="J315" i="9"/>
  <c r="J316" i="9"/>
  <c r="J317" i="9"/>
  <c r="U9" i="12"/>
  <c r="Z10" i="5"/>
  <c r="S10" i="10"/>
  <c r="G45" i="5"/>
  <c r="F30" i="10"/>
  <c r="F29" i="12"/>
  <c r="R9" i="12"/>
  <c r="B8" i="9"/>
  <c r="S326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J142" i="9"/>
  <c r="J143" i="9"/>
  <c r="J144" i="9"/>
  <c r="J145" i="9"/>
  <c r="J146" i="9"/>
  <c r="J147" i="9"/>
  <c r="J148" i="9"/>
  <c r="J149" i="9"/>
  <c r="J150" i="9"/>
  <c r="J151" i="9"/>
  <c r="J152" i="9"/>
  <c r="J153" i="9"/>
  <c r="J154" i="9"/>
  <c r="J155" i="9"/>
  <c r="J156" i="9"/>
  <c r="J157" i="9"/>
  <c r="J158" i="9"/>
  <c r="K8" i="9"/>
  <c r="M8" i="9"/>
  <c r="T326" i="9"/>
  <c r="R326" i="9"/>
  <c r="R467" i="9"/>
  <c r="R468" i="9"/>
  <c r="R469" i="9"/>
  <c r="R470" i="9"/>
  <c r="R471" i="9"/>
  <c r="R472" i="9"/>
  <c r="R473" i="9"/>
  <c r="R474" i="9"/>
  <c r="R475" i="9"/>
  <c r="R476" i="9"/>
  <c r="R477" i="9"/>
  <c r="R478" i="9"/>
  <c r="R479" i="9"/>
  <c r="R480" i="9"/>
  <c r="R481" i="9"/>
  <c r="R482" i="9"/>
  <c r="R483" i="9"/>
  <c r="R484" i="9"/>
  <c r="R485" i="9"/>
  <c r="R486" i="9"/>
  <c r="R487" i="9"/>
  <c r="R488" i="9"/>
  <c r="R489" i="9"/>
  <c r="R490" i="9"/>
  <c r="R491" i="9"/>
  <c r="R492" i="9"/>
  <c r="R493" i="9"/>
  <c r="R494" i="9"/>
  <c r="R495" i="9"/>
  <c r="R496" i="9"/>
  <c r="R497" i="9"/>
  <c r="R498" i="9"/>
  <c r="R499" i="9"/>
  <c r="R500" i="9"/>
  <c r="R501" i="9"/>
  <c r="R502" i="9"/>
  <c r="R503" i="9"/>
  <c r="R504" i="9"/>
  <c r="R505" i="9"/>
  <c r="R506" i="9"/>
  <c r="R507" i="9"/>
  <c r="R508" i="9"/>
  <c r="R509" i="9"/>
  <c r="R510" i="9"/>
  <c r="R511" i="9"/>
  <c r="R512" i="9"/>
  <c r="R513" i="9"/>
  <c r="R514" i="9"/>
  <c r="R515" i="9"/>
  <c r="R516" i="9"/>
  <c r="R517" i="9"/>
  <c r="R518" i="9"/>
  <c r="R519" i="9"/>
  <c r="R520" i="9"/>
  <c r="R521" i="9"/>
  <c r="R522" i="9"/>
  <c r="R523" i="9"/>
  <c r="R524" i="9"/>
  <c r="R525" i="9"/>
  <c r="R526" i="9"/>
  <c r="R527" i="9"/>
  <c r="R528" i="9"/>
  <c r="R529" i="9"/>
  <c r="R530" i="9"/>
  <c r="R531" i="9"/>
  <c r="R532" i="9"/>
  <c r="R533" i="9"/>
  <c r="R534" i="9"/>
  <c r="R535" i="9"/>
  <c r="R536" i="9"/>
  <c r="R537" i="9"/>
  <c r="R538" i="9"/>
  <c r="R539" i="9"/>
  <c r="R540" i="9"/>
  <c r="R541" i="9"/>
  <c r="R542" i="9"/>
  <c r="R543" i="9"/>
  <c r="R544" i="9"/>
  <c r="R545" i="9"/>
  <c r="R546" i="9"/>
  <c r="R547" i="9"/>
  <c r="R548" i="9"/>
  <c r="R549" i="9"/>
  <c r="R550" i="9"/>
  <c r="R551" i="9"/>
  <c r="R552" i="9"/>
  <c r="R553" i="9"/>
  <c r="R554" i="9"/>
  <c r="R555" i="9"/>
  <c r="R556" i="9"/>
  <c r="R557" i="9"/>
  <c r="R558" i="9"/>
  <c r="R559" i="9"/>
  <c r="R560" i="9"/>
  <c r="R561" i="9"/>
  <c r="R562" i="9"/>
  <c r="R563" i="9"/>
  <c r="R564" i="9"/>
  <c r="R565" i="9"/>
  <c r="R566" i="9"/>
  <c r="R567" i="9"/>
  <c r="R568" i="9"/>
  <c r="R569" i="9"/>
  <c r="R570" i="9"/>
  <c r="R571" i="9"/>
  <c r="R572" i="9"/>
  <c r="R573" i="9"/>
  <c r="R574" i="9"/>
  <c r="R575" i="9"/>
  <c r="R576" i="9"/>
  <c r="R577" i="9"/>
  <c r="R578" i="9"/>
  <c r="R579" i="9"/>
  <c r="R580" i="9"/>
  <c r="R581" i="9"/>
  <c r="R582" i="9"/>
  <c r="R583" i="9"/>
  <c r="R584" i="9"/>
  <c r="R585" i="9"/>
  <c r="R586" i="9"/>
  <c r="R587" i="9"/>
  <c r="R588" i="9"/>
  <c r="R589" i="9"/>
  <c r="R590" i="9"/>
  <c r="R591" i="9"/>
  <c r="R592" i="9"/>
  <c r="R593" i="9"/>
  <c r="R594" i="9"/>
  <c r="R595" i="9"/>
  <c r="R596" i="9"/>
  <c r="R597" i="9"/>
  <c r="R598" i="9"/>
  <c r="R599" i="9"/>
  <c r="R600" i="9"/>
  <c r="R601" i="9"/>
  <c r="R602" i="9"/>
  <c r="R603" i="9"/>
  <c r="R604" i="9"/>
  <c r="R605" i="9"/>
  <c r="R606" i="9"/>
  <c r="R607" i="9"/>
  <c r="R608" i="9"/>
  <c r="R609" i="9"/>
  <c r="R610" i="9"/>
  <c r="R611" i="9"/>
  <c r="R612" i="9"/>
  <c r="R613" i="9"/>
  <c r="R614" i="9"/>
  <c r="R615" i="9"/>
  <c r="R616" i="9"/>
  <c r="R617" i="9"/>
  <c r="R618" i="9"/>
  <c r="R619" i="9"/>
  <c r="R620" i="9"/>
  <c r="R621" i="9"/>
  <c r="R622" i="9"/>
  <c r="R623" i="9"/>
  <c r="R624" i="9"/>
  <c r="R625" i="9"/>
  <c r="R626" i="9"/>
  <c r="A1374" i="19" a="1"/>
  <c r="A1374" i="19"/>
  <c r="A1375" i="19" a="1"/>
  <c r="A1375" i="19"/>
  <c r="A1376" i="19" a="1"/>
  <c r="A1376" i="19"/>
  <c r="A1377" i="19" a="1"/>
  <c r="A1377" i="19"/>
  <c r="C8" i="9"/>
  <c r="D167" i="9"/>
  <c r="C167" i="9"/>
  <c r="D326" i="9"/>
  <c r="C326" i="9"/>
  <c r="D8" i="9"/>
  <c r="B1374" i="19"/>
  <c r="B1375" i="19"/>
  <c r="B1376" i="19"/>
  <c r="B1377" i="19"/>
  <c r="C17" i="19" a="1"/>
  <c r="C17" i="19"/>
  <c r="C18" i="19" a="1"/>
  <c r="C18" i="19"/>
  <c r="C19" i="19" a="1"/>
  <c r="C19" i="19"/>
  <c r="C20" i="19" a="1"/>
  <c r="C20" i="19"/>
  <c r="C21" i="19" a="1"/>
  <c r="C21" i="19"/>
  <c r="C22" i="19" a="1"/>
  <c r="C22" i="19"/>
  <c r="C23" i="19" a="1"/>
  <c r="C23" i="19"/>
  <c r="C24" i="19" a="1"/>
  <c r="C24" i="19"/>
  <c r="C25" i="19" a="1"/>
  <c r="C25" i="19"/>
  <c r="C26" i="19" a="1"/>
  <c r="C26" i="19"/>
  <c r="C27" i="19" a="1"/>
  <c r="C27" i="19"/>
  <c r="C28" i="19" a="1"/>
  <c r="C28" i="19"/>
  <c r="C29" i="19" a="1"/>
  <c r="C29" i="19"/>
  <c r="C30" i="19" a="1"/>
  <c r="C30" i="19"/>
  <c r="C31" i="19" a="1"/>
  <c r="C31" i="19"/>
  <c r="C32" i="19" a="1"/>
  <c r="C32" i="19"/>
  <c r="C33" i="19" a="1"/>
  <c r="C33" i="19"/>
  <c r="C34" i="19" a="1"/>
  <c r="C34" i="19"/>
  <c r="C35" i="19" a="1"/>
  <c r="C35" i="19"/>
  <c r="C36" i="19" a="1"/>
  <c r="C36" i="19"/>
  <c r="C37" i="19" a="1"/>
  <c r="C37" i="19"/>
  <c r="C38" i="19" a="1"/>
  <c r="C38" i="19"/>
  <c r="C39" i="19" a="1"/>
  <c r="C39" i="19"/>
  <c r="C40" i="19" a="1"/>
  <c r="C40" i="19"/>
  <c r="C41" i="19" a="1"/>
  <c r="C41" i="19"/>
  <c r="C42" i="19" a="1"/>
  <c r="C42" i="19"/>
  <c r="C43" i="19" a="1"/>
  <c r="C43" i="19"/>
  <c r="C44" i="19" a="1"/>
  <c r="C44" i="19"/>
  <c r="C45" i="19" a="1"/>
  <c r="C45" i="19"/>
  <c r="C46" i="19" a="1"/>
  <c r="C46" i="19"/>
  <c r="C47" i="19" a="1"/>
  <c r="C47" i="19"/>
  <c r="C48" i="19" a="1"/>
  <c r="C48" i="19"/>
  <c r="C49" i="19" a="1"/>
  <c r="C49" i="19"/>
  <c r="C50" i="19" a="1"/>
  <c r="C50" i="19"/>
  <c r="C51" i="19" a="1"/>
  <c r="C51" i="19"/>
  <c r="C52" i="19" a="1"/>
  <c r="C52" i="19"/>
  <c r="C53" i="19" a="1"/>
  <c r="C53" i="19"/>
  <c r="C54" i="19" a="1"/>
  <c r="C54" i="19"/>
  <c r="C55" i="19" a="1"/>
  <c r="C55" i="19"/>
  <c r="C56" i="19" a="1"/>
  <c r="C56" i="19"/>
  <c r="C57" i="19" a="1"/>
  <c r="C57" i="19"/>
  <c r="C58" i="19" a="1"/>
  <c r="C58" i="19"/>
  <c r="C59" i="19" a="1"/>
  <c r="C59" i="19"/>
  <c r="C60" i="19" a="1"/>
  <c r="C60" i="19"/>
  <c r="C61" i="19" a="1"/>
  <c r="C61" i="19"/>
  <c r="C62" i="19" a="1"/>
  <c r="C62" i="19"/>
  <c r="C63" i="19" a="1"/>
  <c r="C63" i="19"/>
  <c r="C64" i="19" a="1"/>
  <c r="C64" i="19"/>
  <c r="C65" i="19" a="1"/>
  <c r="C65" i="19"/>
  <c r="C66" i="19" a="1"/>
  <c r="C66" i="19"/>
  <c r="C67" i="19" a="1"/>
  <c r="C67" i="19"/>
  <c r="C68" i="19" a="1"/>
  <c r="C68" i="19"/>
  <c r="C69" i="19" a="1"/>
  <c r="C69" i="19"/>
  <c r="C70" i="19" a="1"/>
  <c r="C70" i="19"/>
  <c r="C71" i="19" a="1"/>
  <c r="C71" i="19"/>
  <c r="C72" i="19" a="1"/>
  <c r="C72" i="19"/>
  <c r="C73" i="19" a="1"/>
  <c r="C73" i="19"/>
  <c r="C74" i="19" a="1"/>
  <c r="C74" i="19"/>
  <c r="C75" i="19" a="1"/>
  <c r="C75" i="19"/>
  <c r="C76" i="19" a="1"/>
  <c r="C76" i="19"/>
  <c r="C77" i="19" a="1"/>
  <c r="C77" i="19"/>
  <c r="C78" i="19" a="1"/>
  <c r="C78" i="19"/>
  <c r="C79" i="19" a="1"/>
  <c r="C79" i="19"/>
  <c r="C80" i="19" a="1"/>
  <c r="C80" i="19"/>
  <c r="C81" i="19" a="1"/>
  <c r="C81" i="19"/>
  <c r="C82" i="19" a="1"/>
  <c r="C82" i="19"/>
  <c r="C83" i="19" a="1"/>
  <c r="C83" i="19"/>
  <c r="C84" i="19" a="1"/>
  <c r="C84" i="19"/>
  <c r="C85" i="19" a="1"/>
  <c r="C85" i="19"/>
  <c r="C86" i="19" a="1"/>
  <c r="C86" i="19"/>
  <c r="C87" i="19" a="1"/>
  <c r="C87" i="19"/>
  <c r="C88" i="19" a="1"/>
  <c r="C88" i="19"/>
  <c r="C89" i="19" a="1"/>
  <c r="C89" i="19"/>
  <c r="C90" i="19" a="1"/>
  <c r="C90" i="19"/>
  <c r="C91" i="19" a="1"/>
  <c r="C91" i="19"/>
  <c r="C92" i="19" a="1"/>
  <c r="C92" i="19"/>
  <c r="C93" i="19" a="1"/>
  <c r="C93" i="19"/>
  <c r="C94" i="19" a="1"/>
  <c r="C94" i="19"/>
  <c r="C95" i="19" a="1"/>
  <c r="C95" i="19"/>
  <c r="C96" i="19" a="1"/>
  <c r="C96" i="19"/>
  <c r="C97" i="19" a="1"/>
  <c r="C97" i="19"/>
  <c r="C98" i="19" a="1"/>
  <c r="C98" i="19"/>
  <c r="C99" i="19" a="1"/>
  <c r="C99" i="19"/>
  <c r="C100" i="19" a="1"/>
  <c r="C100" i="19"/>
  <c r="C101" i="19" a="1"/>
  <c r="C101" i="19"/>
  <c r="C102" i="19" a="1"/>
  <c r="C102" i="19"/>
  <c r="C103" i="19" a="1"/>
  <c r="C103" i="19"/>
  <c r="C104" i="19" a="1"/>
  <c r="C104" i="19"/>
  <c r="C105" i="19" a="1"/>
  <c r="C105" i="19"/>
  <c r="C106" i="19" a="1"/>
  <c r="C106" i="19"/>
  <c r="C107" i="19" a="1"/>
  <c r="C107" i="19"/>
  <c r="C108" i="19" a="1"/>
  <c r="C108" i="19"/>
  <c r="C109" i="19" a="1"/>
  <c r="C109" i="19"/>
  <c r="C110" i="19" a="1"/>
  <c r="C110" i="19"/>
  <c r="C111" i="19" a="1"/>
  <c r="C111" i="19"/>
  <c r="C112" i="19" a="1"/>
  <c r="C112" i="19"/>
  <c r="C113" i="19" a="1"/>
  <c r="C113" i="19"/>
  <c r="C114" i="19" a="1"/>
  <c r="C114" i="19"/>
  <c r="C115" i="19" a="1"/>
  <c r="C115" i="19"/>
  <c r="C116" i="19" a="1"/>
  <c r="C116" i="19"/>
  <c r="C117" i="19" a="1"/>
  <c r="C117" i="19"/>
  <c r="C118" i="19" a="1"/>
  <c r="C118" i="19"/>
  <c r="C119" i="19" a="1"/>
  <c r="C119" i="19"/>
  <c r="C120" i="19" a="1"/>
  <c r="C120" i="19"/>
  <c r="C121" i="19" a="1"/>
  <c r="C121" i="19"/>
  <c r="C122" i="19" a="1"/>
  <c r="C122" i="19"/>
  <c r="C123" i="19" a="1"/>
  <c r="C123" i="19"/>
  <c r="C124" i="19" a="1"/>
  <c r="C124" i="19"/>
  <c r="C125" i="19" a="1"/>
  <c r="C125" i="19"/>
  <c r="C126" i="19" a="1"/>
  <c r="C126" i="19"/>
  <c r="C127" i="19" a="1"/>
  <c r="C127" i="19"/>
  <c r="C128" i="19" a="1"/>
  <c r="C128" i="19"/>
  <c r="C129" i="19" a="1"/>
  <c r="C129" i="19"/>
  <c r="C130" i="19" a="1"/>
  <c r="C130" i="19"/>
  <c r="C131" i="19" a="1"/>
  <c r="C131" i="19"/>
  <c r="C132" i="19" a="1"/>
  <c r="C132" i="19"/>
  <c r="C133" i="19" a="1"/>
  <c r="C133" i="19"/>
  <c r="C134" i="19" a="1"/>
  <c r="C134" i="19"/>
  <c r="C135" i="19" a="1"/>
  <c r="C135" i="19"/>
  <c r="C136" i="19" a="1"/>
  <c r="C136" i="19"/>
  <c r="C137" i="19" a="1"/>
  <c r="C137" i="19"/>
  <c r="C138" i="19" a="1"/>
  <c r="C138" i="19"/>
  <c r="C139" i="19" a="1"/>
  <c r="C139" i="19"/>
  <c r="C140" i="19" a="1"/>
  <c r="C140" i="19"/>
  <c r="C141" i="19" a="1"/>
  <c r="C141" i="19"/>
  <c r="C142" i="19" a="1"/>
  <c r="C142" i="19"/>
  <c r="C143" i="19" a="1"/>
  <c r="C143" i="19"/>
  <c r="C144" i="19" a="1"/>
  <c r="C144" i="19"/>
  <c r="C145" i="19" a="1"/>
  <c r="C145" i="19"/>
  <c r="C146" i="19" a="1"/>
  <c r="C146" i="19"/>
  <c r="C147" i="19" a="1"/>
  <c r="C147" i="19"/>
  <c r="C148" i="19" a="1"/>
  <c r="C148" i="19"/>
  <c r="C149" i="19" a="1"/>
  <c r="C149" i="19"/>
  <c r="C150" i="19" a="1"/>
  <c r="C150" i="19"/>
  <c r="C151" i="19" a="1"/>
  <c r="C151" i="19"/>
  <c r="C152" i="19" a="1"/>
  <c r="C152" i="19"/>
  <c r="C153" i="19" a="1"/>
  <c r="C153" i="19"/>
  <c r="C154" i="19" a="1"/>
  <c r="C154" i="19"/>
  <c r="C155" i="19" a="1"/>
  <c r="C155" i="19"/>
  <c r="C156" i="19" a="1"/>
  <c r="C156" i="19"/>
  <c r="C157" i="19" a="1"/>
  <c r="C157" i="19"/>
  <c r="C158" i="19" a="1"/>
  <c r="C158" i="19"/>
  <c r="C159" i="19" a="1"/>
  <c r="C159" i="19"/>
  <c r="C160" i="19" a="1"/>
  <c r="C160" i="19"/>
  <c r="C161" i="19" a="1"/>
  <c r="C161" i="19"/>
  <c r="C162" i="19" a="1"/>
  <c r="C162" i="19"/>
  <c r="C163" i="19" a="1"/>
  <c r="C163" i="19"/>
  <c r="C164" i="19" a="1"/>
  <c r="C164" i="19"/>
  <c r="C165" i="19" a="1"/>
  <c r="C165" i="19"/>
  <c r="C166" i="19" a="1"/>
  <c r="C166" i="19"/>
  <c r="C167" i="19" a="1"/>
  <c r="C167" i="19"/>
  <c r="C168" i="19" a="1"/>
  <c r="C168" i="19"/>
  <c r="C169" i="19" a="1"/>
  <c r="C169" i="19"/>
  <c r="C170" i="19" a="1"/>
  <c r="C170" i="19"/>
  <c r="C171" i="19" a="1"/>
  <c r="C171" i="19"/>
  <c r="C172" i="19" a="1"/>
  <c r="C172" i="19"/>
  <c r="C173" i="19" a="1"/>
  <c r="C173" i="19"/>
  <c r="C174" i="19" a="1"/>
  <c r="C174" i="19"/>
  <c r="C175" i="19" a="1"/>
  <c r="C175" i="19"/>
  <c r="C176" i="19" a="1"/>
  <c r="C176" i="19"/>
  <c r="C177" i="19" a="1"/>
  <c r="C177" i="19"/>
  <c r="C178" i="19" a="1"/>
  <c r="C178" i="19"/>
  <c r="C179" i="19" a="1"/>
  <c r="C179" i="19"/>
  <c r="C180" i="19" a="1"/>
  <c r="C180" i="19"/>
  <c r="C181" i="19" a="1"/>
  <c r="C181" i="19"/>
  <c r="C182" i="19" a="1"/>
  <c r="C182" i="19"/>
  <c r="C183" i="19" a="1"/>
  <c r="C183" i="19"/>
  <c r="C184" i="19" a="1"/>
  <c r="C184" i="19"/>
  <c r="C185" i="19" a="1"/>
  <c r="C185" i="19"/>
  <c r="C186" i="19" a="1"/>
  <c r="C186" i="19"/>
  <c r="C187" i="19" a="1"/>
  <c r="C187" i="19"/>
  <c r="C188" i="19" a="1"/>
  <c r="C188" i="19"/>
  <c r="C189" i="19" a="1"/>
  <c r="C189" i="19"/>
  <c r="C190" i="19" a="1"/>
  <c r="C190" i="19"/>
  <c r="C191" i="19" a="1"/>
  <c r="C191" i="19"/>
  <c r="C192" i="19" a="1"/>
  <c r="C192" i="19"/>
  <c r="C193" i="19" a="1"/>
  <c r="C193" i="19"/>
  <c r="C194" i="19" a="1"/>
  <c r="C194" i="19"/>
  <c r="C195" i="19" a="1"/>
  <c r="C195" i="19"/>
  <c r="C196" i="19" a="1"/>
  <c r="C196" i="19"/>
  <c r="C197" i="19" a="1"/>
  <c r="C197" i="19"/>
  <c r="C198" i="19" a="1"/>
  <c r="C198" i="19"/>
  <c r="C199" i="19" a="1"/>
  <c r="C199" i="19"/>
  <c r="C200" i="19" a="1"/>
  <c r="C200" i="19"/>
  <c r="C201" i="19" a="1"/>
  <c r="C201" i="19"/>
  <c r="C202" i="19" a="1"/>
  <c r="C202" i="19"/>
  <c r="C203" i="19" a="1"/>
  <c r="C203" i="19"/>
  <c r="C204" i="19" a="1"/>
  <c r="C204" i="19"/>
  <c r="C205" i="19" a="1"/>
  <c r="C205" i="19"/>
  <c r="C206" i="19" a="1"/>
  <c r="C206" i="19"/>
  <c r="C207" i="19" a="1"/>
  <c r="C207" i="19"/>
  <c r="C208" i="19" a="1"/>
  <c r="C208" i="19"/>
  <c r="C209" i="19" a="1"/>
  <c r="C209" i="19"/>
  <c r="C210" i="19" a="1"/>
  <c r="C210" i="19"/>
  <c r="C211" i="19" a="1"/>
  <c r="C211" i="19"/>
  <c r="C212" i="19" a="1"/>
  <c r="C212" i="19"/>
  <c r="C213" i="19" a="1"/>
  <c r="C213" i="19"/>
  <c r="C214" i="19" a="1"/>
  <c r="C214" i="19"/>
  <c r="C215" i="19" a="1"/>
  <c r="C215" i="19"/>
  <c r="C216" i="19" a="1"/>
  <c r="C216" i="19"/>
  <c r="C217" i="19" a="1"/>
  <c r="C217" i="19"/>
  <c r="C218" i="19" a="1"/>
  <c r="C218" i="19"/>
  <c r="C219" i="19" a="1"/>
  <c r="C219" i="19"/>
  <c r="C220" i="19" a="1"/>
  <c r="C220" i="19"/>
  <c r="C221" i="19" a="1"/>
  <c r="C221" i="19"/>
  <c r="C222" i="19" a="1"/>
  <c r="C222" i="19"/>
  <c r="C223" i="19" a="1"/>
  <c r="C223" i="19"/>
  <c r="C224" i="19" a="1"/>
  <c r="C224" i="19"/>
  <c r="C225" i="19" a="1"/>
  <c r="C225" i="19"/>
  <c r="C226" i="19" a="1"/>
  <c r="C226" i="19"/>
  <c r="C227" i="19" a="1"/>
  <c r="C227" i="19"/>
  <c r="C228" i="19" a="1"/>
  <c r="C228" i="19"/>
  <c r="C229" i="19" a="1"/>
  <c r="C229" i="19"/>
  <c r="C230" i="19" a="1"/>
  <c r="C230" i="19"/>
  <c r="C231" i="19" a="1"/>
  <c r="C231" i="19"/>
  <c r="C232" i="19" a="1"/>
  <c r="C232" i="19"/>
  <c r="C233" i="19" a="1"/>
  <c r="C233" i="19"/>
  <c r="C234" i="19" a="1"/>
  <c r="C234" i="19"/>
  <c r="C235" i="19" a="1"/>
  <c r="C235" i="19"/>
  <c r="C236" i="19" a="1"/>
  <c r="C236" i="19"/>
  <c r="C237" i="19" a="1"/>
  <c r="C237" i="19"/>
  <c r="C238" i="19" a="1"/>
  <c r="C238" i="19"/>
  <c r="C239" i="19" a="1"/>
  <c r="C239" i="19"/>
  <c r="C240" i="19" a="1"/>
  <c r="C240" i="19"/>
  <c r="C241" i="19" a="1"/>
  <c r="C241" i="19"/>
  <c r="C242" i="19" a="1"/>
  <c r="C242" i="19"/>
  <c r="C243" i="19" a="1"/>
  <c r="C243" i="19"/>
  <c r="C244" i="19" a="1"/>
  <c r="C244" i="19"/>
  <c r="C245" i="19" a="1"/>
  <c r="C245" i="19"/>
  <c r="C246" i="19" a="1"/>
  <c r="C246" i="19"/>
  <c r="C247" i="19" a="1"/>
  <c r="C247" i="19"/>
  <c r="C248" i="19" a="1"/>
  <c r="C248" i="19"/>
  <c r="C249" i="19" a="1"/>
  <c r="C249" i="19"/>
  <c r="C250" i="19" a="1"/>
  <c r="C250" i="19"/>
  <c r="C251" i="19" a="1"/>
  <c r="C251" i="19"/>
  <c r="C252" i="19" a="1"/>
  <c r="C252" i="19"/>
  <c r="C253" i="19" a="1"/>
  <c r="C253" i="19"/>
  <c r="C254" i="19" a="1"/>
  <c r="C254" i="19"/>
  <c r="C255" i="19" a="1"/>
  <c r="C255" i="19"/>
  <c r="C256" i="19" a="1"/>
  <c r="C256" i="19"/>
  <c r="C257" i="19" a="1"/>
  <c r="C257" i="19"/>
  <c r="C258" i="19" a="1"/>
  <c r="C258" i="19"/>
  <c r="C259" i="19" a="1"/>
  <c r="C259" i="19"/>
  <c r="C260" i="19" a="1"/>
  <c r="C260" i="19"/>
  <c r="C261" i="19" a="1"/>
  <c r="C261" i="19"/>
  <c r="C262" i="19" a="1"/>
  <c r="C262" i="19"/>
  <c r="C263" i="19" a="1"/>
  <c r="C263" i="19"/>
  <c r="C264" i="19" a="1"/>
  <c r="C264" i="19"/>
  <c r="C265" i="19" a="1"/>
  <c r="C265" i="19"/>
  <c r="C266" i="19" a="1"/>
  <c r="C266" i="19"/>
  <c r="C267" i="19" a="1"/>
  <c r="C267" i="19"/>
  <c r="C268" i="19" a="1"/>
  <c r="C268" i="19"/>
  <c r="C269" i="19" a="1"/>
  <c r="C269" i="19"/>
  <c r="C270" i="19" a="1"/>
  <c r="C270" i="19"/>
  <c r="C271" i="19" a="1"/>
  <c r="C271" i="19"/>
  <c r="C272" i="19" a="1"/>
  <c r="C272" i="19"/>
  <c r="C273" i="19" a="1"/>
  <c r="C273" i="19"/>
  <c r="C274" i="19" a="1"/>
  <c r="C274" i="19"/>
  <c r="C275" i="19" a="1"/>
  <c r="C275" i="19"/>
  <c r="C276" i="19" a="1"/>
  <c r="C276" i="19"/>
  <c r="C277" i="19" a="1"/>
  <c r="C277" i="19"/>
  <c r="C278" i="19" a="1"/>
  <c r="C278" i="19"/>
  <c r="C279" i="19" a="1"/>
  <c r="C279" i="19"/>
  <c r="C280" i="19" a="1"/>
  <c r="C280" i="19"/>
  <c r="C281" i="19" a="1"/>
  <c r="C281" i="19"/>
  <c r="C282" i="19" a="1"/>
  <c r="C282" i="19"/>
  <c r="C283" i="19" a="1"/>
  <c r="C283" i="19"/>
  <c r="C284" i="19" a="1"/>
  <c r="C284" i="19"/>
  <c r="C285" i="19" a="1"/>
  <c r="C285" i="19"/>
  <c r="C286" i="19" a="1"/>
  <c r="C286" i="19"/>
  <c r="C287" i="19" a="1"/>
  <c r="C287" i="19"/>
  <c r="C288" i="19" a="1"/>
  <c r="C288" i="19"/>
  <c r="C289" i="19" a="1"/>
  <c r="C289" i="19"/>
  <c r="C290" i="19" a="1"/>
  <c r="C290" i="19"/>
  <c r="C291" i="19" a="1"/>
  <c r="C291" i="19"/>
  <c r="C292" i="19" a="1"/>
  <c r="C292" i="19"/>
  <c r="C293" i="19" a="1"/>
  <c r="C293" i="19"/>
  <c r="C294" i="19" a="1"/>
  <c r="C294" i="19"/>
  <c r="C295" i="19" a="1"/>
  <c r="C295" i="19"/>
  <c r="C296" i="19" a="1"/>
  <c r="C296" i="19"/>
  <c r="C297" i="19" a="1"/>
  <c r="C297" i="19"/>
  <c r="C298" i="19" a="1"/>
  <c r="C298" i="19"/>
  <c r="C299" i="19" a="1"/>
  <c r="C299" i="19"/>
  <c r="C300" i="19" a="1"/>
  <c r="C300" i="19"/>
  <c r="C301" i="19" a="1"/>
  <c r="C301" i="19"/>
  <c r="C302" i="19" a="1"/>
  <c r="C302" i="19"/>
  <c r="C303" i="19" a="1"/>
  <c r="C303" i="19"/>
  <c r="C304" i="19" a="1"/>
  <c r="C304" i="19"/>
  <c r="C305" i="19" a="1"/>
  <c r="C305" i="19"/>
  <c r="C306" i="19" a="1"/>
  <c r="C306" i="19"/>
  <c r="C307" i="19" a="1"/>
  <c r="C307" i="19"/>
  <c r="C308" i="19" a="1"/>
  <c r="C308" i="19"/>
  <c r="C309" i="19" a="1"/>
  <c r="C309" i="19"/>
  <c r="C310" i="19" a="1"/>
  <c r="C310" i="19"/>
  <c r="C311" i="19" a="1"/>
  <c r="C311" i="19"/>
  <c r="C312" i="19" a="1"/>
  <c r="C312" i="19"/>
  <c r="C313" i="19" a="1"/>
  <c r="C313" i="19"/>
  <c r="C314" i="19" a="1"/>
  <c r="C314" i="19"/>
  <c r="C315" i="19" a="1"/>
  <c r="C315" i="19"/>
  <c r="C316" i="19" a="1"/>
  <c r="C316" i="19"/>
  <c r="C317" i="19" a="1"/>
  <c r="C317" i="19"/>
  <c r="C318" i="19" a="1"/>
  <c r="C318" i="19"/>
  <c r="C319" i="19" a="1"/>
  <c r="C319" i="19"/>
  <c r="C320" i="19" a="1"/>
  <c r="C320" i="19"/>
  <c r="C321" i="19" a="1"/>
  <c r="C321" i="19"/>
  <c r="C322" i="19" a="1"/>
  <c r="C322" i="19"/>
  <c r="C323" i="19" a="1"/>
  <c r="C323" i="19"/>
  <c r="C324" i="19" a="1"/>
  <c r="C324" i="19"/>
  <c r="C325" i="19" a="1"/>
  <c r="C325" i="19"/>
  <c r="C326" i="19" a="1"/>
  <c r="C326" i="19"/>
  <c r="C327" i="19" a="1"/>
  <c r="C327" i="19"/>
  <c r="C328" i="19" a="1"/>
  <c r="C328" i="19"/>
  <c r="C329" i="19" a="1"/>
  <c r="C329" i="19"/>
  <c r="C330" i="19" a="1"/>
  <c r="C330" i="19"/>
  <c r="C331" i="19" a="1"/>
  <c r="C331" i="19"/>
  <c r="C332" i="19" a="1"/>
  <c r="C332" i="19"/>
  <c r="C333" i="19" a="1"/>
  <c r="C333" i="19"/>
  <c r="C334" i="19" a="1"/>
  <c r="C334" i="19"/>
  <c r="C335" i="19" a="1"/>
  <c r="C335" i="19"/>
  <c r="C336" i="19" a="1"/>
  <c r="C336" i="19"/>
  <c r="C337" i="19" a="1"/>
  <c r="C337" i="19"/>
  <c r="C338" i="19" a="1"/>
  <c r="C338" i="19"/>
  <c r="C339" i="19" a="1"/>
  <c r="C339" i="19"/>
  <c r="C340" i="19" a="1"/>
  <c r="C340" i="19"/>
  <c r="C341" i="19" a="1"/>
  <c r="C341" i="19"/>
  <c r="C342" i="19" a="1"/>
  <c r="C342" i="19"/>
  <c r="C343" i="19" a="1"/>
  <c r="C343" i="19"/>
  <c r="C344" i="19" a="1"/>
  <c r="C344" i="19"/>
  <c r="C345" i="19" a="1"/>
  <c r="C345" i="19"/>
  <c r="C346" i="19" a="1"/>
  <c r="C346" i="19"/>
  <c r="C347" i="19" a="1"/>
  <c r="C347" i="19"/>
  <c r="C348" i="19" a="1"/>
  <c r="C348" i="19"/>
  <c r="C349" i="19" a="1"/>
  <c r="C349" i="19"/>
  <c r="C350" i="19" a="1"/>
  <c r="C350" i="19"/>
  <c r="C351" i="19" a="1"/>
  <c r="C351" i="19"/>
  <c r="C352" i="19" a="1"/>
  <c r="C352" i="19"/>
  <c r="C353" i="19" a="1"/>
  <c r="C353" i="19"/>
  <c r="C354" i="19" a="1"/>
  <c r="C354" i="19"/>
  <c r="C355" i="19" a="1"/>
  <c r="C355" i="19"/>
  <c r="C356" i="19" a="1"/>
  <c r="C356" i="19"/>
  <c r="C357" i="19" a="1"/>
  <c r="C357" i="19"/>
  <c r="C358" i="19" a="1"/>
  <c r="C358" i="19"/>
  <c r="C359" i="19" a="1"/>
  <c r="C359" i="19"/>
  <c r="C360" i="19" a="1"/>
  <c r="C360" i="19"/>
  <c r="C361" i="19" a="1"/>
  <c r="C361" i="19"/>
  <c r="C362" i="19" a="1"/>
  <c r="C362" i="19"/>
  <c r="C363" i="19" a="1"/>
  <c r="C363" i="19"/>
  <c r="C364" i="19" a="1"/>
  <c r="C364" i="19"/>
  <c r="C365" i="19" a="1"/>
  <c r="C365" i="19"/>
  <c r="C366" i="19" a="1"/>
  <c r="C366" i="19"/>
  <c r="C367" i="19" a="1"/>
  <c r="C367" i="19"/>
  <c r="C368" i="19" a="1"/>
  <c r="C368" i="19"/>
  <c r="C369" i="19" a="1"/>
  <c r="C369" i="19"/>
  <c r="C370" i="19" a="1"/>
  <c r="C370" i="19"/>
  <c r="C371" i="19" a="1"/>
  <c r="C371" i="19"/>
  <c r="C372" i="19" a="1"/>
  <c r="C372" i="19"/>
  <c r="C373" i="19" a="1"/>
  <c r="C373" i="19"/>
  <c r="C374" i="19" a="1"/>
  <c r="C374" i="19"/>
  <c r="C375" i="19" a="1"/>
  <c r="C375" i="19"/>
  <c r="C376" i="19" a="1"/>
  <c r="C376" i="19"/>
  <c r="C377" i="19" a="1"/>
  <c r="C377" i="19"/>
  <c r="C378" i="19" a="1"/>
  <c r="C378" i="19"/>
  <c r="C379" i="19" a="1"/>
  <c r="C379" i="19"/>
  <c r="C380" i="19" a="1"/>
  <c r="C380" i="19"/>
  <c r="C381" i="19" a="1"/>
  <c r="C381" i="19"/>
  <c r="C382" i="19" a="1"/>
  <c r="C382" i="19"/>
  <c r="C383" i="19" a="1"/>
  <c r="C383" i="19"/>
  <c r="C384" i="19" a="1"/>
  <c r="C384" i="19"/>
  <c r="C385" i="19" a="1"/>
  <c r="C385" i="19"/>
  <c r="C386" i="19" a="1"/>
  <c r="C386" i="19"/>
  <c r="C387" i="19" a="1"/>
  <c r="C387" i="19"/>
  <c r="C388" i="19" a="1"/>
  <c r="C388" i="19"/>
  <c r="C389" i="19" a="1"/>
  <c r="C389" i="19"/>
  <c r="C390" i="19" a="1"/>
  <c r="C390" i="19"/>
  <c r="C391" i="19" a="1"/>
  <c r="C391" i="19"/>
  <c r="C392" i="19" a="1"/>
  <c r="C392" i="19"/>
  <c r="C393" i="19" a="1"/>
  <c r="C393" i="19"/>
  <c r="C394" i="19" a="1"/>
  <c r="C394" i="19"/>
  <c r="C395" i="19" a="1"/>
  <c r="C395" i="19"/>
  <c r="C396" i="19" a="1"/>
  <c r="C396" i="19"/>
  <c r="C397" i="19" a="1"/>
  <c r="C397" i="19"/>
  <c r="C398" i="19" a="1"/>
  <c r="C398" i="19"/>
  <c r="C399" i="19" a="1"/>
  <c r="C399" i="19"/>
  <c r="C400" i="19" a="1"/>
  <c r="C400" i="19"/>
  <c r="C401" i="19" a="1"/>
  <c r="C401" i="19"/>
  <c r="C402" i="19" a="1"/>
  <c r="C402" i="19"/>
  <c r="C403" i="19" a="1"/>
  <c r="C403" i="19"/>
  <c r="C404" i="19" a="1"/>
  <c r="C404" i="19"/>
  <c r="C405" i="19" a="1"/>
  <c r="C405" i="19"/>
  <c r="C406" i="19" a="1"/>
  <c r="C406" i="19"/>
  <c r="C407" i="19" a="1"/>
  <c r="C407" i="19"/>
  <c r="C408" i="19" a="1"/>
  <c r="C408" i="19"/>
  <c r="C409" i="19" a="1"/>
  <c r="C409" i="19"/>
  <c r="C410" i="19" a="1"/>
  <c r="C410" i="19"/>
  <c r="C411" i="19" a="1"/>
  <c r="C411" i="19"/>
  <c r="C412" i="19" a="1"/>
  <c r="C412" i="19"/>
  <c r="C413" i="19" a="1"/>
  <c r="C413" i="19"/>
  <c r="C414" i="19" a="1"/>
  <c r="C414" i="19"/>
  <c r="C415" i="19" a="1"/>
  <c r="C415" i="19"/>
  <c r="C416" i="19" a="1"/>
  <c r="C416" i="19"/>
  <c r="C417" i="19" a="1"/>
  <c r="C417" i="19"/>
  <c r="C418" i="19" a="1"/>
  <c r="C418" i="19"/>
  <c r="C419" i="19" a="1"/>
  <c r="C419" i="19"/>
  <c r="C420" i="19" a="1"/>
  <c r="C420" i="19"/>
  <c r="C421" i="19" a="1"/>
  <c r="C421" i="19"/>
  <c r="C422" i="19" a="1"/>
  <c r="C422" i="19"/>
  <c r="C423" i="19" a="1"/>
  <c r="C423" i="19"/>
  <c r="C424" i="19" a="1"/>
  <c r="C424" i="19"/>
  <c r="C425" i="19" a="1"/>
  <c r="C425" i="19"/>
  <c r="C426" i="19" a="1"/>
  <c r="C426" i="19"/>
  <c r="C427" i="19" a="1"/>
  <c r="C427" i="19"/>
  <c r="C428" i="19" a="1"/>
  <c r="C428" i="19"/>
  <c r="C429" i="19" a="1"/>
  <c r="C429" i="19"/>
  <c r="C430" i="19" a="1"/>
  <c r="C430" i="19"/>
  <c r="C431" i="19" a="1"/>
  <c r="C431" i="19"/>
  <c r="C432" i="19" a="1"/>
  <c r="C432" i="19"/>
  <c r="C433" i="19" a="1"/>
  <c r="C433" i="19"/>
  <c r="C434" i="19" a="1"/>
  <c r="C434" i="19"/>
  <c r="C435" i="19" a="1"/>
  <c r="C435" i="19"/>
  <c r="C436" i="19" a="1"/>
  <c r="C436" i="19"/>
  <c r="C437" i="19" a="1"/>
  <c r="C437" i="19"/>
  <c r="C438" i="19" a="1"/>
  <c r="C438" i="19"/>
  <c r="C439" i="19" a="1"/>
  <c r="C439" i="19"/>
  <c r="C440" i="19" a="1"/>
  <c r="C440" i="19"/>
  <c r="C441" i="19" a="1"/>
  <c r="C441" i="19"/>
  <c r="C442" i="19" a="1"/>
  <c r="C442" i="19"/>
  <c r="C443" i="19" a="1"/>
  <c r="C443" i="19"/>
  <c r="C444" i="19" a="1"/>
  <c r="C444" i="19"/>
  <c r="C445" i="19" a="1"/>
  <c r="C445" i="19"/>
  <c r="C446" i="19" a="1"/>
  <c r="C446" i="19"/>
  <c r="C447" i="19" a="1"/>
  <c r="C447" i="19"/>
  <c r="C448" i="19" a="1"/>
  <c r="C448" i="19"/>
  <c r="C449" i="19" a="1"/>
  <c r="C449" i="19"/>
  <c r="C450" i="19" a="1"/>
  <c r="C450" i="19"/>
  <c r="C451" i="19" a="1"/>
  <c r="C451" i="19"/>
  <c r="C452" i="19" a="1"/>
  <c r="C452" i="19"/>
  <c r="C453" i="19" a="1"/>
  <c r="C453" i="19"/>
  <c r="C454" i="19" a="1"/>
  <c r="C454" i="19"/>
  <c r="C455" i="19" a="1"/>
  <c r="C455" i="19"/>
  <c r="C456" i="19" a="1"/>
  <c r="C456" i="19"/>
  <c r="C457" i="19" a="1"/>
  <c r="C457" i="19"/>
  <c r="C458" i="19" a="1"/>
  <c r="C458" i="19"/>
  <c r="C459" i="19" a="1"/>
  <c r="C459" i="19"/>
  <c r="C460" i="19" a="1"/>
  <c r="C460" i="19"/>
  <c r="C461" i="19" a="1"/>
  <c r="C461" i="19"/>
  <c r="C462" i="19" a="1"/>
  <c r="C462" i="19"/>
  <c r="C463" i="19" a="1"/>
  <c r="C463" i="19"/>
  <c r="C464" i="19" a="1"/>
  <c r="C464" i="19"/>
  <c r="C465" i="19" a="1"/>
  <c r="C465" i="19"/>
  <c r="C466" i="19" a="1"/>
  <c r="C466" i="19"/>
  <c r="C467" i="19" a="1"/>
  <c r="C467" i="19"/>
  <c r="C468" i="19" a="1"/>
  <c r="C468" i="19"/>
  <c r="C469" i="19" a="1"/>
  <c r="C469" i="19"/>
  <c r="C470" i="19" a="1"/>
  <c r="C470" i="19"/>
  <c r="C471" i="19" a="1"/>
  <c r="C471" i="19"/>
  <c r="C472" i="19" a="1"/>
  <c r="C472" i="19"/>
  <c r="C473" i="19" a="1"/>
  <c r="C473" i="19"/>
  <c r="C474" i="19" a="1"/>
  <c r="C474" i="19"/>
  <c r="C475" i="19" a="1"/>
  <c r="C475" i="19"/>
  <c r="C476" i="19" a="1"/>
  <c r="C476" i="19"/>
  <c r="C477" i="19" a="1"/>
  <c r="C477" i="19"/>
  <c r="C478" i="19" a="1"/>
  <c r="C478" i="19"/>
  <c r="C479" i="19" a="1"/>
  <c r="C479" i="19"/>
  <c r="C480" i="19" a="1"/>
  <c r="C480" i="19"/>
  <c r="C481" i="19" a="1"/>
  <c r="C481" i="19"/>
  <c r="C482" i="19" a="1"/>
  <c r="C482" i="19"/>
  <c r="C483" i="19" a="1"/>
  <c r="C483" i="19"/>
  <c r="C484" i="19" a="1"/>
  <c r="C484" i="19"/>
  <c r="C485" i="19" a="1"/>
  <c r="C485" i="19"/>
  <c r="C486" i="19" a="1"/>
  <c r="C486" i="19"/>
  <c r="C487" i="19" a="1"/>
  <c r="C487" i="19"/>
  <c r="C488" i="19" a="1"/>
  <c r="C488" i="19"/>
  <c r="C489" i="19" a="1"/>
  <c r="C489" i="19"/>
  <c r="C490" i="19" a="1"/>
  <c r="C490" i="19"/>
  <c r="C491" i="19" a="1"/>
  <c r="C491" i="19"/>
  <c r="C492" i="19" a="1"/>
  <c r="C492" i="19"/>
  <c r="C493" i="19" a="1"/>
  <c r="C493" i="19"/>
  <c r="C494" i="19" a="1"/>
  <c r="C494" i="19"/>
  <c r="C495" i="19" a="1"/>
  <c r="C495" i="19"/>
  <c r="C496" i="19" a="1"/>
  <c r="C496" i="19"/>
  <c r="C497" i="19" a="1"/>
  <c r="C497" i="19"/>
  <c r="C498" i="19" a="1"/>
  <c r="C498" i="19"/>
  <c r="C499" i="19" a="1"/>
  <c r="C499" i="19"/>
  <c r="C500" i="19" a="1"/>
  <c r="C500" i="19"/>
  <c r="C501" i="19" a="1"/>
  <c r="C501" i="19"/>
  <c r="C502" i="19" a="1"/>
  <c r="C502" i="19"/>
  <c r="C503" i="19" a="1"/>
  <c r="C503" i="19"/>
  <c r="C504" i="19" a="1"/>
  <c r="C504" i="19"/>
  <c r="C505" i="19" a="1"/>
  <c r="C505" i="19"/>
  <c r="C506" i="19" a="1"/>
  <c r="C506" i="19"/>
  <c r="C507" i="19" a="1"/>
  <c r="C507" i="19"/>
  <c r="C508" i="19" a="1"/>
  <c r="C508" i="19"/>
  <c r="C509" i="19" a="1"/>
  <c r="C509" i="19"/>
  <c r="C510" i="19" a="1"/>
  <c r="C510" i="19"/>
  <c r="C511" i="19" a="1"/>
  <c r="C511" i="19"/>
  <c r="C512" i="19" a="1"/>
  <c r="C512" i="19"/>
  <c r="C513" i="19" a="1"/>
  <c r="C513" i="19"/>
  <c r="C514" i="19" a="1"/>
  <c r="C514" i="19"/>
  <c r="C515" i="19" a="1"/>
  <c r="C515" i="19"/>
  <c r="C516" i="19" a="1"/>
  <c r="C516" i="19"/>
  <c r="C517" i="19" a="1"/>
  <c r="C517" i="19"/>
  <c r="C518" i="19" a="1"/>
  <c r="C518" i="19"/>
  <c r="C519" i="19" a="1"/>
  <c r="C519" i="19"/>
  <c r="C520" i="19" a="1"/>
  <c r="C520" i="19"/>
  <c r="C521" i="19" a="1"/>
  <c r="C521" i="19"/>
  <c r="C522" i="19" a="1"/>
  <c r="C522" i="19"/>
  <c r="C523" i="19" a="1"/>
  <c r="C523" i="19"/>
  <c r="C524" i="19" a="1"/>
  <c r="C524" i="19"/>
  <c r="C525" i="19" a="1"/>
  <c r="C525" i="19"/>
  <c r="C526" i="19" a="1"/>
  <c r="C526" i="19"/>
  <c r="C527" i="19" a="1"/>
  <c r="C527" i="19"/>
  <c r="C528" i="19" a="1"/>
  <c r="C528" i="19"/>
  <c r="C529" i="19" a="1"/>
  <c r="C529" i="19"/>
  <c r="C530" i="19" a="1"/>
  <c r="C530" i="19"/>
  <c r="C531" i="19" a="1"/>
  <c r="C531" i="19"/>
  <c r="C532" i="19" a="1"/>
  <c r="C532" i="19"/>
  <c r="C533" i="19" a="1"/>
  <c r="C533" i="19"/>
  <c r="C534" i="19" a="1"/>
  <c r="C534" i="19"/>
  <c r="C535" i="19" a="1"/>
  <c r="C535" i="19"/>
  <c r="C536" i="19" a="1"/>
  <c r="C536" i="19"/>
  <c r="C537" i="19" a="1"/>
  <c r="C537" i="19"/>
  <c r="C538" i="19" a="1"/>
  <c r="C538" i="19"/>
  <c r="C539" i="19" a="1"/>
  <c r="C539" i="19"/>
  <c r="C540" i="19" a="1"/>
  <c r="C540" i="19"/>
  <c r="C541" i="19" a="1"/>
  <c r="C541" i="19"/>
  <c r="C542" i="19" a="1"/>
  <c r="C542" i="19"/>
  <c r="C543" i="19" a="1"/>
  <c r="C543" i="19"/>
  <c r="C544" i="19" a="1"/>
  <c r="C544" i="19"/>
  <c r="C545" i="19" a="1"/>
  <c r="C545" i="19"/>
  <c r="C546" i="19" a="1"/>
  <c r="C546" i="19"/>
  <c r="C547" i="19" a="1"/>
  <c r="C547" i="19"/>
  <c r="C548" i="19" a="1"/>
  <c r="C548" i="19"/>
  <c r="C549" i="19" a="1"/>
  <c r="C549" i="19"/>
  <c r="C550" i="19" a="1"/>
  <c r="C550" i="19"/>
  <c r="C551" i="19" a="1"/>
  <c r="C551" i="19"/>
  <c r="C552" i="19" a="1"/>
  <c r="C552" i="19"/>
  <c r="C553" i="19" a="1"/>
  <c r="C553" i="19"/>
  <c r="C554" i="19" a="1"/>
  <c r="C554" i="19"/>
  <c r="C555" i="19" a="1"/>
  <c r="C555" i="19"/>
  <c r="C556" i="19" a="1"/>
  <c r="C556" i="19"/>
  <c r="C557" i="19" a="1"/>
  <c r="C557" i="19"/>
  <c r="C558" i="19" a="1"/>
  <c r="C558" i="19"/>
  <c r="C559" i="19" a="1"/>
  <c r="C559" i="19"/>
  <c r="C560" i="19" a="1"/>
  <c r="C560" i="19"/>
</calcChain>
</file>

<file path=xl/sharedStrings.xml><?xml version="1.0" encoding="utf-8"?>
<sst xmlns="http://schemas.openxmlformats.org/spreadsheetml/2006/main" count="7799" uniqueCount="3610">
  <si>
    <t>Reporting Period End Date</t>
  </si>
  <si>
    <t>Module</t>
  </si>
  <si>
    <t>Baseline N#</t>
  </si>
  <si>
    <t>Baseline D#</t>
  </si>
  <si>
    <t>Baseline %</t>
  </si>
  <si>
    <t>Objectives</t>
  </si>
  <si>
    <t>Target N#</t>
  </si>
  <si>
    <t>Target D#</t>
  </si>
  <si>
    <t>Target %</t>
  </si>
  <si>
    <t>Comments</t>
  </si>
  <si>
    <t>Custom Indicator</t>
  </si>
  <si>
    <t>Country</t>
  </si>
  <si>
    <t>Goal Number</t>
  </si>
  <si>
    <t>Goals</t>
  </si>
  <si>
    <t>Objective Number</t>
  </si>
  <si>
    <t>Impact Indicators</t>
  </si>
  <si>
    <t>Modules</t>
  </si>
  <si>
    <t>Module Number</t>
  </si>
  <si>
    <t>Baseline Source</t>
  </si>
  <si>
    <t>Required Disaggregation</t>
  </si>
  <si>
    <t>Subset of another indicator (when applicable)</t>
  </si>
  <si>
    <t>Responsible PR</t>
  </si>
  <si>
    <t>Impact Indicator Number</t>
  </si>
  <si>
    <t>Outcome Indicators</t>
  </si>
  <si>
    <t>Outcome Indicator Number</t>
  </si>
  <si>
    <t>Coverage Indicators</t>
  </si>
  <si>
    <t>Intervention Number</t>
  </si>
  <si>
    <t>Coverage Indicator Number</t>
  </si>
  <si>
    <t>Report Due Date</t>
  </si>
  <si>
    <t>Impact Indicator Targets</t>
  </si>
  <si>
    <t>Outcome Indicator Targets</t>
  </si>
  <si>
    <t>Coverage Indicator Targets</t>
  </si>
  <si>
    <t>Disaggregation</t>
  </si>
  <si>
    <t>Baseline Value</t>
  </si>
  <si>
    <t>Baseline Year</t>
  </si>
  <si>
    <t xml:space="preserve">Impact </t>
  </si>
  <si>
    <t xml:space="preserve">Outcome </t>
  </si>
  <si>
    <t>Coverage</t>
  </si>
  <si>
    <t>Page Navigation</t>
  </si>
  <si>
    <t xml:space="preserve">Reporting Periods </t>
  </si>
  <si>
    <t>Interventions</t>
  </si>
  <si>
    <t>Only required if you have Work plan Tracking Measures</t>
  </si>
  <si>
    <t>Principal Recipients</t>
  </si>
  <si>
    <t xml:space="preserve"> Category</t>
  </si>
  <si>
    <t>Category</t>
  </si>
  <si>
    <t>Application Name</t>
  </si>
  <si>
    <t>Funding Request</t>
  </si>
  <si>
    <t>Performance Framework  - Overview - Section A</t>
  </si>
  <si>
    <t>Performance Framework - Impact Indicators - Section B</t>
  </si>
  <si>
    <t>Performance Framework - Outcome Indicators - Section C</t>
  </si>
  <si>
    <t xml:space="preserve"> </t>
  </si>
  <si>
    <t>[Reporting Period End Date]</t>
  </si>
  <si>
    <t>Country (Name)</t>
  </si>
  <si>
    <t>[Custom Impact Indicator]</t>
  </si>
  <si>
    <t>[Baseline Value]</t>
  </si>
  <si>
    <t>[Baseline Year]</t>
  </si>
  <si>
    <t>[Baseline Source]</t>
  </si>
  <si>
    <t>[Comment]</t>
  </si>
  <si>
    <t>[Target N#]</t>
  </si>
  <si>
    <t>[Target D#]</t>
  </si>
  <si>
    <t>[Report Due Date]</t>
  </si>
  <si>
    <t>Name</t>
  </si>
  <si>
    <t>[Disaggregation Categories]</t>
  </si>
  <si>
    <t>Disaggregation Categories</t>
  </si>
  <si>
    <t>Allow creation from PF</t>
  </si>
  <si>
    <t>[Record ID]</t>
  </si>
  <si>
    <t>Record ID</t>
  </si>
  <si>
    <t>[Outcome Indicator Name]</t>
  </si>
  <si>
    <t>[Custom Outcome Indicator]</t>
  </si>
  <si>
    <t>Account (Name)</t>
  </si>
  <si>
    <t>[Account Role ID]</t>
  </si>
  <si>
    <t>Account Role ID</t>
  </si>
  <si>
    <t>--Select--</t>
  </si>
  <si>
    <t>Proposed Implementation Period Start Date</t>
  </si>
  <si>
    <t>[Goal Name]</t>
  </si>
  <si>
    <t>[Objective Name]</t>
  </si>
  <si>
    <t>Principal Recipient (number)</t>
  </si>
  <si>
    <t>Impact Indicators - Section B'!A4</t>
  </si>
  <si>
    <t>[Impact Indicator Name]</t>
  </si>
  <si>
    <t>Outcome Indicator Name</t>
  </si>
  <si>
    <t>[Baseline N#]</t>
  </si>
  <si>
    <t>[Baseline D#]</t>
  </si>
  <si>
    <t>[Year]</t>
  </si>
  <si>
    <t>Module-Coverage-Intervention Reference - Intervention</t>
  </si>
  <si>
    <t>Module Name</t>
  </si>
  <si>
    <t>Standard Indicator</t>
  </si>
  <si>
    <t>[Account Role Number]</t>
  </si>
  <si>
    <t>[Goal Number]</t>
  </si>
  <si>
    <t>[Objective Number]</t>
  </si>
  <si>
    <t>[Module Number]</t>
  </si>
  <si>
    <t>[Intervention Number]</t>
  </si>
  <si>
    <t>[Impact Indicator Number]</t>
  </si>
  <si>
    <t>[Coverage Indicator Number]</t>
  </si>
  <si>
    <t>[Outcome Indicator Number]</t>
  </si>
  <si>
    <t>Outcome Indicators - Section C'!A4</t>
  </si>
  <si>
    <t>Coverage Indicators - Section D'!A4</t>
  </si>
  <si>
    <t>[Name]</t>
  </si>
  <si>
    <t>Intervention</t>
  </si>
  <si>
    <t>Key Activity</t>
  </si>
  <si>
    <t>[Key Activity]</t>
  </si>
  <si>
    <t>[Comments]</t>
  </si>
  <si>
    <t>Module ID</t>
  </si>
  <si>
    <t>[Key Activity Milestone Number]</t>
  </si>
  <si>
    <t>[Milestone / Target Description]</t>
  </si>
  <si>
    <t>[Criterion for Completion]</t>
  </si>
  <si>
    <t>Allow Field Update</t>
  </si>
  <si>
    <t>Key Activity-Milestone ID</t>
  </si>
  <si>
    <t>Intervention ID</t>
  </si>
  <si>
    <t>Impact Data - Indicator-Disaggregation Reference</t>
  </si>
  <si>
    <t>[Impact-Outcome Indicator  Reference (Name)]</t>
  </si>
  <si>
    <t>Impact-Outcome Indicator  Reference (Name)</t>
  </si>
  <si>
    <t>[Disaggregation]</t>
  </si>
  <si>
    <t>[Category]</t>
  </si>
  <si>
    <t>Module Reference</t>
  </si>
  <si>
    <t>[Name ID]</t>
  </si>
  <si>
    <t>Standard Intervention</t>
  </si>
  <si>
    <t>[Account]</t>
  </si>
  <si>
    <t>Account</t>
  </si>
  <si>
    <t>Concatenated Name</t>
  </si>
  <si>
    <t>Concatenated Indicator Name</t>
  </si>
  <si>
    <t>Outcome Data - Indicator-Disaggregation Reference</t>
  </si>
  <si>
    <t>Coverage Data - Indicator-Disaggregation Reference</t>
  </si>
  <si>
    <t>[Coverage Indicator  Reference (Name)]</t>
  </si>
  <si>
    <t>Coverage Indicator  Reference (Name)</t>
  </si>
  <si>
    <t>Concatenation for Disaggregation</t>
  </si>
  <si>
    <t>[Impact Outcome Reference (Name)]</t>
  </si>
  <si>
    <t>Impact Outcome Reference (Name)</t>
  </si>
  <si>
    <t>[Component (Name)]</t>
  </si>
  <si>
    <t>Component (Name)</t>
  </si>
  <si>
    <t>Impact Data - Component - Indicator Reference</t>
  </si>
  <si>
    <t>Outcome Data - Component - Indicator Reference</t>
  </si>
  <si>
    <t>[Module-Coverage-Intervention Reference (Name)]</t>
  </si>
  <si>
    <t>Module-Coverage-Intervention Reference (Name)</t>
  </si>
  <si>
    <t>Impact Indicator Name</t>
  </si>
  <si>
    <t xml:space="preserve">Impact Indicator Name </t>
  </si>
  <si>
    <t xml:space="preserve">Outcome Indicator Name </t>
  </si>
  <si>
    <t xml:space="preserve">Coverage Indicator Name </t>
  </si>
  <si>
    <t>Coverage Indicator Name</t>
  </si>
  <si>
    <t>Milestone Target Number</t>
  </si>
  <si>
    <t>Key Activity Number</t>
  </si>
  <si>
    <t>Proposed Implementation Period End Date</t>
  </si>
  <si>
    <t>Country/Applicant</t>
  </si>
  <si>
    <t xml:space="preserve"> Disaggregation - Section E'!A4</t>
  </si>
  <si>
    <t>WPTM - Section F'!A4</t>
  </si>
  <si>
    <t>Overview - Section A'!A13</t>
  </si>
  <si>
    <t>Criterion for Completion</t>
  </si>
  <si>
    <t>Module Data - Component - Indicator Reference</t>
  </si>
  <si>
    <t>[Module (Name)]</t>
  </si>
  <si>
    <t>Column1</t>
  </si>
  <si>
    <t>Column2</t>
  </si>
  <si>
    <t>Column3</t>
  </si>
  <si>
    <t>Column4</t>
  </si>
  <si>
    <t>Name ID</t>
  </si>
  <si>
    <t>Target Year</t>
  </si>
  <si>
    <t>Milestone / Target Description</t>
  </si>
  <si>
    <t>[Mark if target is TBD?]</t>
  </si>
  <si>
    <t>Mark if target is TBD?</t>
  </si>
  <si>
    <t>Geography (Name)</t>
  </si>
  <si>
    <t>[Project (Name)]</t>
  </si>
  <si>
    <t>Project (Name)</t>
  </si>
  <si>
    <t>Funding Request Name</t>
  </si>
  <si>
    <t>Group of Countries (Name)</t>
  </si>
  <si>
    <t>Countries</t>
  </si>
  <si>
    <t>[Geographic Coverage]</t>
  </si>
  <si>
    <t>[Rating Cumulation Type]</t>
  </si>
  <si>
    <t>Geographic Coverage (if sub-national specify in Comments)</t>
  </si>
  <si>
    <t>Concatenation of both names</t>
  </si>
  <si>
    <t>Dummy Account Id</t>
  </si>
  <si>
    <t>Concatenation of Names</t>
  </si>
  <si>
    <t>Record ID2</t>
  </si>
  <si>
    <t>Reference Record Id</t>
  </si>
  <si>
    <t>'Concatenation for Disaggregation</t>
  </si>
  <si>
    <t>Concatenation of names</t>
  </si>
  <si>
    <t xml:space="preserve"> Concatenation of Names</t>
  </si>
  <si>
    <t>Column5</t>
  </si>
  <si>
    <t>Column6</t>
  </si>
  <si>
    <t>Column7</t>
  </si>
  <si>
    <t>Concatenation Indicator Name</t>
  </si>
  <si>
    <t xml:space="preserve">Goal Description </t>
  </si>
  <si>
    <t>Objective Description</t>
  </si>
  <si>
    <t>Custom Intervention (description)</t>
  </si>
  <si>
    <t>[Custom Intervention}</t>
  </si>
  <si>
    <t>[Alternative Account]</t>
  </si>
  <si>
    <t>[Custom Indicator]</t>
  </si>
  <si>
    <t>Querying Account Role for Group of countries</t>
  </si>
  <si>
    <t>Quering Account Role for Single Country</t>
  </si>
  <si>
    <t>[Account (Name)]</t>
  </si>
  <si>
    <t>Indicator Name to be used for allow creation field</t>
  </si>
  <si>
    <t>Key Activity to be used for allow creation field</t>
  </si>
  <si>
    <t>Impact Reference</t>
  </si>
  <si>
    <t>Outcome Reference</t>
  </si>
  <si>
    <t>Coverage Indicator Reference ID</t>
  </si>
  <si>
    <t>[Component Name]</t>
  </si>
  <si>
    <t>Component Name</t>
  </si>
  <si>
    <t>Programmatic Report Period Frequency</t>
  </si>
  <si>
    <t>Cumulation type</t>
  </si>
  <si>
    <t>Key Activities</t>
  </si>
  <si>
    <t>WPTM/Targets</t>
  </si>
  <si>
    <t>Funding Application</t>
  </si>
  <si>
    <r>
      <t>New Principal Recipient Name</t>
    </r>
    <r>
      <rPr>
        <sz val="12"/>
        <color theme="1"/>
        <rFont val="Calibri"/>
        <family val="2"/>
        <scheme val="minor"/>
      </rPr>
      <t xml:space="preserve"> (use if the entity has never been a Global Fund PR or does not appear in dropdown list in previous column)</t>
    </r>
  </si>
  <si>
    <t>Coverage Data - Module-Coverage-Intervention Reference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</si>
  <si>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</si>
  <si>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</si>
  <si>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</si>
  <si>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</si>
  <si>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</si>
  <si>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</si>
  <si>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</si>
  <si>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</si>
  <si>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</si>
  <si>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</si>
  <si>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Geography Record ID</t>
  </si>
  <si>
    <t>Country Id</t>
  </si>
  <si>
    <t>Performance Framework - Coverage Indicators - Section D</t>
  </si>
  <si>
    <t>Performance Framework - Disaggregation - Section E</t>
  </si>
  <si>
    <t>Performance Framework - WPTM - Section E</t>
  </si>
  <si>
    <t>Temporary Placeholder for Account Id</t>
  </si>
  <si>
    <t>Allocation Utilization Period Start Date</t>
  </si>
  <si>
    <t>Allocation Utilization Period End Date</t>
  </si>
  <si>
    <r>
      <t xml:space="preserve">Principal Recipient Name </t>
    </r>
    <r>
      <rPr>
        <sz val="12"/>
        <color theme="1"/>
        <rFont val="Calibri"/>
        <family val="2"/>
        <scheme val="minor"/>
      </rPr>
      <t>(Select PRs that have previously had Grants with the Global Fund)</t>
    </r>
  </si>
  <si>
    <t>Period</t>
  </si>
  <si>
    <t>Period End Date</t>
  </si>
  <si>
    <t>Period Start Date</t>
  </si>
  <si>
    <t>Performance Framework</t>
  </si>
  <si>
    <t>Unique Name</t>
  </si>
  <si>
    <t>No.</t>
  </si>
  <si>
    <t>For Printing only - Please use other sheets for data entry</t>
  </si>
  <si>
    <t>Periods</t>
  </si>
  <si>
    <t>RP1</t>
  </si>
  <si>
    <t>RP2</t>
  </si>
  <si>
    <t>RP3</t>
  </si>
  <si>
    <t>RP4</t>
  </si>
  <si>
    <t>RP5</t>
  </si>
  <si>
    <t>c71bd6a1-3f76-4378-bb37-bd463bba5da8</t>
  </si>
  <si>
    <t xml:space="preserve">     </t>
  </si>
  <si>
    <t>AIM_Coverage_Indicator__c.AIM_Geographic_Coverage__c</t>
  </si>
  <si>
    <t>National</t>
  </si>
  <si>
    <t>Sub-National</t>
  </si>
  <si>
    <t>AIM_Coverage_Indicator__c.AIM_Rating_Cumulation_Type__c</t>
  </si>
  <si>
    <t>Y- Cumulative annually</t>
  </si>
  <si>
    <t>N-Non-cumulative</t>
  </si>
  <si>
    <t>N-Non -cumulative (other)</t>
  </si>
  <si>
    <t>N-Non -cumulative (special)</t>
  </si>
  <si>
    <t>AIM_Coverage_Indicator__c.AIM_Year__c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</si>
  <si>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</si>
  <si>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</si>
  <si>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</si>
  <si>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</si>
  <si>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</si>
  <si>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</si>
  <si>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</si>
  <si>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</si>
  <si>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</si>
  <si>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</si>
  <si>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</si>
  <si>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</si>
  <si>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</si>
  <si>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</si>
  <si>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</si>
  <si>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</si>
  <si>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</si>
  <si>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</si>
  <si>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</si>
  <si>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</si>
  <si>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</si>
  <si>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</si>
  <si>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</si>
  <si>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</si>
  <si>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AIM_Coverage_Indicator_Targets_Results__c.AIM_Mark_if_target_is_TBD__c</t>
  </si>
  <si>
    <t>TBD</t>
  </si>
  <si>
    <t>AIM_Coverage_Disaggregation__c.AIM_Year__c</t>
  </si>
  <si>
    <t>AIM_Impact_Indicator__c.AIM_Baseline_Year__c</t>
  </si>
  <si>
    <t>AIM_Impact_Indicator_Targets_Results__c.AIM_Mark_if_target_is_TBD__c</t>
  </si>
  <si>
    <t>AIM_Impact_Disaggregation__c.AIM_Baseline_Year__c</t>
  </si>
  <si>
    <t>AIM_Outcome_Indicator__c.AIM_Baseline_Year__c</t>
  </si>
  <si>
    <t>AIM_Outcome_Disaggregation__c.AIM_Baseline_Year__c</t>
  </si>
  <si>
    <t>AIM_Outcome_Indicator_Targets_Result__c.AIM_Mark_if_target_is_TBD__c</t>
  </si>
  <si>
    <t>PickListValue</t>
  </si>
  <si>
    <t>PickListKey</t>
  </si>
  <si>
    <t>FR735-LAO-T</t>
  </si>
  <si>
    <t>Lao (Peoples Democratic Republic)</t>
  </si>
  <si>
    <t>a1A360000013M0HEAU</t>
  </si>
  <si>
    <t>a1Ig00000021qT4EAI</t>
  </si>
  <si>
    <t>a1Ig00000021qT5EAI</t>
  </si>
  <si>
    <t>a1Ig00000021qT6EAI</t>
  </si>
  <si>
    <t>a1Ig00000021qT7EAI</t>
  </si>
  <si>
    <t>a1Ig00000021qT8EAI</t>
  </si>
  <si>
    <t>a1Ig00000021qT9EAI</t>
  </si>
  <si>
    <t>a1Ig00000021qTAEAY</t>
  </si>
  <si>
    <t>a1Ig00000021qTBEAY</t>
  </si>
  <si>
    <t>a1Ig00000021qTCEAY</t>
  </si>
  <si>
    <t>a1Ig00000021qTDEAY</t>
  </si>
  <si>
    <t>a1Ig00000021qTEEAY</t>
  </si>
  <si>
    <t>a1Ig00000021qTFEAY</t>
  </si>
  <si>
    <t>a1Ig00000021qTGEAY</t>
  </si>
  <si>
    <t>a1Ig00000021qTHEAY</t>
  </si>
  <si>
    <t>a1Ig00000021qTIEAY</t>
  </si>
  <si>
    <t>a1Yg0000003KglkEAC</t>
  </si>
  <si>
    <t>a1Wg0000003l7fLEAQ</t>
  </si>
  <si>
    <t>a1Yg0000003KgllEAC</t>
  </si>
  <si>
    <t>a1Wg0000003l7faEAA</t>
  </si>
  <si>
    <t>a1Yg0000003KglmEAC</t>
  </si>
  <si>
    <t>a1Wg0000003l7fpEAA</t>
  </si>
  <si>
    <t>a1Yg0000003KglnEAC</t>
  </si>
  <si>
    <t>a1Wg0000003l7g4EAA</t>
  </si>
  <si>
    <t>a1Wg0000003l7fMEAQ</t>
  </si>
  <si>
    <t>a1Wg0000003l7fbEAA</t>
  </si>
  <si>
    <t>a1Wg0000003l7fqEAA</t>
  </si>
  <si>
    <t>a1Wg0000003l7g5EAA</t>
  </si>
  <si>
    <t>a1Wg0000003l7fNEAQ</t>
  </si>
  <si>
    <t>a1Wg0000003l7fcEAA</t>
  </si>
  <si>
    <t>a1Wg0000003l7frEAA</t>
  </si>
  <si>
    <t>a1Wg0000003l7g6EAA</t>
  </si>
  <si>
    <t>a1Wg0000003l7fOEAQ</t>
  </si>
  <si>
    <t>a1Wg0000003l7fdEAA</t>
  </si>
  <si>
    <t>a1Wg0000003l7fsEAA</t>
  </si>
  <si>
    <t>a1Wg0000003l7g7EAA</t>
  </si>
  <si>
    <t>a1Wg0000003l7fPEAQ</t>
  </si>
  <si>
    <t>a1Wg0000003l7feEAA</t>
  </si>
  <si>
    <t>a1Wg0000003l7ftEAA</t>
  </si>
  <si>
    <t>a1Wg0000003l7g8EAA</t>
  </si>
  <si>
    <t>a1Wg0000003l7fQEAQ</t>
  </si>
  <si>
    <t>a1Wg0000003l7ffEAA</t>
  </si>
  <si>
    <t>a1Wg0000003l7fuEAA</t>
  </si>
  <si>
    <t>a1Wg0000003l7g9EAA</t>
  </si>
  <si>
    <t>a1Wg0000003l7fREAQ</t>
  </si>
  <si>
    <t>a1Wg0000003l7fgEAA</t>
  </si>
  <si>
    <t>a1Wg0000003l7fvEAA</t>
  </si>
  <si>
    <t>a1Wg0000003l7gAEAQ</t>
  </si>
  <si>
    <t>a1Wg0000003l7fSEAQ</t>
  </si>
  <si>
    <t>a1Wg0000003l7fhEAA</t>
  </si>
  <si>
    <t>a1Wg0000003l7fwEAA</t>
  </si>
  <si>
    <t>a1Wg0000003l7gBEAQ</t>
  </si>
  <si>
    <t>a1Wg0000003l7fTEAQ</t>
  </si>
  <si>
    <t>a1Wg0000003l7fiEAA</t>
  </si>
  <si>
    <t>a1Wg0000003l7fxEAA</t>
  </si>
  <si>
    <t>a1Wg0000003l7gCEAQ</t>
  </si>
  <si>
    <t>a1Wg0000003l7fUEAQ</t>
  </si>
  <si>
    <t>a1Wg0000003l7fjEAA</t>
  </si>
  <si>
    <t>a1Wg0000003l7fyEAA</t>
  </si>
  <si>
    <t>a1Wg0000003l7gDEAQ</t>
  </si>
  <si>
    <t>a1Wg0000003l7fVEAQ</t>
  </si>
  <si>
    <t>a1Wg0000003l7fkEAA</t>
  </si>
  <si>
    <t>a1Wg0000003l7fzEAA</t>
  </si>
  <si>
    <t>a1Wg0000003l7gEEAQ</t>
  </si>
  <si>
    <t>a1Wg0000003l7fWEAQ</t>
  </si>
  <si>
    <t>a1Wg0000003l7flEAA</t>
  </si>
  <si>
    <t>a1Wg0000003l7g0EAA</t>
  </si>
  <si>
    <t>a1Wg0000003l7gFEAQ</t>
  </si>
  <si>
    <t>a1Wg0000003l7fXEAQ</t>
  </si>
  <si>
    <t>a1Wg0000003l7fmEAA</t>
  </si>
  <si>
    <t>a1Wg0000003l7g1EAA</t>
  </si>
  <si>
    <t>a1Wg0000003l7gGEAQ</t>
  </si>
  <si>
    <t>a1Wg0000003l7fYEAQ</t>
  </si>
  <si>
    <t>a1Wg0000003l7fnEAA</t>
  </si>
  <si>
    <t>a1Wg0000003l7g2EAA</t>
  </si>
  <si>
    <t>a1Wg0000003l7gHEAQ</t>
  </si>
  <si>
    <t>a1Wg0000003l7fZEAQ</t>
  </si>
  <si>
    <t>a1Wg0000003l7foEAA</t>
  </si>
  <si>
    <t>a1Wg0000003l7g3EAA</t>
  </si>
  <si>
    <t>a1Wg0000003l7gIEAQ</t>
  </si>
  <si>
    <t>001g000001XJkjwAAD</t>
  </si>
  <si>
    <t>a12g0000007dxX7AAI</t>
  </si>
  <si>
    <t>a12g0000007dxX8AAI</t>
  </si>
  <si>
    <t>a12g0000007dxX9AAI</t>
  </si>
  <si>
    <t>a12g0000007dxXAAAY</t>
  </si>
  <si>
    <t>a12g0000007dxXBAAY</t>
  </si>
  <si>
    <t>a12g0000007dxXCAAY</t>
  </si>
  <si>
    <t>a12g0000007dxXDAAY</t>
  </si>
  <si>
    <t>a12g0000007dxXEAAY</t>
  </si>
  <si>
    <t>a12g0000007dxXFAAY</t>
  </si>
  <si>
    <t>a1Cg0000005A7JWEA0</t>
  </si>
  <si>
    <t>a1Cg0000005A7JXEA0</t>
  </si>
  <si>
    <t>a1Cg0000005A7JYEA0</t>
  </si>
  <si>
    <t>a1Cg0000005A7JZEA0</t>
  </si>
  <si>
    <t>a1Cg0000005A7JaEAK</t>
  </si>
  <si>
    <t>a1Cg0000005A7JbEAK</t>
  </si>
  <si>
    <t>a1Cg0000005A7JcEAK</t>
  </si>
  <si>
    <t>a1Cg0000005A7JdEAK</t>
  </si>
  <si>
    <t>a1Cg0000005A7JeEAK</t>
  </si>
  <si>
    <t>a1Cg0000005A7JfEAK</t>
  </si>
  <si>
    <t>a1Cg0000005A7JgEAK</t>
  </si>
  <si>
    <t>a1Cg0000005A7JhEAK</t>
  </si>
  <si>
    <t>a1Rg0000000awobEAA</t>
  </si>
  <si>
    <t>a1Rg0000000awocEAA</t>
  </si>
  <si>
    <t>a1Rg0000000awodEAA</t>
  </si>
  <si>
    <t>a1Rg0000000awoeEAA</t>
  </si>
  <si>
    <t>a1Rg0000000awofEAA</t>
  </si>
  <si>
    <t>a1Rg0000000awogEAA</t>
  </si>
  <si>
    <t>a1Rg0000000awohEAA</t>
  </si>
  <si>
    <t>a1Rg0000000awoiEAA</t>
  </si>
  <si>
    <t>a1Rg0000000awojEAA</t>
  </si>
  <si>
    <t>a1Rg0000000awokEAA</t>
  </si>
  <si>
    <t>a1Rg0000000awolEAA</t>
  </si>
  <si>
    <t>a1Rg0000000awomEAA</t>
  </si>
  <si>
    <t>a1Pg0000004JwbCEAS</t>
  </si>
  <si>
    <t>a1Pg0000004JwbDEAS</t>
  </si>
  <si>
    <t>a1Pg0000004JwbEEAS</t>
  </si>
  <si>
    <t>a1Pg0000004JwbFEAS</t>
  </si>
  <si>
    <t>a1Pg0000004JwbGEAS</t>
  </si>
  <si>
    <t>a1Pg0000004JwbHEAS</t>
  </si>
  <si>
    <t>a1Pg0000004JwbIEAS</t>
  </si>
  <si>
    <t>a1Pg0000004JwbJEAS</t>
  </si>
  <si>
    <t>a1Pg0000004JwbKEAS</t>
  </si>
  <si>
    <t>a1Pg0000004JwbLEAS</t>
  </si>
  <si>
    <t>a1Pg0000004JwbMEAS</t>
  </si>
  <si>
    <t>a1Pg0000004JwbNEAS</t>
  </si>
  <si>
    <t>a1Pg0000004JwbOEAS</t>
  </si>
  <si>
    <t>a1Pg0000004JwbPEAS</t>
  </si>
  <si>
    <t>a1Pg0000004JwbQEAS</t>
  </si>
  <si>
    <t>a1Mg00000024fVeEAI</t>
  </si>
  <si>
    <t>a1Mg00000024fVfEAI</t>
  </si>
  <si>
    <t>a1Mg00000024fVgEAI</t>
  </si>
  <si>
    <t>a1Mg00000024fVhEAI</t>
  </si>
  <si>
    <t>a1Mg00000024fViEAI</t>
  </si>
  <si>
    <t>a1Mg00000024fVjEAI</t>
  </si>
  <si>
    <t>a1Mg00000024fVkEAI</t>
  </si>
  <si>
    <t>a1Mg00000024fVlEAI</t>
  </si>
  <si>
    <t>a1Mg00000024fVmEAI</t>
  </si>
  <si>
    <t>a1Mg00000024fVnEAI</t>
  </si>
  <si>
    <t>a1Mg00000024fVoEAI</t>
  </si>
  <si>
    <t>a1Mg00000024fVpEAI</t>
  </si>
  <si>
    <t>a1Mg00000024fVqEAI</t>
  </si>
  <si>
    <t>a1Mg00000024fVrEAI</t>
  </si>
  <si>
    <t>a1Mg00000024fVsEAI</t>
  </si>
  <si>
    <t>a1Mg00000024fVtEAI</t>
  </si>
  <si>
    <t>a1Mg00000024fVuEAI</t>
  </si>
  <si>
    <t>a1Mg00000024fVvEAI</t>
  </si>
  <si>
    <t>a1Mg00000024fVwEAI</t>
  </si>
  <si>
    <t>a1Mg00000024fVxEAI</t>
  </si>
  <si>
    <t>a1Mg00000024fVyEAI</t>
  </si>
  <si>
    <t>a1Mg00000024fVzEAI</t>
  </si>
  <si>
    <t>a1Mg00000024fW0EAI</t>
  </si>
  <si>
    <t>a1Mg00000024fW1EAI</t>
  </si>
  <si>
    <t>a1Mg00000024fW2EAI</t>
  </si>
  <si>
    <t>a1Mg00000024fW3EAI</t>
  </si>
  <si>
    <t>a1Mg00000024fW4EAI</t>
  </si>
  <si>
    <t>a1Mg00000024fW5EAI</t>
  </si>
  <si>
    <t>a1Mg00000024fW6EAI</t>
  </si>
  <si>
    <t>a1Mg00000024fW7EAI</t>
  </si>
  <si>
    <t>a1Mg00000024fW8EAI</t>
  </si>
  <si>
    <t>a1Mg00000024fW9EAI</t>
  </si>
  <si>
    <t>a1Mg00000024fWAEAY</t>
  </si>
  <si>
    <t>a1Mg00000024fWBEAY</t>
  </si>
  <si>
    <t>a1Mg00000024fWCEAY</t>
  </si>
  <si>
    <t>a1Mg00000024fWDEAY</t>
  </si>
  <si>
    <t>a1Mg00000024fWEEAY</t>
  </si>
  <si>
    <t>a1Mg00000024fWFEAY</t>
  </si>
  <si>
    <t>a1Mg00000024fWGEAY</t>
  </si>
  <si>
    <t>a1Mg00000024fWHEAY</t>
  </si>
  <si>
    <t>a1Mg00000024fWIEAY</t>
  </si>
  <si>
    <t>a1Mg00000024fWJEAY</t>
  </si>
  <si>
    <t>a1Mg00000024fWKEAY</t>
  </si>
  <si>
    <t>a1Mg00000024fWLEAY</t>
  </si>
  <si>
    <t>a1Mg00000024fWMEAY</t>
  </si>
  <si>
    <t>a1Mg00000024fWNEAY</t>
  </si>
  <si>
    <t>a1Mg00000024fWOEAY</t>
  </si>
  <si>
    <t>a1Mg00000024fWPEAY</t>
  </si>
  <si>
    <t>a1Mg00000024fWQEAY</t>
  </si>
  <si>
    <t>a1Mg00000024fWREAY</t>
  </si>
  <si>
    <t>a1Hg00000024jcAEAQ</t>
  </si>
  <si>
    <t>a1Hg00000024jcPEAQ</t>
  </si>
  <si>
    <t>a1Hg00000024jceEAA</t>
  </si>
  <si>
    <t>a1Hg00000024jctEAA</t>
  </si>
  <si>
    <t>a1Hg00000024jcBEAQ</t>
  </si>
  <si>
    <t>a1Hg00000024jcQEAQ</t>
  </si>
  <si>
    <t>a1Hg00000024jcfEAA</t>
  </si>
  <si>
    <t>a1Hg00000024jcuEAA</t>
  </si>
  <si>
    <t>a1Hg00000024jcCEAQ</t>
  </si>
  <si>
    <t>a1Hg00000024jcREAQ</t>
  </si>
  <si>
    <t>a1Hg00000024jcgEAA</t>
  </si>
  <si>
    <t>a1Hg00000024jcvEAA</t>
  </si>
  <si>
    <t>a1Hg00000024jcDEAQ</t>
  </si>
  <si>
    <t>a1Hg00000024jcSEAQ</t>
  </si>
  <si>
    <t>a1Hg00000024jchEAA</t>
  </si>
  <si>
    <t>a1Hg00000024jcwEAA</t>
  </si>
  <si>
    <t>a1Hg00000024jcEEAQ</t>
  </si>
  <si>
    <t>a1Hg00000024jcTEAQ</t>
  </si>
  <si>
    <t>a1Hg00000024jciEAA</t>
  </si>
  <si>
    <t>a1Hg00000024jcxEAA</t>
  </si>
  <si>
    <t>a1Hg00000024jcFEAQ</t>
  </si>
  <si>
    <t>a1Hg00000024jcUEAQ</t>
  </si>
  <si>
    <t>a1Hg00000024jcjEAA</t>
  </si>
  <si>
    <t>a1Hg00000024jcyEAA</t>
  </si>
  <si>
    <t>a1Hg00000024jcGEAQ</t>
  </si>
  <si>
    <t>a1Hg00000024jcVEAQ</t>
  </si>
  <si>
    <t>a1Hg00000024jckEAA</t>
  </si>
  <si>
    <t>a1Hg00000024jczEAA</t>
  </si>
  <si>
    <t>a1Hg00000024jcHEAQ</t>
  </si>
  <si>
    <t>a1Hg00000024jcWEAQ</t>
  </si>
  <si>
    <t>a1Hg00000024jclEAA</t>
  </si>
  <si>
    <t>a1Hg00000024jd0EAA</t>
  </si>
  <si>
    <t>a1Hg00000024jcIEAQ</t>
  </si>
  <si>
    <t>a1Hg00000024jcXEAQ</t>
  </si>
  <si>
    <t>a1Hg00000024jcmEAA</t>
  </si>
  <si>
    <t>a1Hg00000024jd1EAA</t>
  </si>
  <si>
    <t>a1Hg00000024jcJEAQ</t>
  </si>
  <si>
    <t>a1Hg00000024jcYEAQ</t>
  </si>
  <si>
    <t>a1Hg00000024jcnEAA</t>
  </si>
  <si>
    <t>a1Hg00000024jd2EAA</t>
  </si>
  <si>
    <t>a1Hg00000024jcKEAQ</t>
  </si>
  <si>
    <t>a1Hg00000024jcZEAQ</t>
  </si>
  <si>
    <t>a1Hg00000024jcoEAA</t>
  </si>
  <si>
    <t>a1Hg00000024jd3EAA</t>
  </si>
  <si>
    <t>a1Hg00000024jcLEAQ</t>
  </si>
  <si>
    <t>a1Hg00000024jcaEAA</t>
  </si>
  <si>
    <t>a1Hg00000024jcpEAA</t>
  </si>
  <si>
    <t>a1Hg00000024jd4EAA</t>
  </si>
  <si>
    <t>a1Hg00000024jcMEAQ</t>
  </si>
  <si>
    <t>a1Hg00000024jcbEAA</t>
  </si>
  <si>
    <t>a1Hg00000024jcqEAA</t>
  </si>
  <si>
    <t>a1Hg00000024jd5EAA</t>
  </si>
  <si>
    <t>a1Hg00000024jcNEAQ</t>
  </si>
  <si>
    <t>a1Hg00000024jccEAA</t>
  </si>
  <si>
    <t>a1Hg00000024jcrEAA</t>
  </si>
  <si>
    <t>a1Hg00000024jd6EAA</t>
  </si>
  <si>
    <t>a1Hg00000024jcOEAQ</t>
  </si>
  <si>
    <t>a1Hg00000024jcdEAA</t>
  </si>
  <si>
    <t>a1Hg00000024jcsEAA</t>
  </si>
  <si>
    <t>a1Hg00000024jd7EAA</t>
  </si>
  <si>
    <t>a1Xg0000005RIbFEAW</t>
  </si>
  <si>
    <t>a1Xg0000005RIbGEAW</t>
  </si>
  <si>
    <t>a1Xg0000005RIbHEAW</t>
  </si>
  <si>
    <t>a1Xg0000005RIbIEAW</t>
  </si>
  <si>
    <t>a1Xg0000005RIbJEAW</t>
  </si>
  <si>
    <t>a1Xg0000005RIbKEAW</t>
  </si>
  <si>
    <t>a1Xg0000005RIbLEAW</t>
  </si>
  <si>
    <t>a1Xg0000005RIbMEAW</t>
  </si>
  <si>
    <t>a1Xg0000005RIbNEAW</t>
  </si>
  <si>
    <t>a1Xg0000005RIbOEAW</t>
  </si>
  <si>
    <t>a1Xg0000005RIbPEAW</t>
  </si>
  <si>
    <t>a1Xg0000005RIbQEAW</t>
  </si>
  <si>
    <t>a1Xg0000005RIbREAW</t>
  </si>
  <si>
    <t>a1Xg0000005RIbSEAW</t>
  </si>
  <si>
    <t>a1Xg0000005RIbTEAW</t>
  </si>
  <si>
    <t>a18g0000006YnoKAAS</t>
  </si>
  <si>
    <t>a18g0000006YnoLAAS</t>
  </si>
  <si>
    <t>a18g0000006YnoMAAS</t>
  </si>
  <si>
    <t>a18g0000006YnoNAAS</t>
  </si>
  <si>
    <t>a18g0000006YnoOAAS</t>
  </si>
  <si>
    <t>a18g0000006YnoPAAS</t>
  </si>
  <si>
    <t>a18g0000006YnoQAAS</t>
  </si>
  <si>
    <t>a18g0000006YnoRAAS</t>
  </si>
  <si>
    <t>a18g0000006YnoSAAS</t>
  </si>
  <si>
    <t>a18g0000006YnoTAAS</t>
  </si>
  <si>
    <t>a18g0000006YnoUAAS</t>
  </si>
  <si>
    <t>a18g0000006YnoVAAS</t>
  </si>
  <si>
    <t>a18g0000006YnoWAAS</t>
  </si>
  <si>
    <t>a18g0000006YnoXAAS</t>
  </si>
  <si>
    <t>a18g0000006YnoYAAS</t>
  </si>
  <si>
    <t>a18g0000006YnoZAAS</t>
  </si>
  <si>
    <t>a18g0000006YnoaAAC</t>
  </si>
  <si>
    <t>a18g0000006YnobAAC</t>
  </si>
  <si>
    <t>a18g0000006YnocAAC</t>
  </si>
  <si>
    <t>a18g0000006YnodAAC</t>
  </si>
  <si>
    <t>a18g0000006YnoeAAC</t>
  </si>
  <si>
    <t>a18g0000006YnofAAC</t>
  </si>
  <si>
    <t>a18g0000006YnogAAC</t>
  </si>
  <si>
    <t>a18g0000006YnohAAC</t>
  </si>
  <si>
    <t>a18g0000006YnoiAAC</t>
  </si>
  <si>
    <t>a18g0000006YnojAAC</t>
  </si>
  <si>
    <t>a18g0000006YnokAAC</t>
  </si>
  <si>
    <t>a18g0000006YnolAAC</t>
  </si>
  <si>
    <t>a18g0000006YnomAAC</t>
  </si>
  <si>
    <t>a18g0000006YnonAAC</t>
  </si>
  <si>
    <t>a17g0000001XBj0AAG</t>
  </si>
  <si>
    <t>a17g0000001XBjUAAW</t>
  </si>
  <si>
    <t>a17g0000001XBjyAAG</t>
  </si>
  <si>
    <t>a17g0000001XBkSAAW</t>
  </si>
  <si>
    <t>a17g0000001XBj1AAG</t>
  </si>
  <si>
    <t>a17g0000001XBjVAAW</t>
  </si>
  <si>
    <t>a17g0000001XBjzAAG</t>
  </si>
  <si>
    <t>a17g0000001XBkTAAW</t>
  </si>
  <si>
    <t>a17g0000001XBj2AAG</t>
  </si>
  <si>
    <t>a17g0000001XBjWAAW</t>
  </si>
  <si>
    <t>a17g0000001XBk0AAG</t>
  </si>
  <si>
    <t>a17g0000001XBkUAAW</t>
  </si>
  <si>
    <t>a17g0000001XBj3AAG</t>
  </si>
  <si>
    <t>a17g0000001XBjXAAW</t>
  </si>
  <si>
    <t>a17g0000001XBk1AAG</t>
  </si>
  <si>
    <t>a17g0000001XBkVAAW</t>
  </si>
  <si>
    <t>a17g0000001XBj4AAG</t>
  </si>
  <si>
    <t>a17g0000001XBjYAAW</t>
  </si>
  <si>
    <t>a17g0000001XBk2AAG</t>
  </si>
  <si>
    <t>a17g0000001XBkWAAW</t>
  </si>
  <si>
    <t>a17g0000001XBj5AAG</t>
  </si>
  <si>
    <t>a17g0000001XBjZAAW</t>
  </si>
  <si>
    <t>a17g0000001XBk3AAG</t>
  </si>
  <si>
    <t>a17g0000001XBkXAAW</t>
  </si>
  <si>
    <t>a17g0000001XBj6AAG</t>
  </si>
  <si>
    <t>a17g0000001XBjaAAG</t>
  </si>
  <si>
    <t>a17g0000001XBk4AAG</t>
  </si>
  <si>
    <t>a17g0000001XBkYAAW</t>
  </si>
  <si>
    <t>a17g0000001XBj7AAG</t>
  </si>
  <si>
    <t>a17g0000001XBjbAAG</t>
  </si>
  <si>
    <t>a17g0000001XBk5AAG</t>
  </si>
  <si>
    <t>a17g0000001XBkZAAW</t>
  </si>
  <si>
    <t>a17g0000001XBj8AAG</t>
  </si>
  <si>
    <t>a17g0000001XBjcAAG</t>
  </si>
  <si>
    <t>a17g0000001XBk6AAG</t>
  </si>
  <si>
    <t>a17g0000001XBkaAAG</t>
  </si>
  <si>
    <t>a17g0000001XBj9AAG</t>
  </si>
  <si>
    <t>a17g0000001XBjdAAG</t>
  </si>
  <si>
    <t>a17g0000001XBk7AAG</t>
  </si>
  <si>
    <t>a17g0000001XBkbAAG</t>
  </si>
  <si>
    <t>a17g0000001XBjAAAW</t>
  </si>
  <si>
    <t>a17g0000001XBjeAAG</t>
  </si>
  <si>
    <t>a17g0000001XBk8AAG</t>
  </si>
  <si>
    <t>a17g0000001XBkcAAG</t>
  </si>
  <si>
    <t>a17g0000001XBjBAAW</t>
  </si>
  <si>
    <t>a17g0000001XBjfAAG</t>
  </si>
  <si>
    <t>a17g0000001XBk9AAG</t>
  </si>
  <si>
    <t>a17g0000001XBkdAAG</t>
  </si>
  <si>
    <t>a17g0000001XBjCAAW</t>
  </si>
  <si>
    <t>a17g0000001XBjgAAG</t>
  </si>
  <si>
    <t>a17g0000001XBkAAAW</t>
  </si>
  <si>
    <t>a17g0000001XBkeAAG</t>
  </si>
  <si>
    <t>a17g0000001XBjDAAW</t>
  </si>
  <si>
    <t>a17g0000001XBjhAAG</t>
  </si>
  <si>
    <t>a17g0000001XBkBAAW</t>
  </si>
  <si>
    <t>a17g0000001XBkfAAG</t>
  </si>
  <si>
    <t>a17g0000001XBjEAAW</t>
  </si>
  <si>
    <t>a17g0000001XBjiAAG</t>
  </si>
  <si>
    <t>a17g0000001XBkCAAW</t>
  </si>
  <si>
    <t>a17g0000001XBkgAAG</t>
  </si>
  <si>
    <t>a17g0000001XBjFAAW</t>
  </si>
  <si>
    <t>a17g0000001XBjjAAG</t>
  </si>
  <si>
    <t>a17g0000001XBkDAAW</t>
  </si>
  <si>
    <t>a17g0000001XBkhAAG</t>
  </si>
  <si>
    <t>a17g0000001XBjGAAW</t>
  </si>
  <si>
    <t>a17g0000001XBjkAAG</t>
  </si>
  <si>
    <t>a17g0000001XBkEAAW</t>
  </si>
  <si>
    <t>a17g0000001XBkiAAG</t>
  </si>
  <si>
    <t>a17g0000001XBjHAAW</t>
  </si>
  <si>
    <t>a17g0000001XBjlAAG</t>
  </si>
  <si>
    <t>a17g0000001XBkFAAW</t>
  </si>
  <si>
    <t>a17g0000001XBkjAAG</t>
  </si>
  <si>
    <t>a17g0000001XBjIAAW</t>
  </si>
  <si>
    <t>a17g0000001XBjmAAG</t>
  </si>
  <si>
    <t>a17g0000001XBkGAAW</t>
  </si>
  <si>
    <t>a17g0000001XBkkAAG</t>
  </si>
  <si>
    <t>a17g0000001XBjJAAW</t>
  </si>
  <si>
    <t>a17g0000001XBjnAAG</t>
  </si>
  <si>
    <t>a17g0000001XBkHAAW</t>
  </si>
  <si>
    <t>a17g0000001XBklAAG</t>
  </si>
  <si>
    <t>a17g0000001XBjKAAW</t>
  </si>
  <si>
    <t>a17g0000001XBjoAAG</t>
  </si>
  <si>
    <t>a17g0000001XBkIAAW</t>
  </si>
  <si>
    <t>a17g0000001XBkmAAG</t>
  </si>
  <si>
    <t>a17g0000001XBjLAAW</t>
  </si>
  <si>
    <t>a17g0000001XBjpAAG</t>
  </si>
  <si>
    <t>a17g0000001XBkJAAW</t>
  </si>
  <si>
    <t>a17g0000001XBknAAG</t>
  </si>
  <si>
    <t>a17g0000001XBjMAAW</t>
  </si>
  <si>
    <t>a17g0000001XBjqAAG</t>
  </si>
  <si>
    <t>a17g0000001XBkKAAW</t>
  </si>
  <si>
    <t>a17g0000001XBkoAAG</t>
  </si>
  <si>
    <t>a17g0000001XBjNAAW</t>
  </si>
  <si>
    <t>a17g0000001XBjrAAG</t>
  </si>
  <si>
    <t>a17g0000001XBkLAAW</t>
  </si>
  <si>
    <t>a17g0000001XBkpAAG</t>
  </si>
  <si>
    <t>a17g0000001XBjOAAW</t>
  </si>
  <si>
    <t>a17g0000001XBjsAAG</t>
  </si>
  <si>
    <t>a17g0000001XBkMAAW</t>
  </si>
  <si>
    <t>a17g0000001XBkqAAG</t>
  </si>
  <si>
    <t>a17g0000001XBjPAAW</t>
  </si>
  <si>
    <t>a17g0000001XBjtAAG</t>
  </si>
  <si>
    <t>a17g0000001XBkNAAW</t>
  </si>
  <si>
    <t>a17g0000001XBkrAAG</t>
  </si>
  <si>
    <t>a17g0000001XBjQAAW</t>
  </si>
  <si>
    <t>a17g0000001XBjuAAG</t>
  </si>
  <si>
    <t>a17g0000001XBkOAAW</t>
  </si>
  <si>
    <t>a17g0000001XBksAAG</t>
  </si>
  <si>
    <t>a17g0000001XBjRAAW</t>
  </si>
  <si>
    <t>a17g0000001XBjvAAG</t>
  </si>
  <si>
    <t>a17g0000001XBkPAAW</t>
  </si>
  <si>
    <t>a17g0000001XBktAAG</t>
  </si>
  <si>
    <t>a17g0000001XBjSAAW</t>
  </si>
  <si>
    <t>a17g0000001XBjwAAG</t>
  </si>
  <si>
    <t>a17g0000001XBkQAAW</t>
  </si>
  <si>
    <t>a17g0000001XBkuAAG</t>
  </si>
  <si>
    <t>a17g0000001XBjTAAW</t>
  </si>
  <si>
    <t>a17g0000001XBjxAAG</t>
  </si>
  <si>
    <t>a17g0000001XBkRAAW</t>
  </si>
  <si>
    <t>a17g0000001XBkvAAG</t>
  </si>
  <si>
    <t>a1Ng000000C0uXPEAZ</t>
  </si>
  <si>
    <t>a1Ng000000C0uXQEAZ</t>
  </si>
  <si>
    <t>a1Ng000000C0uXREAZ</t>
  </si>
  <si>
    <t>a1Ng000000C0uXSEAZ</t>
  </si>
  <si>
    <t>a1Ng000000C0uXTEAZ</t>
  </si>
  <si>
    <t>a1Ng000000C0uXUEAZ</t>
  </si>
  <si>
    <t>a1Ng000000C0uXVEAZ</t>
  </si>
  <si>
    <t>a1Ng000000C0uXWEAZ</t>
  </si>
  <si>
    <t>a1Ng000000C0uXXEAZ</t>
  </si>
  <si>
    <t>a1Ng000000C0uXYEAZ</t>
  </si>
  <si>
    <t>a1Ng000000C0uXZEAZ</t>
  </si>
  <si>
    <t>a1Ng000000C0uXaEAJ</t>
  </si>
  <si>
    <t>a1Ng000000C0uXbEAJ</t>
  </si>
  <si>
    <t>a1Ng000000C0uXcEAJ</t>
  </si>
  <si>
    <t>a1Ng000000C0uXdEAJ</t>
  </si>
  <si>
    <t>a1Ng000000C0uXeEAJ</t>
  </si>
  <si>
    <t>a1Ng000000C0uXfEAJ</t>
  </si>
  <si>
    <t>a1Ng000000C0uXgEAJ</t>
  </si>
  <si>
    <t>a1Ng000000C0uXhEAJ</t>
  </si>
  <si>
    <t>a1Ng000000C0uXiEAJ</t>
  </si>
  <si>
    <t>a1Ng000000C0uXjEAJ</t>
  </si>
  <si>
    <t>a1Ng000000C0uXkEAJ</t>
  </si>
  <si>
    <t>a1Ng000000C0uXlEAJ</t>
  </si>
  <si>
    <t>a1Ng000000C0uXmEAJ</t>
  </si>
  <si>
    <t>a1Ng000000C0uXnEAJ</t>
  </si>
  <si>
    <t>a1Ng000000C0uXoEAJ</t>
  </si>
  <si>
    <t>a1Ng000000C0uXpEAJ</t>
  </si>
  <si>
    <t>a1Ng000000C0uXqEAJ</t>
  </si>
  <si>
    <t>a1Ng000000C0uXrEAJ</t>
  </si>
  <si>
    <t>a1Ng000000C0uXsEAJ</t>
  </si>
  <si>
    <t>a1Ng000000C0uXtEAJ</t>
  </si>
  <si>
    <t>a1Ng000000C0uXuEAJ</t>
  </si>
  <si>
    <t>a1Ng000000C0uXvEAJ</t>
  </si>
  <si>
    <t>a1Ng000000C0uXwEAJ</t>
  </si>
  <si>
    <t>a1Ng000000C0uXxEAJ</t>
  </si>
  <si>
    <t>a1Ng000000C0uXyEAJ</t>
  </si>
  <si>
    <t>a1Ng000000C0uXzEAJ</t>
  </si>
  <si>
    <t>a1Ng000000C0uY0EAJ</t>
  </si>
  <si>
    <t>a1Ng000000C0uY1EAJ</t>
  </si>
  <si>
    <t>a1Ng000000C0uY2EAJ</t>
  </si>
  <si>
    <t>a1Ng000000C0uY3EAJ</t>
  </si>
  <si>
    <t>a1Ng000000C0uY4EAJ</t>
  </si>
  <si>
    <t>a1Ng000000C0uY5EAJ</t>
  </si>
  <si>
    <t>a1Ng000000C0uY6EAJ</t>
  </si>
  <si>
    <t>a1Ng000000C0uY7EAJ</t>
  </si>
  <si>
    <t>a1Ng000000C0uY8EAJ</t>
  </si>
  <si>
    <t>a1Ng000000C0uY9EAJ</t>
  </si>
  <si>
    <t>a1Ng000000C0uYAEAZ</t>
  </si>
  <si>
    <t>a1Ng000000C0uYBEAZ</t>
  </si>
  <si>
    <t>a1Ng000000C0uYCEAZ</t>
  </si>
  <si>
    <t>a1Ng000000C0uYDEAZ</t>
  </si>
  <si>
    <t>a1Ng000000C0uYEEAZ</t>
  </si>
  <si>
    <t>a1Ng000000C0uYFEAZ</t>
  </si>
  <si>
    <t>a1Ng000000C0uYGEAZ</t>
  </si>
  <si>
    <t>a1Ng000000C0uYHEAZ</t>
  </si>
  <si>
    <t>a1Ng000000C0uYIEAZ</t>
  </si>
  <si>
    <t>a1Ng000000C0uYJEAZ</t>
  </si>
  <si>
    <t>a1Ng000000C0uYKEAZ</t>
  </si>
  <si>
    <t>a1Ng000000C0uYLEAZ</t>
  </si>
  <si>
    <t>a1Ng000000C0uYMEAZ</t>
  </si>
  <si>
    <t>a1Ng000000C0uYNEAZ</t>
  </si>
  <si>
    <t>a1Ng000000C0uYOEAZ</t>
  </si>
  <si>
    <t>a1Ng000000C0uYPEAZ</t>
  </si>
  <si>
    <t>a1Ng000000C0uYQEAZ</t>
  </si>
  <si>
    <t>a1Ng000000C0uYREAZ</t>
  </si>
  <si>
    <t>a1Ng000000C0uYSEAZ</t>
  </si>
  <si>
    <t>a1Ng000000C0uYTEAZ</t>
  </si>
  <si>
    <t>a1Ng000000C0uYUEAZ</t>
  </si>
  <si>
    <t>a1Ng000000C0uYVEAZ</t>
  </si>
  <si>
    <t>a1Ng000000C0uYWEAZ</t>
  </si>
  <si>
    <t>a1Ng000000C0uYXEAZ</t>
  </si>
  <si>
    <t>a1Ng000000C0uYYEAZ</t>
  </si>
  <si>
    <t>a1Ng000000C0uYZEAZ</t>
  </si>
  <si>
    <t>a1Ng000000C0uYaEAJ</t>
  </si>
  <si>
    <t>a1Ng000000C0uYbEAJ</t>
  </si>
  <si>
    <t>a1Ng000000C0uYcEAJ</t>
  </si>
  <si>
    <t>a1Ng000000C0uYdEAJ</t>
  </si>
  <si>
    <t>a1Ng000000C0uYeEAJ</t>
  </si>
  <si>
    <t>a1Ng000000C0uYfEAJ</t>
  </si>
  <si>
    <t>a1Ng000000C0uYgEAJ</t>
  </si>
  <si>
    <t>a1bg00000026W7xAAE</t>
  </si>
  <si>
    <t>a1bg00000026W9FAAU</t>
  </si>
  <si>
    <t>a1bg00000026WAXAA2</t>
  </si>
  <si>
    <t>a1bg00000026WBuAAM</t>
  </si>
  <si>
    <t>a1bg00000026W7yAAE</t>
  </si>
  <si>
    <t>a1bg00000026W9GAAU</t>
  </si>
  <si>
    <t>a1bg00000026WAYAA2</t>
  </si>
  <si>
    <t>a1bg00000026WBvAAM</t>
  </si>
  <si>
    <t>a1bg00000026W7zAAE</t>
  </si>
  <si>
    <t>a1bg00000026W9HAAU</t>
  </si>
  <si>
    <t>a1bg00000026WAZAA2</t>
  </si>
  <si>
    <t>a1bg00000026WBwAAM</t>
  </si>
  <si>
    <t>a1bg00000026W80AAE</t>
  </si>
  <si>
    <t>a1bg00000026W9IAAU</t>
  </si>
  <si>
    <t>a1bg00000026WAaAAM</t>
  </si>
  <si>
    <t>a1bg00000026WBxAAM</t>
  </si>
  <si>
    <t>a1bg00000026W81AAE</t>
  </si>
  <si>
    <t>a1bg00000026W9JAAU</t>
  </si>
  <si>
    <t>a1bg00000026WAbAAM</t>
  </si>
  <si>
    <t>a1bg00000026WByAAM</t>
  </si>
  <si>
    <t>a1bg00000026W82AAE</t>
  </si>
  <si>
    <t>a1bg00000026W9KAAU</t>
  </si>
  <si>
    <t>a1bg00000026WAcAAM</t>
  </si>
  <si>
    <t>a1bg00000026WBzAAM</t>
  </si>
  <si>
    <t>a1bg00000026W83AAE</t>
  </si>
  <si>
    <t>a1bg00000026W9LAAU</t>
  </si>
  <si>
    <t>a1bg00000026WAdAAM</t>
  </si>
  <si>
    <t>a1bg00000026WC0AAM</t>
  </si>
  <si>
    <t>a1bg00000026W84AAE</t>
  </si>
  <si>
    <t>a1bg00000026W9MAAU</t>
  </si>
  <si>
    <t>a1bg00000026WAeAAM</t>
  </si>
  <si>
    <t>a1bg00000026WC1AAM</t>
  </si>
  <si>
    <t>a1bg00000026W85AAE</t>
  </si>
  <si>
    <t>a1bg00000026W9NAAU</t>
  </si>
  <si>
    <t>a1bg00000026WAfAAM</t>
  </si>
  <si>
    <t>a1bg00000026WC2AAM</t>
  </si>
  <si>
    <t>a1bg00000026W86AAE</t>
  </si>
  <si>
    <t>a1bg00000026W9OAAU</t>
  </si>
  <si>
    <t>a1bg00000026WAgAAM</t>
  </si>
  <si>
    <t>a1bg00000026WC3AAM</t>
  </si>
  <si>
    <t>a1bg00000026W87AAE</t>
  </si>
  <si>
    <t>a1bg00000026W9PAAU</t>
  </si>
  <si>
    <t>a1bg00000026WAhAAM</t>
  </si>
  <si>
    <t>a1bg00000026WC4AAM</t>
  </si>
  <si>
    <t>a1bg00000026W88AAE</t>
  </si>
  <si>
    <t>a1bg00000026W9QAAU</t>
  </si>
  <si>
    <t>a1bg00000026WAiAAM</t>
  </si>
  <si>
    <t>a1bg00000026WC5AAM</t>
  </si>
  <si>
    <t>a1bg00000026W89AAE</t>
  </si>
  <si>
    <t>a1bg00000026W9RAAU</t>
  </si>
  <si>
    <t>a1bg00000026WAjAAM</t>
  </si>
  <si>
    <t>a1bg00000026WC6AAM</t>
  </si>
  <si>
    <t>a1bg00000026W8AAAU</t>
  </si>
  <si>
    <t>a1bg00000026W9SAAU</t>
  </si>
  <si>
    <t>a1bg00000026WAkAAM</t>
  </si>
  <si>
    <t>a1bg00000026WC7AAM</t>
  </si>
  <si>
    <t>a1bg00000026W8BAAU</t>
  </si>
  <si>
    <t>a1bg00000026W9TAAU</t>
  </si>
  <si>
    <t>a1bg00000026WAlAAM</t>
  </si>
  <si>
    <t>a1bg00000026WC8AAM</t>
  </si>
  <si>
    <t>a1bg00000026W8CAAU</t>
  </si>
  <si>
    <t>a1bg00000026W9UAAU</t>
  </si>
  <si>
    <t>a1bg00000026WAmAAM</t>
  </si>
  <si>
    <t>a1bg00000026WC9AAM</t>
  </si>
  <si>
    <t>a1bg00000026W8DAAU</t>
  </si>
  <si>
    <t>a1bg00000026W9VAAU</t>
  </si>
  <si>
    <t>a1bg00000026WAnAAM</t>
  </si>
  <si>
    <t>a1bg00000026WCAAA2</t>
  </si>
  <si>
    <t>a1bg00000026W8EAAU</t>
  </si>
  <si>
    <t>a1bg00000026W9WAAU</t>
  </si>
  <si>
    <t>a1bg00000026WAoAAM</t>
  </si>
  <si>
    <t>a1bg00000026WCBAA2</t>
  </si>
  <si>
    <t>a1bg00000026W8FAAU</t>
  </si>
  <si>
    <t>a1bg00000026W9XAAU</t>
  </si>
  <si>
    <t>a1bg00000026WApAAM</t>
  </si>
  <si>
    <t>a1bg00000026WCCAA2</t>
  </si>
  <si>
    <t>a1bg00000026W8GAAU</t>
  </si>
  <si>
    <t>a1bg00000026W9YAAU</t>
  </si>
  <si>
    <t>a1bg00000026WAqAAM</t>
  </si>
  <si>
    <t>a1bg00000026WCDAA2</t>
  </si>
  <si>
    <t>a1bg00000026W8HAAU</t>
  </si>
  <si>
    <t>a1bg00000026W9ZAAU</t>
  </si>
  <si>
    <t>a1bg00000026WArAAM</t>
  </si>
  <si>
    <t>a1bg00000026WCEAA2</t>
  </si>
  <si>
    <t>a1bg00000026W8IAAU</t>
  </si>
  <si>
    <t>a1bg00000026W9aAAE</t>
  </si>
  <si>
    <t>a1bg00000026WAsAAM</t>
  </si>
  <si>
    <t>a1bg00000026WCFAA2</t>
  </si>
  <si>
    <t>a1bg00000026W8JAAU</t>
  </si>
  <si>
    <t>a1bg00000026W9bAAE</t>
  </si>
  <si>
    <t>a1bg00000026WAtAAM</t>
  </si>
  <si>
    <t>a1bg00000026WCGAA2</t>
  </si>
  <si>
    <t>a1bg00000026W8KAAU</t>
  </si>
  <si>
    <t>a1bg00000026W9cAAE</t>
  </si>
  <si>
    <t>a1bg00000026WAuAAM</t>
  </si>
  <si>
    <t>a1bg00000026WCHAA2</t>
  </si>
  <si>
    <t>a1bg00000026W8LAAU</t>
  </si>
  <si>
    <t>a1bg00000026W9dAAE</t>
  </si>
  <si>
    <t>a1bg00000026WAvAAM</t>
  </si>
  <si>
    <t>a1bg00000026WCIAA2</t>
  </si>
  <si>
    <t>a1bg00000026W8MAAU</t>
  </si>
  <si>
    <t>a1bg00000026W9eAAE</t>
  </si>
  <si>
    <t>a1bg00000026WAwAAM</t>
  </si>
  <si>
    <t>a1bg00000026WCJAA2</t>
  </si>
  <si>
    <t>a1bg00000026W8NAAU</t>
  </si>
  <si>
    <t>a1bg00000026W9fAAE</t>
  </si>
  <si>
    <t>a1bg00000026WAxAAM</t>
  </si>
  <si>
    <t>a1bg00000026WCKAA2</t>
  </si>
  <si>
    <t>a1bg00000026W8OAAU</t>
  </si>
  <si>
    <t>a1bg00000026W9gAAE</t>
  </si>
  <si>
    <t>a1bg00000026WAyAAM</t>
  </si>
  <si>
    <t>a1bg00000026WCLAA2</t>
  </si>
  <si>
    <t>a1bg00000026W8PAAU</t>
  </si>
  <si>
    <t>a1bg00000026W9hAAE</t>
  </si>
  <si>
    <t>a1bg00000026WAzAAM</t>
  </si>
  <si>
    <t>a1bg00000026WCMAA2</t>
  </si>
  <si>
    <t>a1bg00000026W8QAAU</t>
  </si>
  <si>
    <t>a1bg00000026W9iAAE</t>
  </si>
  <si>
    <t>a1bg00000026WB0AAM</t>
  </si>
  <si>
    <t>a1bg00000026WCNAA2</t>
  </si>
  <si>
    <t>a1bg00000026W8RAAU</t>
  </si>
  <si>
    <t>a1bg00000026W9jAAE</t>
  </si>
  <si>
    <t>a1bg00000026WB1AAM</t>
  </si>
  <si>
    <t>a1bg00000026WCOAA2</t>
  </si>
  <si>
    <t>a1bg00000026W8SAAU</t>
  </si>
  <si>
    <t>a1bg00000026W9kAAE</t>
  </si>
  <si>
    <t>a1bg00000026WB2AAM</t>
  </si>
  <si>
    <t>a1bg00000026WCPAA2</t>
  </si>
  <si>
    <t>a1bg00000026W8TAAU</t>
  </si>
  <si>
    <t>a1bg00000026W9lAAE</t>
  </si>
  <si>
    <t>a1bg00000026WB3AAM</t>
  </si>
  <si>
    <t>a1bg00000026WCQAA2</t>
  </si>
  <si>
    <t>a1bg00000026W8UAAU</t>
  </si>
  <si>
    <t>a1bg00000026W9mAAE</t>
  </si>
  <si>
    <t>a1bg00000026WB4AAM</t>
  </si>
  <si>
    <t>a1bg00000026WCRAA2</t>
  </si>
  <si>
    <t>a1bg00000026W8VAAU</t>
  </si>
  <si>
    <t>a1bg00000026W9nAAE</t>
  </si>
  <si>
    <t>a1bg00000026WB5AAM</t>
  </si>
  <si>
    <t>a1bg00000026WCSAA2</t>
  </si>
  <si>
    <t>a1bg00000026W8WAAU</t>
  </si>
  <si>
    <t>a1bg00000026W9oAAE</t>
  </si>
  <si>
    <t>a1bg00000026WB6AAM</t>
  </si>
  <si>
    <t>a1bg00000026WCTAA2</t>
  </si>
  <si>
    <t>a1bg00000026W8XAAU</t>
  </si>
  <si>
    <t>a1bg00000026W9pAAE</t>
  </si>
  <si>
    <t>a1bg00000026WB7AAM</t>
  </si>
  <si>
    <t>a1bg00000026WCUAA2</t>
  </si>
  <si>
    <t>a1bg00000026W8YAAU</t>
  </si>
  <si>
    <t>a1bg00000026W9qAAE</t>
  </si>
  <si>
    <t>a1bg00000026WB8AAM</t>
  </si>
  <si>
    <t>a1bg00000026WCVAA2</t>
  </si>
  <si>
    <t>a1bg00000026W8ZAAU</t>
  </si>
  <si>
    <t>a1bg00000026W9rAAE</t>
  </si>
  <si>
    <t>a1bg00000026WB9AAM</t>
  </si>
  <si>
    <t>a1bg00000026WCWAA2</t>
  </si>
  <si>
    <t>a1bg00000026W8aAAE</t>
  </si>
  <si>
    <t>a1bg00000026W9sAAE</t>
  </si>
  <si>
    <t>a1bg00000026WBAAA2</t>
  </si>
  <si>
    <t>a1bg00000026WCXAA2</t>
  </si>
  <si>
    <t>a1bg00000026W8bAAE</t>
  </si>
  <si>
    <t>a1bg00000026W9tAAE</t>
  </si>
  <si>
    <t>a1bg00000026WBGAA2</t>
  </si>
  <si>
    <t>a1bg00000026WCYAA2</t>
  </si>
  <si>
    <t>a1bg00000026W8cAAE</t>
  </si>
  <si>
    <t>a1bg00000026W9uAAE</t>
  </si>
  <si>
    <t>a1bg00000026WBHAA2</t>
  </si>
  <si>
    <t>a1bg00000026WCZAA2</t>
  </si>
  <si>
    <t>a1bg00000026W8dAAE</t>
  </si>
  <si>
    <t>a1bg00000026W9vAAE</t>
  </si>
  <si>
    <t>a1bg00000026WBIAA2</t>
  </si>
  <si>
    <t>a1bg00000026WCaAAM</t>
  </si>
  <si>
    <t>a1bg00000026W8eAAE</t>
  </si>
  <si>
    <t>a1bg00000026W9wAAE</t>
  </si>
  <si>
    <t>a1bg00000026WBJAA2</t>
  </si>
  <si>
    <t>a1bg00000026WCbAAM</t>
  </si>
  <si>
    <t>a1bg00000026W8fAAE</t>
  </si>
  <si>
    <t>a1bg00000026W9xAAE</t>
  </si>
  <si>
    <t>a1bg00000026WBKAA2</t>
  </si>
  <si>
    <t>a1bg00000026WCcAAM</t>
  </si>
  <si>
    <t>a1bg00000026W8gAAE</t>
  </si>
  <si>
    <t>a1bg00000026W9yAAE</t>
  </si>
  <si>
    <t>a1bg00000026WBLAA2</t>
  </si>
  <si>
    <t>a1bg00000026WCdAAM</t>
  </si>
  <si>
    <t>a1bg00000026W8hAAE</t>
  </si>
  <si>
    <t>a1bg00000026W9zAAE</t>
  </si>
  <si>
    <t>a1bg00000026WBMAA2</t>
  </si>
  <si>
    <t>a1bg00000026WCeAAM</t>
  </si>
  <si>
    <t>a1bg00000026W8iAAE</t>
  </si>
  <si>
    <t>a1bg00000026WA0AAM</t>
  </si>
  <si>
    <t>a1bg00000026WBNAA2</t>
  </si>
  <si>
    <t>a1bg00000026WCfAAM</t>
  </si>
  <si>
    <t>a1bg00000026W8jAAE</t>
  </si>
  <si>
    <t>a1bg00000026WA1AAM</t>
  </si>
  <si>
    <t>a1bg00000026WBOAA2</t>
  </si>
  <si>
    <t>a1bg00000026WCgAAM</t>
  </si>
  <si>
    <t>a1bg00000026W8kAAE</t>
  </si>
  <si>
    <t>a1bg00000026WA2AAM</t>
  </si>
  <si>
    <t>a1bg00000026WBPAA2</t>
  </si>
  <si>
    <t>a1bg00000026WChAAM</t>
  </si>
  <si>
    <t>a1bg00000026W8lAAE</t>
  </si>
  <si>
    <t>a1bg00000026WA3AAM</t>
  </si>
  <si>
    <t>a1bg00000026WBQAA2</t>
  </si>
  <si>
    <t>a1bg00000026WCiAAM</t>
  </si>
  <si>
    <t>a1bg00000026W8mAAE</t>
  </si>
  <si>
    <t>a1bg00000026WA4AAM</t>
  </si>
  <si>
    <t>a1bg00000026WBRAA2</t>
  </si>
  <si>
    <t>a1bg00000026WCjAAM</t>
  </si>
  <si>
    <t>a1bg00000026W8nAAE</t>
  </si>
  <si>
    <t>a1bg00000026WA5AAM</t>
  </si>
  <si>
    <t>a1bg00000026WBSAA2</t>
  </si>
  <si>
    <t>a1bg00000026WCkAAM</t>
  </si>
  <si>
    <t>a1bg00000026W8oAAE</t>
  </si>
  <si>
    <t>a1bg00000026WA6AAM</t>
  </si>
  <si>
    <t>a1bg00000026WBTAA2</t>
  </si>
  <si>
    <t>a1bg00000026WClAAM</t>
  </si>
  <si>
    <t>a1bg00000026W8pAAE</t>
  </si>
  <si>
    <t>a1bg00000026WA7AAM</t>
  </si>
  <si>
    <t>a1bg00000026WBUAA2</t>
  </si>
  <si>
    <t>a1bg00000026WCmAAM</t>
  </si>
  <si>
    <t>a1bg00000026W8qAAE</t>
  </si>
  <si>
    <t>a1bg00000026WA8AAM</t>
  </si>
  <si>
    <t>a1bg00000026WBVAA2</t>
  </si>
  <si>
    <t>a1bg00000026WCnAAM</t>
  </si>
  <si>
    <t>a1bg00000026W8rAAE</t>
  </si>
  <si>
    <t>a1bg00000026WA9AAM</t>
  </si>
  <si>
    <t>a1bg00000026WBWAA2</t>
  </si>
  <si>
    <t>a1bg00000026WCoAAM</t>
  </si>
  <si>
    <t>a1bg00000026W8sAAE</t>
  </si>
  <si>
    <t>a1bg00000026WAAAA2</t>
  </si>
  <si>
    <t>a1bg00000026WBXAA2</t>
  </si>
  <si>
    <t>a1bg00000026WCpAAM</t>
  </si>
  <si>
    <t>a1bg00000026W8tAAE</t>
  </si>
  <si>
    <t>a1bg00000026WABAA2</t>
  </si>
  <si>
    <t>a1bg00000026WBYAA2</t>
  </si>
  <si>
    <t>a1bg00000026WCqAAM</t>
  </si>
  <si>
    <t>a1bg00000026W8uAAE</t>
  </si>
  <si>
    <t>a1bg00000026WACAA2</t>
  </si>
  <si>
    <t>a1bg00000026WBZAA2</t>
  </si>
  <si>
    <t>a1bg00000026WCrAAM</t>
  </si>
  <si>
    <t>a1bg00000026W8vAAE</t>
  </si>
  <si>
    <t>a1bg00000026WADAA2</t>
  </si>
  <si>
    <t>a1bg00000026WBaAAM</t>
  </si>
  <si>
    <t>a1bg00000026WCsAAM</t>
  </si>
  <si>
    <t>a1bg00000026W8wAAE</t>
  </si>
  <si>
    <t>a1bg00000026WAEAA2</t>
  </si>
  <si>
    <t>a1bg00000026WBbAAM</t>
  </si>
  <si>
    <t>a1bg00000026WCtAAM</t>
  </si>
  <si>
    <t>a1bg00000026W8xAAE</t>
  </si>
  <si>
    <t>a1bg00000026WAFAA2</t>
  </si>
  <si>
    <t>a1bg00000026WBcAAM</t>
  </si>
  <si>
    <t>a1bg00000026WCuAAM</t>
  </si>
  <si>
    <t>a1bg00000026W8yAAE</t>
  </si>
  <si>
    <t>a1bg00000026WAGAA2</t>
  </si>
  <si>
    <t>a1bg00000026WBdAAM</t>
  </si>
  <si>
    <t>a1bg00000026WCvAAM</t>
  </si>
  <si>
    <t>a1bg00000026W8zAAE</t>
  </si>
  <si>
    <t>a1bg00000026WAHAA2</t>
  </si>
  <si>
    <t>a1bg00000026WBeAAM</t>
  </si>
  <si>
    <t>a1bg00000026WCwAAM</t>
  </si>
  <si>
    <t>a1bg00000026W90AAE</t>
  </si>
  <si>
    <t>a1bg00000026WAIAA2</t>
  </si>
  <si>
    <t>a1bg00000026WBfAAM</t>
  </si>
  <si>
    <t>a1bg00000026WCxAAM</t>
  </si>
  <si>
    <t>a1bg00000026W91AAE</t>
  </si>
  <si>
    <t>a1bg00000026WAJAA2</t>
  </si>
  <si>
    <t>a1bg00000026WBgAAM</t>
  </si>
  <si>
    <t>a1bg00000026WCyAAM</t>
  </si>
  <si>
    <t>a1bg00000026W92AAE</t>
  </si>
  <si>
    <t>a1bg00000026WAKAA2</t>
  </si>
  <si>
    <t>a1bg00000026WBhAAM</t>
  </si>
  <si>
    <t>a1bg00000026WCzAAM</t>
  </si>
  <si>
    <t>a1bg00000026W93AAE</t>
  </si>
  <si>
    <t>a1bg00000026WALAA2</t>
  </si>
  <si>
    <t>a1bg00000026WBiAAM</t>
  </si>
  <si>
    <t>a1bg00000026WD0AAM</t>
  </si>
  <si>
    <t>a1bg00000026W94AAE</t>
  </si>
  <si>
    <t>a1bg00000026WAMAA2</t>
  </si>
  <si>
    <t>a1bg00000026WBjAAM</t>
  </si>
  <si>
    <t>a1bg00000026WD1AAM</t>
  </si>
  <si>
    <t>a1bg00000026W95AAE</t>
  </si>
  <si>
    <t>a1bg00000026WANAA2</t>
  </si>
  <si>
    <t>a1bg00000026WBkAAM</t>
  </si>
  <si>
    <t>a1bg00000026WD2AAM</t>
  </si>
  <si>
    <t>a1bg00000026W96AAE</t>
  </si>
  <si>
    <t>a1bg00000026WAOAA2</t>
  </si>
  <si>
    <t>a1bg00000026WBlAAM</t>
  </si>
  <si>
    <t>a1bg00000026WD3AAM</t>
  </si>
  <si>
    <t>a1bg00000026W97AAE</t>
  </si>
  <si>
    <t>a1bg00000026WAPAA2</t>
  </si>
  <si>
    <t>a1bg00000026WBmAAM</t>
  </si>
  <si>
    <t>a1bg00000026WD4AAM</t>
  </si>
  <si>
    <t>a1bg00000026W98AAE</t>
  </si>
  <si>
    <t>a1bg00000026WAQAA2</t>
  </si>
  <si>
    <t>a1bg00000026WBnAAM</t>
  </si>
  <si>
    <t>a1bg00000026WD5AAM</t>
  </si>
  <si>
    <t>a1bg00000026W99AAE</t>
  </si>
  <si>
    <t>a1bg00000026WARAA2</t>
  </si>
  <si>
    <t>a1bg00000026WBoAAM</t>
  </si>
  <si>
    <t>a1bg00000026WD6AAM</t>
  </si>
  <si>
    <t>a1bg00000026W9AAAU</t>
  </si>
  <si>
    <t>a1bg00000026WASAA2</t>
  </si>
  <si>
    <t>a1bg00000026WBpAAM</t>
  </si>
  <si>
    <t>a1bg00000026WD7AAM</t>
  </si>
  <si>
    <t>a1bg00000026W9BAAU</t>
  </si>
  <si>
    <t>a1bg00000026WATAA2</t>
  </si>
  <si>
    <t>a1bg00000026WBqAAM</t>
  </si>
  <si>
    <t>a1bg00000026WD8AAM</t>
  </si>
  <si>
    <t>a1bg00000026W9CAAU</t>
  </si>
  <si>
    <t>a1bg00000026WAUAA2</t>
  </si>
  <si>
    <t>a1bg00000026WBrAAM</t>
  </si>
  <si>
    <t>a1bg00000026WD9AAM</t>
  </si>
  <si>
    <t>a1bg00000026W9DAAU</t>
  </si>
  <si>
    <t>a1bg00000026WAVAA2</t>
  </si>
  <si>
    <t>a1bg00000026WBsAAM</t>
  </si>
  <si>
    <t>a1bg00000026WDAAA2</t>
  </si>
  <si>
    <t>a1bg00000026W9EAAU</t>
  </si>
  <si>
    <t>a1bg00000026WAWAA2</t>
  </si>
  <si>
    <t>a1bg00000026WBtAAM</t>
  </si>
  <si>
    <t>a1bg00000026WDBAA2</t>
  </si>
  <si>
    <t>a1Gg00000046nZiEAI</t>
  </si>
  <si>
    <t>a1Gg00000046nZjEAI</t>
  </si>
  <si>
    <t>a1Gg00000046nZkEAI</t>
  </si>
  <si>
    <t>a1Gg00000046nZlEAI</t>
  </si>
  <si>
    <t>a1Gg00000046nZmEAI</t>
  </si>
  <si>
    <t>a1Gg00000046nZnEAI</t>
  </si>
  <si>
    <t>a1Gg00000046nZoEAI</t>
  </si>
  <si>
    <t>a1Gg00000046nZpEAI</t>
  </si>
  <si>
    <t>a1Gg00000046nZqEAI</t>
  </si>
  <si>
    <t>a1Gg00000046nZrEAI</t>
  </si>
  <si>
    <t>a1Gg00000046nZsEAI</t>
  </si>
  <si>
    <t>a1Gg00000046nZtEAI</t>
  </si>
  <si>
    <t>a1Gg00000046nZuEAI</t>
  </si>
  <si>
    <t>a1Gg00000046nZvEAI</t>
  </si>
  <si>
    <t>a1Gg00000046nZwEAI</t>
  </si>
  <si>
    <t>a1Gg00000046nZxEAI</t>
  </si>
  <si>
    <t>a1Gg00000046nZyEAI</t>
  </si>
  <si>
    <t>a1Gg00000046nZzEAI</t>
  </si>
  <si>
    <t>a1Gg00000046na0EAA</t>
  </si>
  <si>
    <t>a1Gg00000046na1EAA</t>
  </si>
  <si>
    <t>a1Gg00000046na2EAA</t>
  </si>
  <si>
    <t>a1Gg00000046na3EAA</t>
  </si>
  <si>
    <t>a1Gg00000046na4EAA</t>
  </si>
  <si>
    <t>a1Gg00000046na5EAA</t>
  </si>
  <si>
    <t>a1Gg00000046na6EAA</t>
  </si>
  <si>
    <t>a1Gg00000046na7EAA</t>
  </si>
  <si>
    <t>a1Gg00000046na8EAA</t>
  </si>
  <si>
    <t>a1Gg00000046na9EAA</t>
  </si>
  <si>
    <t>a1Gg00000046naAEAQ</t>
  </si>
  <si>
    <t>a1Gg00000046naBEAQ</t>
  </si>
  <si>
    <t>a1Gg00000046naCEAQ</t>
  </si>
  <si>
    <t>a1Gg00000046naDEAQ</t>
  </si>
  <si>
    <t>a1Gg00000046naEEAQ</t>
  </si>
  <si>
    <t>a1Gg00000046naFEAQ</t>
  </si>
  <si>
    <t>a1Gg00000046naGEAQ</t>
  </si>
  <si>
    <t>a1Gg00000046naHEAQ</t>
  </si>
  <si>
    <t>a1Gg00000046naIEAQ</t>
  </si>
  <si>
    <t>a1Gg00000046naJEAQ</t>
  </si>
  <si>
    <t>a1Gg00000046naKEAQ</t>
  </si>
  <si>
    <t>a1Gg00000046naLEAQ</t>
  </si>
  <si>
    <t>a1Gg00000046naMEAQ</t>
  </si>
  <si>
    <t>a1Gg00000046naNEAQ</t>
  </si>
  <si>
    <t>a1Gg00000046naOEAQ</t>
  </si>
  <si>
    <t>a1Gg00000046naPEAQ</t>
  </si>
  <si>
    <t>a1Gg00000046naQEAQ</t>
  </si>
  <si>
    <t>a1Gg00000046naREAQ</t>
  </si>
  <si>
    <t>a1Gg00000046naSEAQ</t>
  </si>
  <si>
    <t>a1Gg00000046naTEAQ</t>
  </si>
  <si>
    <t>a1Gg00000046naUEAQ</t>
  </si>
  <si>
    <t>a1Gg00000046naVEAQ</t>
  </si>
  <si>
    <t>a1Gg00000046naWEAQ</t>
  </si>
  <si>
    <t>a1Gg00000046naXEAQ</t>
  </si>
  <si>
    <t>a1Gg00000046naYEAQ</t>
  </si>
  <si>
    <t>a1Gg00000046naZEAQ</t>
  </si>
  <si>
    <t>a1Gg00000046naaEAA</t>
  </si>
  <si>
    <t>a1Gg00000046nabEAA</t>
  </si>
  <si>
    <t>a1Gg00000046nacEAA</t>
  </si>
  <si>
    <t>a1Gg00000046nadEAA</t>
  </si>
  <si>
    <t>a1Gg00000046naeEAA</t>
  </si>
  <si>
    <t>a1Gg00000046nafEAA</t>
  </si>
  <si>
    <t>a1Gg00000046nagEAA</t>
  </si>
  <si>
    <t>a1Gg00000046nahEAA</t>
  </si>
  <si>
    <t>a1Gg00000046naiEAA</t>
  </si>
  <si>
    <t>a1Gg00000046najEAA</t>
  </si>
  <si>
    <t>a1Gg00000046nakEAA</t>
  </si>
  <si>
    <t>a1Gg00000046nalEAA</t>
  </si>
  <si>
    <t>a1Gg00000046namEAA</t>
  </si>
  <si>
    <t>a1Gg00000046nanEAA</t>
  </si>
  <si>
    <t>a1Gg00000046naoEAA</t>
  </si>
  <si>
    <t>a1Gg00000046napEAA</t>
  </si>
  <si>
    <t>a1Gg00000046naqEAA</t>
  </si>
  <si>
    <t>a1Gg00000046narEAA</t>
  </si>
  <si>
    <t>a1Gg00000046nasEAA</t>
  </si>
  <si>
    <t>a1Gg00000046natEAA</t>
  </si>
  <si>
    <t>a1Gg00000046nauEAA</t>
  </si>
  <si>
    <t>a1Gg00000046navEAA</t>
  </si>
  <si>
    <t>a1Gg00000046nawEAA</t>
  </si>
  <si>
    <t>a1Gg00000046naxEAA</t>
  </si>
  <si>
    <t>a1Gg00000046nayEAA</t>
  </si>
  <si>
    <t>a1Gg00000046nazEAA</t>
  </si>
  <si>
    <t>a1Gg00000046nb0EAA</t>
  </si>
  <si>
    <t>a1Gg00000046nb1EAA</t>
  </si>
  <si>
    <t>a1Gg00000046nb2EAA</t>
  </si>
  <si>
    <t>a1Gg00000046nb3EAA</t>
  </si>
  <si>
    <t>a1Gg00000046nb4EAA</t>
  </si>
  <si>
    <t>a1Gg00000046nb5EAA</t>
  </si>
  <si>
    <t>a1Gg00000046nb6EAA</t>
  </si>
  <si>
    <t>a1Gg00000046nb7EAA</t>
  </si>
  <si>
    <t>a1Gg00000046nb8EAA</t>
  </si>
  <si>
    <t>a1Gg00000046nb9EAA</t>
  </si>
  <si>
    <t>a1Gg00000046nbAEAQ</t>
  </si>
  <si>
    <t>a1Gg00000046nbBEAQ</t>
  </si>
  <si>
    <t>a1Gg00000046nbCEAQ</t>
  </si>
  <si>
    <t>a1Gg00000046nbDEAQ</t>
  </si>
  <si>
    <t>a1Gg00000046nbEEAQ</t>
  </si>
  <si>
    <t>a1Gg00000046nbFEAQ</t>
  </si>
  <si>
    <t>a1Gg00000046nbGEAQ</t>
  </si>
  <si>
    <t>a1Gg00000046nbHEAQ</t>
  </si>
  <si>
    <t>a1Gg00000046nbIEAQ</t>
  </si>
  <si>
    <t>a1Gg00000046nbJEAQ</t>
  </si>
  <si>
    <t>a1Gg00000046nbKEAQ</t>
  </si>
  <si>
    <t>a1Gg00000046nbLEAQ</t>
  </si>
  <si>
    <t>a1Gg00000046nbMEAQ</t>
  </si>
  <si>
    <t>a1Gg00000046nbNEAQ</t>
  </si>
  <si>
    <t>a1Gg00000046nbOEAQ</t>
  </si>
  <si>
    <t>a1Gg00000046nbPEAQ</t>
  </si>
  <si>
    <t>a1Gg00000046nbQEAQ</t>
  </si>
  <si>
    <t>a1Gg00000046nbREAQ</t>
  </si>
  <si>
    <t>a1Gg00000046nbSEAQ</t>
  </si>
  <si>
    <t>a1Gg00000046nbTEAQ</t>
  </si>
  <si>
    <t>a1Gg00000046nbUEAQ</t>
  </si>
  <si>
    <t>a1Gg00000046nbVEAQ</t>
  </si>
  <si>
    <t>a1Gg00000046nbWEAQ</t>
  </si>
  <si>
    <t>a1Gg00000046nbXEAQ</t>
  </si>
  <si>
    <t>a1Gg00000046nbYEAQ</t>
  </si>
  <si>
    <t>a1Gg00000046nbZEAQ</t>
  </si>
  <si>
    <t>a1Gg00000046nbaEAA</t>
  </si>
  <si>
    <t>a1Gg00000046nbbEAA</t>
  </si>
  <si>
    <t>a1Gg00000046nbcEAA</t>
  </si>
  <si>
    <t>a1Gg00000046nbdEAA</t>
  </si>
  <si>
    <t>a1Gg00000046nbeEAA</t>
  </si>
  <si>
    <t>a1Gg00000046nbfEAA</t>
  </si>
  <si>
    <t>a1Gg00000046nbgEAA</t>
  </si>
  <si>
    <t>a1Gg00000046nbhEAA</t>
  </si>
  <si>
    <t>a1Gg00000046nbiEAA</t>
  </si>
  <si>
    <t>a1Gg00000046nbjEAA</t>
  </si>
  <si>
    <t>a1Gg00000046nbkEAA</t>
  </si>
  <si>
    <t>a1Gg00000046nblEAA</t>
  </si>
  <si>
    <t>a1Gg00000046nbmEAA</t>
  </si>
  <si>
    <t>a1Gg00000046nbnEAA</t>
  </si>
  <si>
    <t>a1Gg00000046nboEAA</t>
  </si>
  <si>
    <t>a1Gg00000046nbpEAA</t>
  </si>
  <si>
    <t>a1Gg00000046nbqEAA</t>
  </si>
  <si>
    <t>a1Gg00000046nbrEAA</t>
  </si>
  <si>
    <t>a1Gg00000046nbsEAA</t>
  </si>
  <si>
    <t>a1Gg00000046nbtEAA</t>
  </si>
  <si>
    <t>a1Gg00000046nbuEAA</t>
  </si>
  <si>
    <t>a1Gg00000046nbvEAA</t>
  </si>
  <si>
    <t>a1Gg00000046nbwEAA</t>
  </si>
  <si>
    <t>a1Gg00000046nbxEAA</t>
  </si>
  <si>
    <t>a1Gg00000046nbyEAA</t>
  </si>
  <si>
    <t>a1Gg00000046nbzEAA</t>
  </si>
  <si>
    <t>a1Gg00000046nc0EAA</t>
  </si>
  <si>
    <t>a1Gg00000046nc1EAA</t>
  </si>
  <si>
    <t>a1Gg00000046nc2EAA</t>
  </si>
  <si>
    <t>a1Gg00000046nc3EAA</t>
  </si>
  <si>
    <t>a1Gg00000046nc4EAA</t>
  </si>
  <si>
    <t>a1Gg00000046nc5EAA</t>
  </si>
  <si>
    <t>a1Gg00000046nc6EAA</t>
  </si>
  <si>
    <t>a1Gg00000046nc7EAA</t>
  </si>
  <si>
    <t>a1Vg0000002QauLEAS</t>
  </si>
  <si>
    <t>a1Vg0000002QauMEAS</t>
  </si>
  <si>
    <t>a1Vg0000002QauNEAS</t>
  </si>
  <si>
    <t>a1Vg0000002QauOEAS</t>
  </si>
  <si>
    <t>a1Vg0000002QauPEAS</t>
  </si>
  <si>
    <t>a1Vg0000002QauQEAS</t>
  </si>
  <si>
    <t>a1Vg0000002QauREAS</t>
  </si>
  <si>
    <t>a1Vg0000002QauSEAS</t>
  </si>
  <si>
    <t>a1Vg0000002QauTEAS</t>
  </si>
  <si>
    <t>a1Vg0000002QauUEAS</t>
  </si>
  <si>
    <t>a1Vg0000002QauVEAS</t>
  </si>
  <si>
    <t>a1Vg0000002QauWEAS</t>
  </si>
  <si>
    <t>a1Vg0000002QauXEAS</t>
  </si>
  <si>
    <t>a1Vg0000002QauYEAS</t>
  </si>
  <si>
    <t>a1Vg0000002QauZEAS</t>
  </si>
  <si>
    <t>a1Vg0000002QauaEAC</t>
  </si>
  <si>
    <t>a1Vg0000002QaubEAC</t>
  </si>
  <si>
    <t>a1Vg0000002QaucEAC</t>
  </si>
  <si>
    <t>a1Vg0000002QaudEAC</t>
  </si>
  <si>
    <t>a1Vg0000002QaueEAC</t>
  </si>
  <si>
    <t>a1Vg0000002QaufEAC</t>
  </si>
  <si>
    <t>a1Vg0000002QaugEAC</t>
  </si>
  <si>
    <t>a1Vg0000002QauhEAC</t>
  </si>
  <si>
    <t>a1Vg0000002QauiEAC</t>
  </si>
  <si>
    <t>a1Vg0000002QaujEAC</t>
  </si>
  <si>
    <t>a1Vg0000002QaukEAC</t>
  </si>
  <si>
    <t>a1Vg0000002QaulEAC</t>
  </si>
  <si>
    <t>a1Vg0000002QaumEAC</t>
  </si>
  <si>
    <t>a1Vg0000002QaunEAC</t>
  </si>
  <si>
    <t>a1Vg0000002QauoEAC</t>
  </si>
  <si>
    <t>a1Vg0000002QaupEAC</t>
  </si>
  <si>
    <t>a1Vg0000002QauqEAC</t>
  </si>
  <si>
    <t>a1Vg0000002QaurEAC</t>
  </si>
  <si>
    <t>a1Vg0000002QausEAC</t>
  </si>
  <si>
    <t>a1Vg0000002QautEAC</t>
  </si>
  <si>
    <t>a1Vg0000002QauuEAC</t>
  </si>
  <si>
    <t>a1Vg0000002QauvEAC</t>
  </si>
  <si>
    <t>a1Vg0000002QauwEAC</t>
  </si>
  <si>
    <t>a1Vg0000002QauxEAC</t>
  </si>
  <si>
    <t>a1Vg0000002QauyEAC</t>
  </si>
  <si>
    <t>a1Vg0000002QauzEAC</t>
  </si>
  <si>
    <t>a1Vg0000002Qav0EAC</t>
  </si>
  <si>
    <t>a1Vg0000002Qav1EAC</t>
  </si>
  <si>
    <t>a1Vg0000002Qav2EAC</t>
  </si>
  <si>
    <t>a1Vg0000002Qav3EAC</t>
  </si>
  <si>
    <t>a1Vg0000002Qav4EAC</t>
  </si>
  <si>
    <t>a1Vg0000002Qav5EAC</t>
  </si>
  <si>
    <t>a1Vg0000002Qav6EAC</t>
  </si>
  <si>
    <t>a1Vg0000002Qav7EAC</t>
  </si>
  <si>
    <t>a1Vg0000002Qav8EAC</t>
  </si>
  <si>
    <t>a1Vg0000002Qav9EAC</t>
  </si>
  <si>
    <t>a1Vg0000002QavAEAS</t>
  </si>
  <si>
    <t>a1Vg0000002QavBEAS</t>
  </si>
  <si>
    <t>a1Vg0000002QavCEAS</t>
  </si>
  <si>
    <t>a1Vg0000002QavDEAS</t>
  </si>
  <si>
    <t>a1Vg0000002QavEEAS</t>
  </si>
  <si>
    <t>a1Vg0000002QavFEAS</t>
  </si>
  <si>
    <t>a1Vg0000002QavGEAS</t>
  </si>
  <si>
    <t>a1Vg0000002QavHEAS</t>
  </si>
  <si>
    <t>a1Vg0000002QavIEAS</t>
  </si>
  <si>
    <t>a1Vg0000002QavJEAS</t>
  </si>
  <si>
    <t>a1Vg0000002QavKEAS</t>
  </si>
  <si>
    <t>a1Vg0000002QavLEAS</t>
  </si>
  <si>
    <t>a1Vg0000002QavMEAS</t>
  </si>
  <si>
    <t>a1Vg0000002QavNEAS</t>
  </si>
  <si>
    <t>a1Vg0000002QavOEAS</t>
  </si>
  <si>
    <t>a1Vg0000002QavPEAS</t>
  </si>
  <si>
    <t>a1Vg0000002QavQEAS</t>
  </si>
  <si>
    <t>a1Vg0000002QavREAS</t>
  </si>
  <si>
    <t>a1Vg0000002QavSEAS</t>
  </si>
  <si>
    <t>a1Vg0000002QavTEAS</t>
  </si>
  <si>
    <t>a1Vg0000002QavUEAS</t>
  </si>
  <si>
    <t>a1Vg0000002QavVEAS</t>
  </si>
  <si>
    <t>a1Vg0000002QavWEAS</t>
  </si>
  <si>
    <t>a1Vg0000002QavXEAS</t>
  </si>
  <si>
    <t>a1Vg0000002QavYEAS</t>
  </si>
  <si>
    <t>a1Vg0000002QavZEAS</t>
  </si>
  <si>
    <t>a1Vg0000002QavaEAC</t>
  </si>
  <si>
    <t>a1Vg0000002QavbEAC</t>
  </si>
  <si>
    <t>a1Vg0000002QavcEAC</t>
  </si>
  <si>
    <t>a1Vg0000002QavdEAC</t>
  </si>
  <si>
    <t>a1Vg0000002QaveEAC</t>
  </si>
  <si>
    <t>a1Vg0000002QavfEAC</t>
  </si>
  <si>
    <t>a1Vg0000002QavgEAC</t>
  </si>
  <si>
    <t>a1Vg0000002QavhEAC</t>
  </si>
  <si>
    <t>a1Vg0000002QaviEAC</t>
  </si>
  <si>
    <t>a1Vg0000002QavjEAC</t>
  </si>
  <si>
    <t>a1Vg0000002QavkEAC</t>
  </si>
  <si>
    <t>a1Vg0000002QavlEAC</t>
  </si>
  <si>
    <t>a1Vg0000002QavmEAC</t>
  </si>
  <si>
    <t>a1Vg0000002QavnEAC</t>
  </si>
  <si>
    <t>a1Vg0000002QavoEAC</t>
  </si>
  <si>
    <t>a1Vg0000002QavpEAC</t>
  </si>
  <si>
    <t>a1Vg0000002QavqEAC</t>
  </si>
  <si>
    <t>a1Vg0000002QavrEAC</t>
  </si>
  <si>
    <t>a1Vg0000002QavsEAC</t>
  </si>
  <si>
    <t>a1Vg0000002QavtEAC</t>
  </si>
  <si>
    <t>a1Vg0000002QavuEAC</t>
  </si>
  <si>
    <t>a1Vg0000002QavvEAC</t>
  </si>
  <si>
    <t>a1Vg0000002QavwEAC</t>
  </si>
  <si>
    <t>a1Vg0000002QavxEAC</t>
  </si>
  <si>
    <t>a1Vg0000002QavyEAC</t>
  </si>
  <si>
    <t>a1Vg0000002QavzEAC</t>
  </si>
  <si>
    <t>a1Vg0000002Qaw0EAC</t>
  </si>
  <si>
    <t>a1Vg0000002Qaw1EAC</t>
  </si>
  <si>
    <t>a1Vg0000002Qaw2EAC</t>
  </si>
  <si>
    <t>a1Vg0000002Qaw3EAC</t>
  </si>
  <si>
    <t>a1Vg0000002Qaw4EAC</t>
  </si>
  <si>
    <t>a1Vg0000002Qaw5EAC</t>
  </si>
  <si>
    <t>a1Vg0000002Qaw6EAC</t>
  </si>
  <si>
    <t>a1Vg0000002Qaw7EAC</t>
  </si>
  <si>
    <t>a1Vg0000002Qaw8EAC</t>
  </si>
  <si>
    <t>a1Vg0000002Qaw9EAC</t>
  </si>
  <si>
    <t>a1Vg0000002QawAEAS</t>
  </si>
  <si>
    <t>a1Vg0000002QawBEAS</t>
  </si>
  <si>
    <t>a1Vg0000002QawCEAS</t>
  </si>
  <si>
    <t>a1Vg0000002QawDEAS</t>
  </si>
  <si>
    <t>a1Vg0000002QawEEAS</t>
  </si>
  <si>
    <t>a1Vg0000002QawFEAS</t>
  </si>
  <si>
    <t>a1Vg0000002QawGEAS</t>
  </si>
  <si>
    <t>a1Vg0000002QawHEAS</t>
  </si>
  <si>
    <t>a1Vg0000002QawIEAS</t>
  </si>
  <si>
    <t>a1Vg0000002QawJEAS</t>
  </si>
  <si>
    <t>a1Vg0000002QawKEAS</t>
  </si>
  <si>
    <t>a1Vg0000002QawLEAS</t>
  </si>
  <si>
    <t>a1Vg0000002QawMEAS</t>
  </si>
  <si>
    <t>a1Vg0000002QawNEAS</t>
  </si>
  <si>
    <t>a1Vg0000002QawOEAS</t>
  </si>
  <si>
    <t>a1Vg0000002QawPEAS</t>
  </si>
  <si>
    <t>a1Vg0000002QawQEAS</t>
  </si>
  <si>
    <t>a1Vg0000002QawREAS</t>
  </si>
  <si>
    <t>a1Vg0000002QawSEAS</t>
  </si>
  <si>
    <t>a1Vg0000002QawTEAS</t>
  </si>
  <si>
    <t>a1Vg0000002QawUEAS</t>
  </si>
  <si>
    <t>a1Vg0000002QawVEAS</t>
  </si>
  <si>
    <t>a1Vg0000002QawWEAS</t>
  </si>
  <si>
    <t>a1Vg0000002QawXEAS</t>
  </si>
  <si>
    <t>a1Vg0000002QawYEAS</t>
  </si>
  <si>
    <t>a1Vg0000002QawZEAS</t>
  </si>
  <si>
    <t>a1Vg0000002QawaEAC</t>
  </si>
  <si>
    <t>a1Vg0000002QawbEAC</t>
  </si>
  <si>
    <t>a1Vg0000002QawcEAC</t>
  </si>
  <si>
    <t>a1Vg0000002QawdEAC</t>
  </si>
  <si>
    <t>a1Vg0000002QaweEAC</t>
  </si>
  <si>
    <t>a1Vg0000002QawfEAC</t>
  </si>
  <si>
    <t>a1Vg0000002QawgEAC</t>
  </si>
  <si>
    <t>a1Vg0000002QawhEAC</t>
  </si>
  <si>
    <t>a1Vg0000002QawiEAC</t>
  </si>
  <si>
    <t>a1Vg0000002QawjEAC</t>
  </si>
  <si>
    <t>a1Vg0000002QawkEAC</t>
  </si>
  <si>
    <t>a16g00000059RsaAAE</t>
  </si>
  <si>
    <t>a16g00000059RsbAAE</t>
  </si>
  <si>
    <t>a16g00000059RscAAE</t>
  </si>
  <si>
    <t>a16g00000059RsdAAE</t>
  </si>
  <si>
    <t>a16g00000059RseAAE</t>
  </si>
  <si>
    <t>a16g00000059RsfAAE</t>
  </si>
  <si>
    <t>a16g00000059RsgAAE</t>
  </si>
  <si>
    <t>a16g00000059RshAAE</t>
  </si>
  <si>
    <t>a16g00000059RsiAAE</t>
  </si>
  <si>
    <t>a16g00000059RsjAAE</t>
  </si>
  <si>
    <t>a16g00000059RskAAE</t>
  </si>
  <si>
    <t>a16g00000059RslAAE</t>
  </si>
  <si>
    <t>a16g00000059RsmAAE</t>
  </si>
  <si>
    <t>a16g00000059RsnAAE</t>
  </si>
  <si>
    <t>a16g00000059RsoAAE</t>
  </si>
  <si>
    <t>a16g00000059RspAAE</t>
  </si>
  <si>
    <t>a16g00000059RsqAAE</t>
  </si>
  <si>
    <t>a16g00000059RsrAAE</t>
  </si>
  <si>
    <t>a16g00000059RssAAE</t>
  </si>
  <si>
    <t>a16g00000059RstAAE</t>
  </si>
  <si>
    <t>a16g00000059RsuAAE</t>
  </si>
  <si>
    <t>a16g00000059RsvAAE</t>
  </si>
  <si>
    <t>a16g00000059RswAAE</t>
  </si>
  <si>
    <t>a16g00000059RsxAAE</t>
  </si>
  <si>
    <t>a16g00000059RsyAAE</t>
  </si>
  <si>
    <t>a16g00000059RszAAE</t>
  </si>
  <si>
    <t>a16g00000059Rt0AAE</t>
  </si>
  <si>
    <t>a16g00000059Rt1AAE</t>
  </si>
  <si>
    <t>a16g00000059Rt2AAE</t>
  </si>
  <si>
    <t>a16g00000059Rt3AAE</t>
  </si>
  <si>
    <t>a16g00000059Rt4AAE</t>
  </si>
  <si>
    <t>a16g00000059Rt5AAE</t>
  </si>
  <si>
    <t>a16g00000059Rt6AAE</t>
  </si>
  <si>
    <t>a16g00000059Rt7AAE</t>
  </si>
  <si>
    <t>a16g00000059Rt8AAE</t>
  </si>
  <si>
    <t>a16g00000059Rt9AAE</t>
  </si>
  <si>
    <t>a16g00000059RtAAAU</t>
  </si>
  <si>
    <t>a16g00000059RtBAAU</t>
  </si>
  <si>
    <t>a16g00000059RtCAAU</t>
  </si>
  <si>
    <t>a16g00000059RtDAAU</t>
  </si>
  <si>
    <t>a16g00000059RtEAAU</t>
  </si>
  <si>
    <t>a16g00000059RtFAAU</t>
  </si>
  <si>
    <t>a16g00000059RtGAAU</t>
  </si>
  <si>
    <t>a16g00000059RtHAAU</t>
  </si>
  <si>
    <t>a16g00000059RtIAAU</t>
  </si>
  <si>
    <t>a16g00000059RtJAAU</t>
  </si>
  <si>
    <t>a16g00000059RtKAAU</t>
  </si>
  <si>
    <t>a16g00000059RtLAAU</t>
  </si>
  <si>
    <t>a16g00000059RtMAAU</t>
  </si>
  <si>
    <t>a16g00000059RtNAAU</t>
  </si>
  <si>
    <t>a16g00000059RtOAAU</t>
  </si>
  <si>
    <t>a16g00000059RtPAAU</t>
  </si>
  <si>
    <t>a16g00000059RtQAAU</t>
  </si>
  <si>
    <t>a16g00000059RtRAAU</t>
  </si>
  <si>
    <t>a16g00000059RtSAAU</t>
  </si>
  <si>
    <t>a16g00000059RtTAAU</t>
  </si>
  <si>
    <t>a16g00000059RtUAAU</t>
  </si>
  <si>
    <t>a16g00000059RtVAAU</t>
  </si>
  <si>
    <t>a16g00000059RtWAAU</t>
  </si>
  <si>
    <t>a16g00000059RtXAAU</t>
  </si>
  <si>
    <t>a16g00000059RtYAAU</t>
  </si>
  <si>
    <t>a16g00000059RtZAAU</t>
  </si>
  <si>
    <t>a16g00000059RtaAAE</t>
  </si>
  <si>
    <t>a16g00000059RtbAAE</t>
  </si>
  <si>
    <t>a16g00000059RtcAAE</t>
  </si>
  <si>
    <t>a16g00000059RtdAAE</t>
  </si>
  <si>
    <t>a16g00000059RteAAE</t>
  </si>
  <si>
    <t>a16g00000059RtfAAE</t>
  </si>
  <si>
    <t>a16g00000059RtgAAE</t>
  </si>
  <si>
    <t>a16g00000059RthAAE</t>
  </si>
  <si>
    <t>a16g00000059RtiAAE</t>
  </si>
  <si>
    <t>a16g00000059RtjAAE</t>
  </si>
  <si>
    <t>a16g00000059RtkAAE</t>
  </si>
  <si>
    <t>a16g00000059RtlAAE</t>
  </si>
  <si>
    <t>a16g00000059RtmAAE</t>
  </si>
  <si>
    <t>a16g00000059RtnAAE</t>
  </si>
  <si>
    <t>a16g00000059RtoAAE</t>
  </si>
  <si>
    <t>a16g00000059RtpAAE</t>
  </si>
  <si>
    <t>a16g00000059RtqAAE</t>
  </si>
  <si>
    <t>a16g00000059RtrAAE</t>
  </si>
  <si>
    <t>a16g00000059RtsAAE</t>
  </si>
  <si>
    <t>a16g00000059RttAAE</t>
  </si>
  <si>
    <t>a16g00000059RtuAAE</t>
  </si>
  <si>
    <t>a16g00000059RtvAAE</t>
  </si>
  <si>
    <t>a16g00000059RtwAAE</t>
  </si>
  <si>
    <t>a16g00000059RtxAAE</t>
  </si>
  <si>
    <t>a16g00000059RtyAAE</t>
  </si>
  <si>
    <t>a16g00000059RtzAAE</t>
  </si>
  <si>
    <t>a16g00000059Ru0AAE</t>
  </si>
  <si>
    <t>a16g00000059Ru1AAE</t>
  </si>
  <si>
    <t>a16g00000059Ru2AAE</t>
  </si>
  <si>
    <t>a16g00000059Ru3AAE</t>
  </si>
  <si>
    <t>a16g00000059Ru4AAE</t>
  </si>
  <si>
    <t>a16g00000059Ru5AAE</t>
  </si>
  <si>
    <t>a16g00000059Ru6AAE</t>
  </si>
  <si>
    <t>a16g00000059Ru7AAE</t>
  </si>
  <si>
    <t>a16g00000059Ru8AAE</t>
  </si>
  <si>
    <t>a16g00000059Ru9AAE</t>
  </si>
  <si>
    <t>a16g00000059RuAAAU</t>
  </si>
  <si>
    <t>a16g00000059RuBAAU</t>
  </si>
  <si>
    <t>a16g00000059RuCAAU</t>
  </si>
  <si>
    <t>a16g00000059RuDAAU</t>
  </si>
  <si>
    <t>a16g00000059RuEAAU</t>
  </si>
  <si>
    <t>a16g00000059RuFAAU</t>
  </si>
  <si>
    <t>a16g00000059RuGAAU</t>
  </si>
  <si>
    <t>a16g00000059RuHAAU</t>
  </si>
  <si>
    <t>a16g00000059RuIAAU</t>
  </si>
  <si>
    <t>a16g00000059RuJAAU</t>
  </si>
  <si>
    <t>a16g00000059RuKAAU</t>
  </si>
  <si>
    <t>a16g00000059RuLAAU</t>
  </si>
  <si>
    <t>a16g00000059RuMAAU</t>
  </si>
  <si>
    <t>a16g00000059RuNAAU</t>
  </si>
  <si>
    <t>a16g00000059RuOAAU</t>
  </si>
  <si>
    <t>a16g00000059RuPAAU</t>
  </si>
  <si>
    <t>a16g00000059RuQAAU</t>
  </si>
  <si>
    <t>a16g00000059RuRAAU</t>
  </si>
  <si>
    <t>a16g00000059RuSAAU</t>
  </si>
  <si>
    <t>a16g00000059RuTAAU</t>
  </si>
  <si>
    <t>a16g00000059RuUAAU</t>
  </si>
  <si>
    <t>a16g00000059RuVAAU</t>
  </si>
  <si>
    <t>a16g00000059RuWAAU</t>
  </si>
  <si>
    <t>a16g00000059RuXAAU</t>
  </si>
  <si>
    <t>a16g00000059RuYAAU</t>
  </si>
  <si>
    <t>a16g00000059RuZAAU</t>
  </si>
  <si>
    <t>a16g00000059RuaAAE</t>
  </si>
  <si>
    <t>a16g00000059RubAAE</t>
  </si>
  <si>
    <t>a16g00000059RucAAE</t>
  </si>
  <si>
    <t>a16g00000059RudAAE</t>
  </si>
  <si>
    <t>a16g00000059RueAAE</t>
  </si>
  <si>
    <t>a16g00000059RufAAE</t>
  </si>
  <si>
    <t>a16g00000059RugAAE</t>
  </si>
  <si>
    <t>a16g00000059RuhAAE</t>
  </si>
  <si>
    <t>a16g00000059RuiAAE</t>
  </si>
  <si>
    <t>a16g00000059RujAAE</t>
  </si>
  <si>
    <t>a16g00000059RukAAE</t>
  </si>
  <si>
    <t>a16g00000059RulAAE</t>
  </si>
  <si>
    <t>a16g00000059RumAAE</t>
  </si>
  <si>
    <t>a16g00000059RunAAE</t>
  </si>
  <si>
    <t>a16g00000059RuoAAE</t>
  </si>
  <si>
    <t>a16g00000059RupAAE</t>
  </si>
  <si>
    <t>a16g00000059RuqAAE</t>
  </si>
  <si>
    <t>a16g00000059RurAAE</t>
  </si>
  <si>
    <t>a16g00000059RusAAE</t>
  </si>
  <si>
    <t>a16g00000059RutAAE</t>
  </si>
  <si>
    <t>a16g00000059RuuAAE</t>
  </si>
  <si>
    <t>a16g00000059RuvAAE</t>
  </si>
  <si>
    <t>a16g00000059RuwAAE</t>
  </si>
  <si>
    <t>a16g00000059RuxAAE</t>
  </si>
  <si>
    <t>a16g00000059RuyAAE</t>
  </si>
  <si>
    <t>a16g00000059RuzAAE</t>
  </si>
  <si>
    <t>a16g00000059Rv0AAE</t>
  </si>
  <si>
    <t>a16g00000059Rv1AAE</t>
  </si>
  <si>
    <t>a16g00000059Rv2AAE</t>
  </si>
  <si>
    <t>a16g00000059Rv3AAE</t>
  </si>
  <si>
    <t>a16g00000059Rv4AAE</t>
  </si>
  <si>
    <t>a16g00000059Rv5AAE</t>
  </si>
  <si>
    <t>a16g00000059Rv6AAE</t>
  </si>
  <si>
    <t>a16g00000059Rv7AAE</t>
  </si>
  <si>
    <t>a16g00000059Rv8AAE</t>
  </si>
  <si>
    <t>a16g00000059Rv9AAE</t>
  </si>
  <si>
    <t>a16g00000059RvAAAU</t>
  </si>
  <si>
    <t>a16g00000059RvBAAU</t>
  </si>
  <si>
    <t>a16g00000059RvCAAU</t>
  </si>
  <si>
    <t>a16g00000059RvDAAU</t>
  </si>
  <si>
    <t>a16g00000059RvEAAU</t>
  </si>
  <si>
    <t>a16g00000059RvFAAU</t>
  </si>
  <si>
    <t>a16g00000059RvGAAU</t>
  </si>
  <si>
    <t>a16g00000059RvHAAU</t>
  </si>
  <si>
    <t>a16g00000059RvIAAU</t>
  </si>
  <si>
    <t>a16g00000059RvJAAU</t>
  </si>
  <si>
    <t>a16g00000059RvKAAU</t>
  </si>
  <si>
    <t>a16g00000059RvLAAU</t>
  </si>
  <si>
    <t>a16g00000059RvMAAU</t>
  </si>
  <si>
    <t>a16g00000059RvNAAU</t>
  </si>
  <si>
    <t>a16g00000059RvOAAU</t>
  </si>
  <si>
    <t>a16g00000059RvPAAU</t>
  </si>
  <si>
    <t>a16g00000059RvQAAU</t>
  </si>
  <si>
    <t>a16g00000059RvRAAU</t>
  </si>
  <si>
    <t>a16g00000059RvSAAU</t>
  </si>
  <si>
    <t>a16g00000059RvTAAU</t>
  </si>
  <si>
    <t>a16g00000059RvUAAU</t>
  </si>
  <si>
    <t>a16g00000059RvVAAU</t>
  </si>
  <si>
    <t>a16g00000059RvWAAU</t>
  </si>
  <si>
    <t>a16g00000059RvXAAU</t>
  </si>
  <si>
    <t>a16g00000059RvYAAU</t>
  </si>
  <si>
    <t>a16g00000059RvZAAU</t>
  </si>
  <si>
    <t>a16g00000059RvaAAE</t>
  </si>
  <si>
    <t>a16g00000059RvbAAE</t>
  </si>
  <si>
    <t>a16g00000059RvcAAE</t>
  </si>
  <si>
    <t>a16g00000059RvdAAE</t>
  </si>
  <si>
    <t>a16g00000059RveAAE</t>
  </si>
  <si>
    <t>a16g00000059RvfAAE</t>
  </si>
  <si>
    <t>a16g00000059RvgAAE</t>
  </si>
  <si>
    <t>a16g00000059RvhAAE</t>
  </si>
  <si>
    <t>a16g00000059RviAAE</t>
  </si>
  <si>
    <t>a16g00000059RvjAAE</t>
  </si>
  <si>
    <t>a16g00000059RvkAAE</t>
  </si>
  <si>
    <t>a16g00000059RvlAAE</t>
  </si>
  <si>
    <t>a16g00000059RvmAAE</t>
  </si>
  <si>
    <t>a16g00000059RvnAAE</t>
  </si>
  <si>
    <t>a16g00000059RvoAAE</t>
  </si>
  <si>
    <t>a16g00000059RvpAAE</t>
  </si>
  <si>
    <t>a16g00000059RvqAAE</t>
  </si>
  <si>
    <t>a16g00000059RvrAAE</t>
  </si>
  <si>
    <t>a16g00000059RvsAAE</t>
  </si>
  <si>
    <t>a16g00000059RvtAAE</t>
  </si>
  <si>
    <t>a16g00000059RvuAAE</t>
  </si>
  <si>
    <t>a16g00000059RvvAAE</t>
  </si>
  <si>
    <t>a16g00000059RvwAAE</t>
  </si>
  <si>
    <t>a16g00000059RvxAAE</t>
  </si>
  <si>
    <t>a16g00000059RvyAAE</t>
  </si>
  <si>
    <t>a16g00000059RvzAAE</t>
  </si>
  <si>
    <t>a16g00000059Rw0AAE</t>
  </si>
  <si>
    <t>a16g00000059Rw1AAE</t>
  </si>
  <si>
    <t>a16g00000059Rw2AAE</t>
  </si>
  <si>
    <t>a16g00000059Rw3AAE</t>
  </si>
  <si>
    <t>a16g00000059Rw4AAE</t>
  </si>
  <si>
    <t>a16g00000059Rw5AAE</t>
  </si>
  <si>
    <t>a16g00000059Rw6AAE</t>
  </si>
  <si>
    <t>a16g00000059Rw7AAE</t>
  </si>
  <si>
    <t>a16g00000059Rw8AAE</t>
  </si>
  <si>
    <t>a16g00000059Rw9AAE</t>
  </si>
  <si>
    <t>a16g00000059RwAAAU</t>
  </si>
  <si>
    <t>a16g00000059RwBAAU</t>
  </si>
  <si>
    <t>a16g00000059RwCAAU</t>
  </si>
  <si>
    <t>a16g00000059RwDAAU</t>
  </si>
  <si>
    <t>a16g00000059RwEAAU</t>
  </si>
  <si>
    <t>a16g00000059RwFAAU</t>
  </si>
  <si>
    <t>a16g00000059RwGAAU</t>
  </si>
  <si>
    <t>a16g00000059RwHAAU</t>
  </si>
  <si>
    <t>a16g00000059RwIAAU</t>
  </si>
  <si>
    <t>a16g00000059RwJAAU</t>
  </si>
  <si>
    <t>a16g00000059RwKAAU</t>
  </si>
  <si>
    <t>a16g00000059RwLAAU</t>
  </si>
  <si>
    <t>a16g00000059RwMAAU</t>
  </si>
  <si>
    <t>a16g00000059RwNAAU</t>
  </si>
  <si>
    <t>a16g00000059RwOAAU</t>
  </si>
  <si>
    <t>a16g00000059RwPAAU</t>
  </si>
  <si>
    <t>a16g00000059RwQAAU</t>
  </si>
  <si>
    <t>a16g00000059RwRAAU</t>
  </si>
  <si>
    <t>a16g00000059RwSAAU</t>
  </si>
  <si>
    <t>a16g00000059RwTAAU</t>
  </si>
  <si>
    <t>a16g00000059RwUAAU</t>
  </si>
  <si>
    <t>a16g00000059RwVAAU</t>
  </si>
  <si>
    <t>a16g00000059RwWAAU</t>
  </si>
  <si>
    <t>a16g00000059RwXAAU</t>
  </si>
  <si>
    <t>a16g00000059RwYAAU</t>
  </si>
  <si>
    <t>a16g00000059RwZAAU</t>
  </si>
  <si>
    <t>a16g00000059RwaAAE</t>
  </si>
  <si>
    <t>a16g00000059RwbAAE</t>
  </si>
  <si>
    <t>a16g00000059RwcAAE</t>
  </si>
  <si>
    <t>a16g00000059RwdAAE</t>
  </si>
  <si>
    <t>a16g00000059RweAAE</t>
  </si>
  <si>
    <t>a16g00000059RwfAAE</t>
  </si>
  <si>
    <t>a16g00000059RwgAAE</t>
  </si>
  <si>
    <t>a16g00000059RwhAAE</t>
  </si>
  <si>
    <t>a16g00000059RwiAAE</t>
  </si>
  <si>
    <t>a16g00000059RwjAAE</t>
  </si>
  <si>
    <t>a16g00000059RwkAAE</t>
  </si>
  <si>
    <t>a16g00000059RwlAAE</t>
  </si>
  <si>
    <t>a16g00000059RwmAAE</t>
  </si>
  <si>
    <t>a16g00000059RwnAAE</t>
  </si>
  <si>
    <t>a16g00000059RwoAAE</t>
  </si>
  <si>
    <t>a16g00000059RwpAAE</t>
  </si>
  <si>
    <t>a16g00000059RwqAAE</t>
  </si>
  <si>
    <t>a16g00000059RwrAAE</t>
  </si>
  <si>
    <t>a16g00000059RwsAAE</t>
  </si>
  <si>
    <t>a16g00000059RwtAAE</t>
  </si>
  <si>
    <t>a16g00000059RwuAAE</t>
  </si>
  <si>
    <t>a16g00000059RwvAAE</t>
  </si>
  <si>
    <t>a16g00000059RwwAAE</t>
  </si>
  <si>
    <t>a16g00000059RwxAAE</t>
  </si>
  <si>
    <t>a16g00000059RwyAAE</t>
  </si>
  <si>
    <t>a16g00000059RwzAAE</t>
  </si>
  <si>
    <t>a16g00000059Rx0AAE</t>
  </si>
  <si>
    <t>a16g00000059Rx1AAE</t>
  </si>
  <si>
    <t>a16g00000059Rx2AAE</t>
  </si>
  <si>
    <t>a16g00000059Rx3AAE</t>
  </si>
  <si>
    <t>a16g00000059Rx4AAE</t>
  </si>
  <si>
    <t>a16g00000059Rx5AAE</t>
  </si>
  <si>
    <t>a16g00000059Rx6AAE</t>
  </si>
  <si>
    <t>a16g00000059Rx7AAE</t>
  </si>
  <si>
    <t>a16g00000059Rx8AAE</t>
  </si>
  <si>
    <t>a16g00000059Rx9AAE</t>
  </si>
  <si>
    <t>a16g00000059RxAAAU</t>
  </si>
  <si>
    <t>a16g00000059RxBAAU</t>
  </si>
  <si>
    <t>a16g00000059RxCAAU</t>
  </si>
  <si>
    <t>a16g00000059RxDAAU</t>
  </si>
  <si>
    <t>a16g00000059RxEAAU</t>
  </si>
  <si>
    <t>a16g00000059RxFAAU</t>
  </si>
  <si>
    <t>a16g00000059RxGAAU</t>
  </si>
  <si>
    <t>a16g00000059RxHAAU</t>
  </si>
  <si>
    <t>a16g00000059RxIAAU</t>
  </si>
  <si>
    <t>a16g00000059RxJAAU</t>
  </si>
  <si>
    <t>a16g00000059RxKAAU</t>
  </si>
  <si>
    <t>a16g00000059RxLAAU</t>
  </si>
  <si>
    <t>a16g00000059RxMAAU</t>
  </si>
  <si>
    <t>a16g00000059RxNAAU</t>
  </si>
  <si>
    <t>a16g00000059RxOAAU</t>
  </si>
  <si>
    <t>a16g00000059RxPAAU</t>
  </si>
  <si>
    <t>Tuberculosis</t>
  </si>
  <si>
    <t>IOR-00034</t>
  </si>
  <si>
    <t>HIV I-9a(M): Percentage of men who have sex with men who are living with HIV</t>
  </si>
  <si>
    <t>Age</t>
  </si>
  <si>
    <t>U25</t>
  </si>
  <si>
    <t>25+</t>
  </si>
  <si>
    <t>IOR-00035</t>
  </si>
  <si>
    <t>HIV I-9b(M): Percentage of transgender people who are living with HIV</t>
  </si>
  <si>
    <t>IOR-00036</t>
  </si>
  <si>
    <t>HIV I-10(M): Percentage of sex workers who are living with HIV</t>
  </si>
  <si>
    <t>IOR-00040</t>
  </si>
  <si>
    <t>Malaria I-4: Malaria test positivity rate</t>
  </si>
  <si>
    <t>Species</t>
  </si>
  <si>
    <t>P. Falciparum</t>
  </si>
  <si>
    <t>Type of testing</t>
  </si>
  <si>
    <t>Microscopy</t>
  </si>
  <si>
    <t>RDTs</t>
  </si>
  <si>
    <t>IOR-00041</t>
  </si>
  <si>
    <t>Malaria I-5: Malaria parasite prevalence: Proportion of children aged 6-59 months with malaria infection</t>
  </si>
  <si>
    <t>Gender</t>
  </si>
  <si>
    <t>Male</t>
  </si>
  <si>
    <t>Female</t>
  </si>
  <si>
    <t>IOR-00042</t>
  </si>
  <si>
    <t>HIV I-4: Number of AIDS-related deaths per 100,000 population</t>
  </si>
  <si>
    <t>U15</t>
  </si>
  <si>
    <t>15+</t>
  </si>
  <si>
    <t>Age | Gender</t>
  </si>
  <si>
    <t>15-19 male</t>
  </si>
  <si>
    <t>20-24 male</t>
  </si>
  <si>
    <t>15-19 female</t>
  </si>
  <si>
    <t>20-24 female</t>
  </si>
  <si>
    <t>IOR-00052</t>
  </si>
  <si>
    <t>Malaria I-1(M): Reported malaria cases (presumed and confirmed)</t>
  </si>
  <si>
    <t>U5</t>
  </si>
  <si>
    <t>5+</t>
  </si>
  <si>
    <t>Malaria case definition</t>
  </si>
  <si>
    <t>Confirmed</t>
  </si>
  <si>
    <t>Presumptive</t>
  </si>
  <si>
    <t>P. Vivax</t>
  </si>
  <si>
    <t>Other species</t>
  </si>
  <si>
    <t>IOR-00054</t>
  </si>
  <si>
    <t>Malaria I-3.1(M): Inpatient malaria deaths per year: rate per 100,000 persons per year</t>
  </si>
  <si>
    <t>IOR-00055</t>
  </si>
  <si>
    <t>Malaria I-6: All-cause under-5 mortality rate per 1000 live births</t>
  </si>
  <si>
    <t>IOR-00070</t>
  </si>
  <si>
    <t>HIV I-14: Number of new HIV infections per 1000 uninfected population</t>
  </si>
  <si>
    <t>IOR-00072</t>
  </si>
  <si>
    <t>Malaria I-10(M): Annual parasite incidence: Confirmed malaria cases (microscopy or RDT): rate per 1000 persons per year (Elimination settings)</t>
  </si>
  <si>
    <t>Source of infection</t>
  </si>
  <si>
    <t>Imported</t>
  </si>
  <si>
    <t>Induced</t>
  </si>
  <si>
    <t>Local-indigenous</t>
  </si>
  <si>
    <t>Local-introduced</t>
  </si>
  <si>
    <t>IOR-00077</t>
  </si>
  <si>
    <t>HIV I-13: Number and % of people living with HIV</t>
  </si>
  <si>
    <t>IOR-00002</t>
  </si>
  <si>
    <t>HIV O-1(M): Percentage of adults and children with HIV, known to be on treatment 12 months after initiation of antiretroviral therapy</t>
  </si>
  <si>
    <t>Duration of treatment</t>
  </si>
  <si>
    <t>24 months after initiation</t>
  </si>
  <si>
    <t>36 months after initiation</t>
  </si>
  <si>
    <t>60 months after initiation</t>
  </si>
  <si>
    <t>IOR-00005</t>
  </si>
  <si>
    <t>HIV O-4a(M): Percentage of men reporting the use of a condom the last time they had anal sex with a male partner</t>
  </si>
  <si>
    <t>IOR-00007</t>
  </si>
  <si>
    <t>HIV O-5(M): Percentage of sex workers reporting the use of a condom with their most recent client</t>
  </si>
  <si>
    <t>IOR-00008</t>
  </si>
  <si>
    <t>HIV O-6(M): Percentage of people who inject drugs reporting the use of sterile injecting equipment the last time they injected</t>
  </si>
  <si>
    <t>IOR-00013</t>
  </si>
  <si>
    <t>TB O-4(M): Treatment success rate of RR TB and/or MDR-TB: Percentage of cases with RR and/or MDR-TB successfully treated</t>
  </si>
  <si>
    <t>TB case definition</t>
  </si>
  <si>
    <t>XDR TB</t>
  </si>
  <si>
    <t>IOR-00014</t>
  </si>
  <si>
    <t>Malaria O-1a: Proportion of population that slept under an insecticide-treated net the previous night</t>
  </si>
  <si>
    <t>IOR-00018</t>
  </si>
  <si>
    <t>Malaria O-3: Proportion of population using an insecticide-treated net among those with access to an insecticide-treated net</t>
  </si>
  <si>
    <t>IOR-00062</t>
  </si>
  <si>
    <t>HIV O-4.1b(M): Percentage of transgender people reporting the use of a condom the last time they had sex with a partner</t>
  </si>
  <si>
    <t>IOR-00063</t>
  </si>
  <si>
    <t>HIV O-9: Percentage of people who inject drugs reporting condom use at the last sexual intercourse</t>
  </si>
  <si>
    <t>IOR-00064</t>
  </si>
  <si>
    <t>HIV O-11: Percentage of (estimated) people living with HIV who have been tested HIV-positive</t>
  </si>
  <si>
    <t>IOR-00069</t>
  </si>
  <si>
    <t>Malaria O-9(M): Annual blood examination rate: per 100 population per year (Elimination settings)</t>
  </si>
  <si>
    <t>Case detection</t>
  </si>
  <si>
    <t>Active</t>
  </si>
  <si>
    <t>Passive</t>
  </si>
  <si>
    <t>MCI-00037</t>
  </si>
  <si>
    <t>MDR TB-2(M): Number of TB cases with RR-TB and/or MDR-TB notified</t>
  </si>
  <si>
    <t>MCI-00038</t>
  </si>
  <si>
    <t>MDR TB-3(M): Number of cases with RR-TB and/or MDR-TB that began second-line treatment</t>
  </si>
  <si>
    <t>TB regimen</t>
  </si>
  <si>
    <t>New TB drugs</t>
  </si>
  <si>
    <t>Short regimens</t>
  </si>
  <si>
    <t>MCI-00043</t>
  </si>
  <si>
    <t>VC-3(M): Number of long-lasting insecticidal nets distributed to targeted risk groups through continuous distribution</t>
  </si>
  <si>
    <t>Target / Risk population group</t>
  </si>
  <si>
    <t>Pregnant women</t>
  </si>
  <si>
    <t>Migrant workers/ refugees/ IDPs</t>
  </si>
  <si>
    <t>Other population group</t>
  </si>
  <si>
    <t>School children</t>
  </si>
  <si>
    <t>MCI-00047</t>
  </si>
  <si>
    <t>CM-1a(M): Proportion of suspected malaria cases that receive a parasitological test at public sector health facilities</t>
  </si>
  <si>
    <t>MCI-00048</t>
  </si>
  <si>
    <t>CM-1b(M): Proportion of suspected malaria cases that receive a parasitological test in the community</t>
  </si>
  <si>
    <t>MCI-00049</t>
  </si>
  <si>
    <t>CM-1c(M): Proportion of suspected malaria cases that receive a parasitological test at private sector sites</t>
  </si>
  <si>
    <t>MCI-00050</t>
  </si>
  <si>
    <t>CM-2a(M): Proportion of confirmed malaria cases that received first-line antimalarial treatment at public sector health facilities</t>
  </si>
  <si>
    <t>MCI-00051</t>
  </si>
  <si>
    <t>CM-2b(M): Proportion of confirmed malaria cases that received first-line antimalarial treatment in the community</t>
  </si>
  <si>
    <t>MCI-00052</t>
  </si>
  <si>
    <t>CM-2c(M): Proportion of confirmed malaria cases that received first-line antimalarial treatment at private sector sites</t>
  </si>
  <si>
    <t>MCI-00053</t>
  </si>
  <si>
    <t>CM-3a: Proportion of malaria cases (presumed and confirmed) that received first line antimalarial treatment at public sector health facilities</t>
  </si>
  <si>
    <t>MCI-00054</t>
  </si>
  <si>
    <t>CM-3b: Proportion of malaria cases (presumed and confirmed) that received first line antimalarial treatment in the community</t>
  </si>
  <si>
    <t>MCI-00055</t>
  </si>
  <si>
    <t>CM-3c: Proportion of malaria cases (presumed and confirmed) that received first line antimalarial treatment at private sector sites</t>
  </si>
  <si>
    <t>MCI-00238</t>
  </si>
  <si>
    <t>TCS-1(M): Percentage of people living with HIV currently receiving antiretroviral therapy</t>
  </si>
  <si>
    <t>15-24 male</t>
  </si>
  <si>
    <t>15-24 female</t>
  </si>
  <si>
    <t>MSM</t>
  </si>
  <si>
    <t>Sex workers</t>
  </si>
  <si>
    <t>PWIDs</t>
  </si>
  <si>
    <t>MCI-00239</t>
  </si>
  <si>
    <t>TCS-2: Percentage of people living with HIV that initiated ART with a CD4 count of &lt;200 cells/mm³</t>
  </si>
  <si>
    <t>MCI-00243</t>
  </si>
  <si>
    <t>TCP-1(M): Number of notified cases of all forms of TB-(i.e. bacteriologically confirmed + clinically diagnosed), includes new and relapse cases</t>
  </si>
  <si>
    <t>HIV test status</t>
  </si>
  <si>
    <t>Positive</t>
  </si>
  <si>
    <t>Negative</t>
  </si>
  <si>
    <t>Not documented</t>
  </si>
  <si>
    <t>Bacteriologically confirmed</t>
  </si>
  <si>
    <t>MCI-00245</t>
  </si>
  <si>
    <t>TCP-2(M): Treatment success rate- all forms:  Percentage of TB cases, all forms, bacteriologically confirmed plus clinically diagnosed, successfully treated (cured plus treatment completed) among all TB</t>
  </si>
  <si>
    <t>MCI-00761</t>
  </si>
  <si>
    <t>YP-3: Number of adolescent girls and young women (AGYW) who were tested for HIV and received their results during the reporting period</t>
  </si>
  <si>
    <t>15-19</t>
  </si>
  <si>
    <t>20-24</t>
  </si>
  <si>
    <t>15-24</t>
  </si>
  <si>
    <t>MCI-00763</t>
  </si>
  <si>
    <t>HTS-1: Number of people who were tested for HIV and received their results during the reporting period</t>
  </si>
  <si>
    <t>MCI-00769</t>
  </si>
  <si>
    <t>TCP-6b: Number of TB cases (all forms) notified among key affected populations/ high risk groups (other than prisoners)</t>
  </si>
  <si>
    <t>MCI-00774</t>
  </si>
  <si>
    <t>SPI-2: Percentage of children aged 3–59 months who received the full number of courses of SMC (3 or 4) per  transmission season in the targeted areas</t>
  </si>
  <si>
    <t>MCI-00793</t>
  </si>
  <si>
    <t>TCS-3.1: Percentage of people living with HIV and on ART, who have a suppressed viral load at 12 months (&lt;1000 copies/ml)</t>
  </si>
  <si>
    <t>IOR-00039</t>
  </si>
  <si>
    <t>TB I-4(M): RR-TB and/or MDR-TB prevalence among new TB patients: Proportion of new TB cases with RR-TB and/or MDR-TB</t>
  </si>
  <si>
    <t>a1J36000002m4EbEAI</t>
  </si>
  <si>
    <t>IOR-00046</t>
  </si>
  <si>
    <t>TB I-1: TB prevalence rate per 100,000 population</t>
  </si>
  <si>
    <t>a1J36000002m4EiEAI</t>
  </si>
  <si>
    <t>IOR-00047</t>
  </si>
  <si>
    <t>TB I-2: TB incidence rate per 100,000 population</t>
  </si>
  <si>
    <t>a1J36000002m4EjEAI</t>
  </si>
  <si>
    <t>IOR-00048</t>
  </si>
  <si>
    <t>TB I-3(M): TB mortality rate per 100,000 population</t>
  </si>
  <si>
    <t>a1J36000002m4EkEAI</t>
  </si>
  <si>
    <t>IOR-00051</t>
  </si>
  <si>
    <t>TB/HIV I-1: TB/HIV mortality rate per 100,000 population</t>
  </si>
  <si>
    <t>a1J36000002m4EnEAI</t>
  </si>
  <si>
    <t>IOR-00058</t>
  </si>
  <si>
    <t>HSS I-1: Under 5 mortality rate per 1000 live births</t>
  </si>
  <si>
    <t>a1J36000002m4EuEAI</t>
  </si>
  <si>
    <t>IOR-00059</t>
  </si>
  <si>
    <t>HSS I-2: Neonatal mortality rate, per 100,000 population</t>
  </si>
  <si>
    <t>a1J36000002m4EvEAI</t>
  </si>
  <si>
    <t>IOR-00060</t>
  </si>
  <si>
    <t>HSS I-3: Maternal mortality ratio, per 100,000 population</t>
  </si>
  <si>
    <t>a1J36000002m4EwEAI</t>
  </si>
  <si>
    <t>IOR-00001</t>
  </si>
  <si>
    <t>HSS O-3: Ratio of household out-of-pocket payments for health to total expenditure on health</t>
  </si>
  <si>
    <t>a1J36000002m4DzEAI</t>
  </si>
  <si>
    <t>IOR-00010</t>
  </si>
  <si>
    <t>TB O-2a: Treatment success rate of all forms of TB- bacteriologically confirmed plus clinically diagnosed, new and relapse cases</t>
  </si>
  <si>
    <t>a1J36000002m4E8EAI</t>
  </si>
  <si>
    <t>a1J36000002m4EBEAY</t>
  </si>
  <si>
    <t>IOR-00022</t>
  </si>
  <si>
    <t>HSS O-1: Percentage of women attending antenatal care</t>
  </si>
  <si>
    <t>a1J36000002m4EKEAY</t>
  </si>
  <si>
    <t>IOR-00023</t>
  </si>
  <si>
    <t>HSS O-2: Percentage of births attended by skilled health professional</t>
  </si>
  <si>
    <t>a1J36000002m4ELEAY</t>
  </si>
  <si>
    <t>IOR-00024</t>
  </si>
  <si>
    <t>TB O-1a: Case notification rate of all forms of TB per 100,000 population - bacteriologically confirmed plus clinically diagnosed, new and relapse cases</t>
  </si>
  <si>
    <t>a1J36000002m4EMEAY</t>
  </si>
  <si>
    <t>IOR-00073</t>
  </si>
  <si>
    <t>TB O-6: Notification of RR-TB and/or MDR-TB cases – Percentage of notified cases of bacteriologically confirmed, drug resistant RR-TB and/or MDR-TB as a proportion of all estimated RR-TB and/or MDR-TB cases</t>
  </si>
  <si>
    <t>a1Jg0000005rdwsEAA</t>
  </si>
  <si>
    <t>IOR-00074</t>
  </si>
  <si>
    <t>TB O-5(M): TB treatment coverage: Percentage of new and relapse cases that were notified and treated among the estimated number of incident TB cases in the same year (all form of TB - bacteriologically confirmed plus clinically diagnosed)</t>
  </si>
  <si>
    <t>a1Jg0000005rdwtEAA</t>
  </si>
  <si>
    <t>MDR-TB</t>
  </si>
  <si>
    <t>MCI-00010</t>
  </si>
  <si>
    <t>a3yg000000047knAAA</t>
  </si>
  <si>
    <t>a1O36000001EGFKEA4</t>
  </si>
  <si>
    <t>Payment for Results</t>
  </si>
  <si>
    <t>MCI-00024</t>
  </si>
  <si>
    <t>a3yg000000047kxAAA</t>
  </si>
  <si>
    <t>a1O36000001EGFYEA4</t>
  </si>
  <si>
    <t>Program management</t>
  </si>
  <si>
    <t>MCI-00023</t>
  </si>
  <si>
    <t>a3yg000000047kwAAA</t>
  </si>
  <si>
    <t>a1O36000001EGFXEA4</t>
  </si>
  <si>
    <t>RSSH: Community responses and systems</t>
  </si>
  <si>
    <t>MCI-00021</t>
  </si>
  <si>
    <t>a3yg000000047kuAAA</t>
  </si>
  <si>
    <t>a1O36000001EGFVEA4</t>
  </si>
  <si>
    <t>RSSH: Financial management systems</t>
  </si>
  <si>
    <t>MCI-00019</t>
  </si>
  <si>
    <t>a3yg000000047ktAAA</t>
  </si>
  <si>
    <t>a1O36000001EGFTEA4</t>
  </si>
  <si>
    <t>RSSH: Health management information systems and M&amp;E</t>
  </si>
  <si>
    <t>MCI-00022</t>
  </si>
  <si>
    <t>a3yg000000047kvAAA</t>
  </si>
  <si>
    <t>a1O36000001EGFWEA4</t>
  </si>
  <si>
    <t>RSSH: Human resources for health (HRH), including community health workers</t>
  </si>
  <si>
    <t>MCI-00015</t>
  </si>
  <si>
    <t>a3yg000000047kpAAA</t>
  </si>
  <si>
    <t>a1O36000001EGFPEA4</t>
  </si>
  <si>
    <t>RSSH: Integrated service delivery and quality improvement</t>
  </si>
  <si>
    <t>MCI-00014</t>
  </si>
  <si>
    <t>a3yg000000047koAAA</t>
  </si>
  <si>
    <t>a1O36000001EGFOEA4</t>
  </si>
  <si>
    <t>RSSH: National health strategies</t>
  </si>
  <si>
    <t>MCI-00803</t>
  </si>
  <si>
    <t>a3yg0000000484pAAA</t>
  </si>
  <si>
    <t>a1Og0000002ibyREAQ</t>
  </si>
  <si>
    <t>RSSH: Procurement and supply chain management systems</t>
  </si>
  <si>
    <t>MCI-00016</t>
  </si>
  <si>
    <t>a3yg000000047kqAAA</t>
  </si>
  <si>
    <t>a1O36000001EGFQEA4</t>
  </si>
  <si>
    <t>TB care and prevention</t>
  </si>
  <si>
    <t>MCI-00008</t>
  </si>
  <si>
    <t>a3yg000000047klAAA</t>
  </si>
  <si>
    <t>a1O36000001EGFIEA4</t>
  </si>
  <si>
    <t>TB/HIV</t>
  </si>
  <si>
    <t>MCI-00009</t>
  </si>
  <si>
    <t>a3yg000000047kmAAA</t>
  </si>
  <si>
    <t>a1O36000001EGFJEA4</t>
  </si>
  <si>
    <t>HIV test status,Gender,Age,TB case definition</t>
  </si>
  <si>
    <t>a1O36000001EGJ5EAO</t>
  </si>
  <si>
    <t>Age,HIV test status,Gender</t>
  </si>
  <si>
    <t>a1O36000001EGJ7EAO</t>
  </si>
  <si>
    <t>MCI-00025</t>
  </si>
  <si>
    <t>TCP-3: Percentage of laboratories showing adequate performance in external quality assurance for smear microscopy among the total number of laboratories that undertake smear microscopy during the reporting period</t>
  </si>
  <si>
    <t>a1O36000001EGFZEA4</t>
  </si>
  <si>
    <t>MCI-00026</t>
  </si>
  <si>
    <t>TCP-4: Percentage of reporting units reporting no stock-outs of anti-TB drugs on the last day of the quarter</t>
  </si>
  <si>
    <t>a1O36000001EGFaEAO</t>
  </si>
  <si>
    <t>MCI-00027</t>
  </si>
  <si>
    <t>TCP-5: Number of children &lt;5 in contact with TB patients who began isonizide preventive therapy</t>
  </si>
  <si>
    <t>a1O36000001EGFbEAO</t>
  </si>
  <si>
    <t>MCI-00768</t>
  </si>
  <si>
    <t>TCP-6a: Number of TB cases (all forms) notified among prisoners</t>
  </si>
  <si>
    <t>a1Og0000002iF4fEAE</t>
  </si>
  <si>
    <t>Target / Risk population group,Age</t>
  </si>
  <si>
    <t>a1Og0000002iF4gEAE</t>
  </si>
  <si>
    <t>MCI-00029</t>
  </si>
  <si>
    <t>TCP-7a: Number of notified TB cases (all forms) contributed by non-national TB program providers – private/non-governmental facilities</t>
  </si>
  <si>
    <t>a1O36000001EGFdEAO</t>
  </si>
  <si>
    <t>MCI-00030</t>
  </si>
  <si>
    <t>TCP-7b: Number of notified TB cases (all forms) contributed by non-national TB program providers – public sector</t>
  </si>
  <si>
    <t>a1O36000001EGFeEAO</t>
  </si>
  <si>
    <t>MCI-00031</t>
  </si>
  <si>
    <t>TCP-7c: Number of notified TB cases (all forms) contributed by non-national TB program providers – community referrals</t>
  </si>
  <si>
    <t>a1O36000001EGFfEAO</t>
  </si>
  <si>
    <t>MCI-00770</t>
  </si>
  <si>
    <t>TCP-8: Percentage of new and relapse TB patients tested using WHO recommended rapid tests at the time of diagnosis</t>
  </si>
  <si>
    <t>a1Og0000002iF4hEAE</t>
  </si>
  <si>
    <t>MCI-00799</t>
  </si>
  <si>
    <t>TB/HIV-3.1: Percentage of people living with HIV in care (including PMTCT) who are screened for TB in HIV care or treatment settings</t>
  </si>
  <si>
    <t>a1Og0000002ibyNEAQ</t>
  </si>
  <si>
    <t>MCI-00800</t>
  </si>
  <si>
    <t>TB/HIV-4.1: Percentage of people living with HIV newly enrolled in HIV care started on TB preventive therapy</t>
  </si>
  <si>
    <t>a1Og0000002ibyOEAQ</t>
  </si>
  <si>
    <t>MCI-00766</t>
  </si>
  <si>
    <t>TB/HIV-5: Percentage of registered new and relapse TB patients with documented HIV status</t>
  </si>
  <si>
    <t>a1Og0000002iF4dEAE</t>
  </si>
  <si>
    <t>MCI-00767</t>
  </si>
  <si>
    <t>TB/HIV-6(M): Percentage of HIV-positive new and relapse TB patients on ART during TB treatment</t>
  </si>
  <si>
    <t>a1Og0000002iF4eEAE</t>
  </si>
  <si>
    <t>MCI-00036</t>
  </si>
  <si>
    <t>MDR TB-1: Percentage of previously treated TB patients receiving DST (bacteriologically positive cases only)</t>
  </si>
  <si>
    <t>a1O36000001EGFkEAO</t>
  </si>
  <si>
    <t>Gender,Age</t>
  </si>
  <si>
    <t>a1O36000001EGFlEAO</t>
  </si>
  <si>
    <t>TB regimen,Age,Gender</t>
  </si>
  <si>
    <t>a1O36000001EGFmEAO</t>
  </si>
  <si>
    <t>MCI-00039</t>
  </si>
  <si>
    <t>MDR TB-4: Percentage of cases with RR-TB and/or MDR-TB started on treatment for MDR-TB who were lost to follow up during the first six months of treatment</t>
  </si>
  <si>
    <t>a1O36000001EGFnEAO</t>
  </si>
  <si>
    <t>MCI-00040</t>
  </si>
  <si>
    <t>MDR TB-5: Percentage of DST laboratories showing adequate performance on External Quality Assurance</t>
  </si>
  <si>
    <t>a1O36000001EGFoEAO</t>
  </si>
  <si>
    <t>MCI-00771</t>
  </si>
  <si>
    <t>MDR TB-6: Percentage of TB patients with DST result for at least Rifampicin among the total number of notified (new and retreatment) cases in the same year</t>
  </si>
  <si>
    <t>a1Og0000002iF4iEAE</t>
  </si>
  <si>
    <t>MCI-00772</t>
  </si>
  <si>
    <t>MDR TB-7: Percentage of confirmed MDR-TB cases tested for susceptibility to any fluoroquinolone and any second-line injectable drug</t>
  </si>
  <si>
    <t>a1Og0000002iF4jEAE</t>
  </si>
  <si>
    <t>MCI-00773</t>
  </si>
  <si>
    <t>MDR TB-8: Number of cases of XDR TB enrolled on treatment</t>
  </si>
  <si>
    <t>a1Og0000002iF4kEAE</t>
  </si>
  <si>
    <t>MCI-00060</t>
  </si>
  <si>
    <t>SD-1: Number of health facilities per 10,000 population</t>
  </si>
  <si>
    <t>a1O36000001EGG8EAO</t>
  </si>
  <si>
    <t>MCI-00778</t>
  </si>
  <si>
    <t>SD-3: Number of outpatient department visits per person per year</t>
  </si>
  <si>
    <t>a1Og0000002iF4pEAE</t>
  </si>
  <si>
    <t>MCI-00062</t>
  </si>
  <si>
    <t>HW-1: Number of health workers per 10,000 population (report on community health workers as applicable)</t>
  </si>
  <si>
    <t>a1O36000001EGGAEA4</t>
  </si>
  <si>
    <t>MCI-00063</t>
  </si>
  <si>
    <t>HW-2: Distribution of health workers</t>
  </si>
  <si>
    <t>a1O36000001EGGBEA4</t>
  </si>
  <si>
    <t>MCI-00064</t>
  </si>
  <si>
    <t>HW-3: Number of health workers newly recruited at primary health care facilities in the past 12 months, expressed as a percentage of planned recruitment targets</t>
  </si>
  <si>
    <t>a1O36000001EGGCEA4</t>
  </si>
  <si>
    <t>MCI-00065</t>
  </si>
  <si>
    <t>HW-4: Annual rate of retention of service providers at primary health care facilities</t>
  </si>
  <si>
    <t>a1O36000001EGGDEA4</t>
  </si>
  <si>
    <t>MCI-00777</t>
  </si>
  <si>
    <t>HW-5: Number of graduates from health workforce training institutions during the last academic year per 1000 population</t>
  </si>
  <si>
    <t>a1Og0000002iF4oEAE</t>
  </si>
  <si>
    <t>MCI-00775</t>
  </si>
  <si>
    <t>PSM-2: Percentage of health facilities with essential medicines and life-saving commodities in stock</t>
  </si>
  <si>
    <t>a1Og0000002iF4mEAE</t>
  </si>
  <si>
    <t>MCI-00776</t>
  </si>
  <si>
    <t>PSM-3: Percentage of facilities providing diagnostic services with tracer items on the day of the assessment</t>
  </si>
  <si>
    <t>a1Og0000002iF4nEAE</t>
  </si>
  <si>
    <t>MCI-00067</t>
  </si>
  <si>
    <t>HF-1: Government expenditure on health as percentage of general government expenditure</t>
  </si>
  <si>
    <t>a1O36000001EGGFEA4</t>
  </si>
  <si>
    <t>MCI-00068</t>
  </si>
  <si>
    <t>M&amp;E-1: Percentage of HMIS or other routine reporting units submitting timely reports according to national guidelines</t>
  </si>
  <si>
    <t>a1O36000001EGGGEA4</t>
  </si>
  <si>
    <t>MCI-00069</t>
  </si>
  <si>
    <t>M&amp;E-2: Proportion of facility reports received over the reports expected during the reporting period</t>
  </si>
  <si>
    <t>a1O36000001EGGHEA4</t>
  </si>
  <si>
    <t>MCI-00070</t>
  </si>
  <si>
    <t>M&amp;E-3: Percentage of deaths registered (as reported by civil or sample registration systems, hospitals, community-based reporting systems) among the total estimated deaths for the same period and geographical region</t>
  </si>
  <si>
    <t>a1O36000001EGGIEA4</t>
  </si>
  <si>
    <t>MCI-00126</t>
  </si>
  <si>
    <t>Case detection and diagnosis</t>
  </si>
  <si>
    <t>a1O36000001EGHCEA4</t>
  </si>
  <si>
    <t>MCI-00132</t>
  </si>
  <si>
    <t>Collaborative activities with other programs and sectors (TB care and prevention)</t>
  </si>
  <si>
    <t>a1O36000001EGHIEA4</t>
  </si>
  <si>
    <t>MCI-00130</t>
  </si>
  <si>
    <t>Community TB care delivery</t>
  </si>
  <si>
    <t>a1O36000001EGHGEA4</t>
  </si>
  <si>
    <t>MCI-00129</t>
  </si>
  <si>
    <t>Engaging all care providers (TB care and prevention)</t>
  </si>
  <si>
    <t>a1O36000001EGHFEA4</t>
  </si>
  <si>
    <t>MCI-00131</t>
  </si>
  <si>
    <t>Key populations (TB care and prevention) - Others</t>
  </si>
  <si>
    <t>a1O36000001EGHHEA4</t>
  </si>
  <si>
    <t>MCI-00638</t>
  </si>
  <si>
    <t>Key populations (TB care and prevention) - Prisoners</t>
  </si>
  <si>
    <t>a1Og0000002iEb4EAE</t>
  </si>
  <si>
    <t>MCI-00133</t>
  </si>
  <si>
    <t>Other TB care and prevention intervention(s)</t>
  </si>
  <si>
    <t>a1O36000001EGHJEA4</t>
  </si>
  <si>
    <t>MCI-00128</t>
  </si>
  <si>
    <t>Prevention</t>
  </si>
  <si>
    <t>a1O36000001EGHEEA4</t>
  </si>
  <si>
    <t>MCI-00639</t>
  </si>
  <si>
    <t>Removing human rights and gender related barriers to TB care and prevention</t>
  </si>
  <si>
    <t>a1Og0000002iEb5EAE</t>
  </si>
  <si>
    <t>MCI-00127</t>
  </si>
  <si>
    <t>Treatment</t>
  </si>
  <si>
    <t>a1O36000001EGHDEA4</t>
  </si>
  <si>
    <t>MCI-00138</t>
  </si>
  <si>
    <t>Collaborative activities with other programs and sectors (TB/HIV)</t>
  </si>
  <si>
    <t>a1O36000001EGHOEA4</t>
  </si>
  <si>
    <t>MCI-00136</t>
  </si>
  <si>
    <t>Community TB/HIV care delivery</t>
  </si>
  <si>
    <t>a1O36000001EGHMEA4</t>
  </si>
  <si>
    <t>MCI-00135</t>
  </si>
  <si>
    <t>Engaging all care providers (TB/HIV)</t>
  </si>
  <si>
    <t>a1O36000001EGHLEA4</t>
  </si>
  <si>
    <t>MCI-00137</t>
  </si>
  <si>
    <t>Key populations (TB/HIV) - Others</t>
  </si>
  <si>
    <t>a1O36000001EGHNEA4</t>
  </si>
  <si>
    <t>MCI-00629</t>
  </si>
  <si>
    <t>Key populations (TB/HIV) - Prisoners</t>
  </si>
  <si>
    <t>a1Og0000002iEavEAE</t>
  </si>
  <si>
    <t>MCI-00139</t>
  </si>
  <si>
    <t>Other TB/HIV intervention(s)</t>
  </si>
  <si>
    <t>a1O36000001EGHPEA4</t>
  </si>
  <si>
    <t>MCI-00630</t>
  </si>
  <si>
    <t>Removing human rights and gender related barriers to TB/HIV collaborative programming</t>
  </si>
  <si>
    <t>a1Og0000002iEawEAE</t>
  </si>
  <si>
    <t>MCI-00134</t>
  </si>
  <si>
    <t>TB/HIV collaborative interventions</t>
  </si>
  <si>
    <t>a1O36000001EGHKEA4</t>
  </si>
  <si>
    <t>MCI-00140</t>
  </si>
  <si>
    <t>Case detection and diagnosis: MDR-TB</t>
  </si>
  <si>
    <t>a1O36000001EGHQEA4</t>
  </si>
  <si>
    <t>MCI-00146</t>
  </si>
  <si>
    <t>Collaborative activities with other programs and sectors (MDR-TB)</t>
  </si>
  <si>
    <t>a1O36000001EGHWEA4</t>
  </si>
  <si>
    <t>MCI-00144</t>
  </si>
  <si>
    <t>Community MDR-TB care delivery</t>
  </si>
  <si>
    <t>a1O36000001EGHUEA4</t>
  </si>
  <si>
    <t>MCI-00143</t>
  </si>
  <si>
    <t>Engaging all care providers (MDR-TB)</t>
  </si>
  <si>
    <t>a1O36000001EGHTEA4</t>
  </si>
  <si>
    <t>MCI-00145</t>
  </si>
  <si>
    <t>Key populations (MDR-TB) - Others</t>
  </si>
  <si>
    <t>a1O36000001EGHVEA4</t>
  </si>
  <si>
    <t>MCI-00640</t>
  </si>
  <si>
    <t>Key populations (MDR-TB) - Prisoners</t>
  </si>
  <si>
    <t>a1Og0000002iEb6EAE</t>
  </si>
  <si>
    <t>MCI-00147</t>
  </si>
  <si>
    <t>Other MDR-TB intervention(s)</t>
  </si>
  <si>
    <t>a1O36000001EGHXEA4</t>
  </si>
  <si>
    <t>MCI-00142</t>
  </si>
  <si>
    <t>Prevention for MDR-TB</t>
  </si>
  <si>
    <t>a1O36000001EGHSEA4</t>
  </si>
  <si>
    <t>MCI-00641</t>
  </si>
  <si>
    <t>Removing human rights and gender related barriers to MDR-TB</t>
  </si>
  <si>
    <t>a1Og0000002iEb7EAE</t>
  </si>
  <si>
    <t>MCI-00141</t>
  </si>
  <si>
    <t>Treatment: MDR-TB</t>
  </si>
  <si>
    <t>a1O36000001EGHREA4</t>
  </si>
  <si>
    <t>MCI-00172</t>
  </si>
  <si>
    <t>Improving service delivery infrastructure</t>
  </si>
  <si>
    <t>a1O36000001EGHwEAO</t>
  </si>
  <si>
    <t>MCI-00171</t>
  </si>
  <si>
    <t>Laboratory systems for disease prevention, control, treatment and disease surveillance</t>
  </si>
  <si>
    <t>a1O36000001EGHvEAO</t>
  </si>
  <si>
    <t>MCI-00173</t>
  </si>
  <si>
    <t>Other service delivery intervention(s)</t>
  </si>
  <si>
    <t>a1O36000001EGHxEAO</t>
  </si>
  <si>
    <t>MCI-00650</t>
  </si>
  <si>
    <t>Provider initiated feedback mechanisms</t>
  </si>
  <si>
    <t>a1Og0000002iEbGEAU</t>
  </si>
  <si>
    <t>MCI-00170</t>
  </si>
  <si>
    <t>Service organization and facility management</t>
  </si>
  <si>
    <t>a1O36000001EGHuEAO</t>
  </si>
  <si>
    <t>MCI-00649</t>
  </si>
  <si>
    <t>Supportive policy and programmatic environment</t>
  </si>
  <si>
    <t>a1Og0000002iEbFEAU</t>
  </si>
  <si>
    <t>MCI-00174</t>
  </si>
  <si>
    <t>Capacity building for health workers, including those at community level</t>
  </si>
  <si>
    <t>a1O36000001EGHyEAO</t>
  </si>
  <si>
    <t>MCI-00177</t>
  </si>
  <si>
    <t>Other health and community workforce intervention(s)</t>
  </si>
  <si>
    <t>a1O36000001EGI1EAO</t>
  </si>
  <si>
    <t>MCI-00175</t>
  </si>
  <si>
    <t>Retention and scale-up of health workers, including for community health workers</t>
  </si>
  <si>
    <t>a1O36000001EGHzEAO</t>
  </si>
  <si>
    <t>MCI-00178</t>
  </si>
  <si>
    <t>National costed supply chain master plan, and implementation</t>
  </si>
  <si>
    <t>a1O36000001EGI2EAO</t>
  </si>
  <si>
    <t>MCI-00647</t>
  </si>
  <si>
    <t>National product selection, registration and quality monitoring</t>
  </si>
  <si>
    <t>a1Og0000002iEbDEAU</t>
  </si>
  <si>
    <t>MCI-00180</t>
  </si>
  <si>
    <t>Other procurement supply chain management intervention(s)</t>
  </si>
  <si>
    <t>a1O36000001EGI4EAO</t>
  </si>
  <si>
    <t>MCI-00646</t>
  </si>
  <si>
    <t>Procurement strategy</t>
  </si>
  <si>
    <t>a1Og0000002iEbCEAU</t>
  </si>
  <si>
    <t>MCI-00179</t>
  </si>
  <si>
    <t>Supply chain infrastructure and development of tools</t>
  </si>
  <si>
    <t>a1O36000001EGI3EAO</t>
  </si>
  <si>
    <t>MCI-00188</t>
  </si>
  <si>
    <t>Other financial management intervention(s)</t>
  </si>
  <si>
    <t>a1O36000001EGICEA4</t>
  </si>
  <si>
    <t>MCI-00187</t>
  </si>
  <si>
    <t>Public financial management (PFM) strengthening</t>
  </si>
  <si>
    <t>a1O36000001EGIBEA4</t>
  </si>
  <si>
    <t>MCI-00651</t>
  </si>
  <si>
    <t>Routine financial management improvement (non-PFM)</t>
  </si>
  <si>
    <t>a1Og0000002iEbHEAU</t>
  </si>
  <si>
    <t>MCI-00196</t>
  </si>
  <si>
    <t>Community led advocacy</t>
  </si>
  <si>
    <t>a1O36000001EGIKEA4</t>
  </si>
  <si>
    <t>MCI-00195</t>
  </si>
  <si>
    <t>Community-based monitoring</t>
  </si>
  <si>
    <t>a1O36000001EGIJEA4</t>
  </si>
  <si>
    <t>MCI-00198</t>
  </si>
  <si>
    <t>Institutional capacity building, planning and leadership development</t>
  </si>
  <si>
    <t>a1O36000001EGIMEA4</t>
  </si>
  <si>
    <t>MCI-00199</t>
  </si>
  <si>
    <t>Other community responses and systems intervention(s)</t>
  </si>
  <si>
    <t>a1O36000001EGINEA4</t>
  </si>
  <si>
    <t>MCI-00197</t>
  </si>
  <si>
    <t>Social mobilization, building community linkages, collaboration and coordination</t>
  </si>
  <si>
    <t>a1O36000001EGILEA4</t>
  </si>
  <si>
    <t>MCI-00203</t>
  </si>
  <si>
    <t>Administrative and finance data sources</t>
  </si>
  <si>
    <t>a1O36000001EGIREA4</t>
  </si>
  <si>
    <t>MCI-00201</t>
  </si>
  <si>
    <t>Analysis, review and transparency</t>
  </si>
  <si>
    <t>a1O36000001EGIPEA4</t>
  </si>
  <si>
    <t>MCI-00205</t>
  </si>
  <si>
    <t>Other health information systems and M&amp;E intervention(s)</t>
  </si>
  <si>
    <t>a1O36000001EGITEA4</t>
  </si>
  <si>
    <t>MCI-00648</t>
  </si>
  <si>
    <t>Program and data quality</t>
  </si>
  <si>
    <t>a1Og0000002iEbEEAU</t>
  </si>
  <si>
    <t>MCI-00200</t>
  </si>
  <si>
    <t>Routine reporting</t>
  </si>
  <si>
    <t>a1O36000001EGIOEA4</t>
  </si>
  <si>
    <t>MCI-00202</t>
  </si>
  <si>
    <t>Surveys</t>
  </si>
  <si>
    <t>a1O36000001EGIQEA4</t>
  </si>
  <si>
    <t>MCI-00204</t>
  </si>
  <si>
    <t>Vital registration system</t>
  </si>
  <si>
    <t>a1O36000001EGISEA4</t>
  </si>
  <si>
    <t>MCI-00207</t>
  </si>
  <si>
    <t>Grant management</t>
  </si>
  <si>
    <t>a1O36000001EGIVEA4</t>
  </si>
  <si>
    <t>MCI-00209</t>
  </si>
  <si>
    <t>Other program management intervention(s)</t>
  </si>
  <si>
    <t>a1O36000001EGIXEA4</t>
  </si>
  <si>
    <t>MCI-00206</t>
  </si>
  <si>
    <t>Policy, planning, coordination and management of national disease control programs</t>
  </si>
  <si>
    <t>a1O36000001EGIUEA4</t>
  </si>
  <si>
    <t>MCI-00210</t>
  </si>
  <si>
    <t>a1O36000001EGIYEA4</t>
  </si>
  <si>
    <t>MCI-00788</t>
  </si>
  <si>
    <t>National health strategies, alignment with disease-specific plans, health sector governance and financing</t>
  </si>
  <si>
    <t>a1Og0000002ibyCEAQ</t>
  </si>
  <si>
    <t>MCI-00789</t>
  </si>
  <si>
    <t>Other policy and governance interventions</t>
  </si>
  <si>
    <t>a1Og0000002ibyDEAQ</t>
  </si>
  <si>
    <t>AR-04958</t>
  </si>
  <si>
    <t>Ministry of Health of the Lao People's Democratic Republic</t>
  </si>
  <si>
    <t>001g000001XJk7VAAT</t>
  </si>
  <si>
    <t>AR-04951</t>
  </si>
  <si>
    <t>AR-04956</t>
  </si>
  <si>
    <t>AR-04954</t>
  </si>
  <si>
    <t>Indonesia</t>
  </si>
  <si>
    <t>Multicountry East Asia and Pacific HIVOS</t>
  </si>
  <si>
    <t>a1A360000013M0GEAU</t>
  </si>
  <si>
    <t>Georgia</t>
  </si>
  <si>
    <t>Multicountry EECA ECUO</t>
  </si>
  <si>
    <t>a1A360000013M0dEAE</t>
  </si>
  <si>
    <t>Tajikistan</t>
  </si>
  <si>
    <t>Multicountry EECA EHRN</t>
  </si>
  <si>
    <t>a1A360000013M05EAE</t>
  </si>
  <si>
    <t>South Africa</t>
  </si>
  <si>
    <t>Multicountry Southern Africa HIVOS</t>
  </si>
  <si>
    <t>a1A360000013M3AEAU</t>
  </si>
  <si>
    <t>Nicaragua</t>
  </si>
  <si>
    <t>Multicountry Americas REDTRASEX</t>
  </si>
  <si>
    <t>a1A360000013M3aEAE</t>
  </si>
  <si>
    <t>Nigeria</t>
  </si>
  <si>
    <t>Multicountry Eastern Africa ANECCA</t>
  </si>
  <si>
    <t>a1A360000013M3PEAU</t>
  </si>
  <si>
    <t>Guatemala</t>
  </si>
  <si>
    <t>Multicountry Americas EMMIE</t>
  </si>
  <si>
    <t>a1A360000013M3XEAU</t>
  </si>
  <si>
    <t>Senegal</t>
  </si>
  <si>
    <t>Multicountry West Africa ITPC</t>
  </si>
  <si>
    <t>a1A360000013M3QEAU</t>
  </si>
  <si>
    <t>Tanzania (United Republic)</t>
  </si>
  <si>
    <t>Multicountry Southern Africa WHC</t>
  </si>
  <si>
    <t>a1A360000013M2mEAE</t>
  </si>
  <si>
    <t>Namibia</t>
  </si>
  <si>
    <t>a1A360000013M39EAE</t>
  </si>
  <si>
    <t>Cook Islands</t>
  </si>
  <si>
    <t>Multicountry Western Pacific</t>
  </si>
  <si>
    <t>a1A360000013M1mEAE</t>
  </si>
  <si>
    <t>Togo</t>
  </si>
  <si>
    <t>Multicountry West Africa ALCO</t>
  </si>
  <si>
    <t>a1A360000013M3SEAU</t>
  </si>
  <si>
    <t>Multicountry East Asia and Pacific APN</t>
  </si>
  <si>
    <t>Belize</t>
  </si>
  <si>
    <t>Multicountry Central Americas REDCA</t>
  </si>
  <si>
    <t>a1A360000013M3UEAU</t>
  </si>
  <si>
    <t>Kenya</t>
  </si>
  <si>
    <t>Multicountry Eastern Africa KANCO</t>
  </si>
  <si>
    <t>a1A360000013M2XEAU</t>
  </si>
  <si>
    <t>Jordan</t>
  </si>
  <si>
    <t>Multicountry Middle East MER</t>
  </si>
  <si>
    <t>a1A360000013M0gEAE</t>
  </si>
  <si>
    <t>Zimbabwe</t>
  </si>
  <si>
    <t>Multicountry Southern Africa SADC</t>
  </si>
  <si>
    <t>a1A360000013M2oEAE</t>
  </si>
  <si>
    <t>Lithuania</t>
  </si>
  <si>
    <t>a1A360000013M18EAE</t>
  </si>
  <si>
    <t>El Salvador</t>
  </si>
  <si>
    <t>a1A360000013M3WEAU</t>
  </si>
  <si>
    <t>Rwanda</t>
  </si>
  <si>
    <t>Multicountry Africa ECSA-HC</t>
  </si>
  <si>
    <t>a1A360000013M2hEAE</t>
  </si>
  <si>
    <t>Ukraine</t>
  </si>
  <si>
    <t>Multicountry EECA IHAU</t>
  </si>
  <si>
    <t>a1A360000013M10EAE</t>
  </si>
  <si>
    <t>Sierra Leone</t>
  </si>
  <si>
    <t>a1A360000013M3REAU</t>
  </si>
  <si>
    <t>Mozambique</t>
  </si>
  <si>
    <t>a1A360000013M2fEAE</t>
  </si>
  <si>
    <t>India</t>
  </si>
  <si>
    <t>Multicountry South Asia</t>
  </si>
  <si>
    <t>a1A360000013M0TEAU</t>
  </si>
  <si>
    <t>Maldives</t>
  </si>
  <si>
    <t>Multicountry Americas CVC-COIN</t>
  </si>
  <si>
    <t>a1A360000013M0VEAU</t>
  </si>
  <si>
    <t>Djibouti</t>
  </si>
  <si>
    <t>Multicountry Eastern Africa IGAD</t>
  </si>
  <si>
    <t>a1A360000013M21EAE</t>
  </si>
  <si>
    <t>Guinea-Bissau</t>
  </si>
  <si>
    <t>Multicountry Western Africa HI</t>
  </si>
  <si>
    <t>a1A360000013M3KEAU</t>
  </si>
  <si>
    <t>Belarus</t>
  </si>
  <si>
    <t>a1A360000013M0rEAE</t>
  </si>
  <si>
    <t>Philippines</t>
  </si>
  <si>
    <t>a1A360000013M0KEAU</t>
  </si>
  <si>
    <t>Ecuador</t>
  </si>
  <si>
    <t>Multicountry Americas REDLACTRANS</t>
  </si>
  <si>
    <t>a1A360000013M3mEAE</t>
  </si>
  <si>
    <t>Pakistan</t>
  </si>
  <si>
    <t>a1A360000013M0XEAU</t>
  </si>
  <si>
    <t>Afghanistan</t>
  </si>
  <si>
    <t>Multicountry MENA HRA</t>
  </si>
  <si>
    <t>a1A360000013M0QEAU</t>
  </si>
  <si>
    <t>Cape Verde</t>
  </si>
  <si>
    <t>Multicountry Western Africa ANCS</t>
  </si>
  <si>
    <t>a1A360000013M3EEAU</t>
  </si>
  <si>
    <t>Botswana</t>
  </si>
  <si>
    <t>a1A360000013M36EAE</t>
  </si>
  <si>
    <t>Bulgaria</t>
  </si>
  <si>
    <t>a1A360000013M0sEAE</t>
  </si>
  <si>
    <t>Kiribati</t>
  </si>
  <si>
    <t>a1A360000013M1gEAE</t>
  </si>
  <si>
    <t>Multicountry EECA PAS</t>
  </si>
  <si>
    <t>Multicountry Americas ICW</t>
  </si>
  <si>
    <t>Guinea</t>
  </si>
  <si>
    <t>a1A360000013M3JEAU</t>
  </si>
  <si>
    <t>Guyana</t>
  </si>
  <si>
    <t>Multicountry Caribbean CARICOM-PANCAP</t>
  </si>
  <si>
    <t>a1A360000013LzWEAU</t>
  </si>
  <si>
    <t>Sri Lanka</t>
  </si>
  <si>
    <t>a1A360000013M0YEAU</t>
  </si>
  <si>
    <t>Multicountry Southern Africa E8</t>
  </si>
  <si>
    <t>Dominican Republic</t>
  </si>
  <si>
    <t>Multicountry Americas ORAS-CONHU</t>
  </si>
  <si>
    <t>a1A360000013LzmEAE</t>
  </si>
  <si>
    <t>Zambia</t>
  </si>
  <si>
    <t>Multicountry Southern Africa ARASA</t>
  </si>
  <si>
    <t>a1A360000013M2nEAE</t>
  </si>
  <si>
    <t>Saint Vincent and Grenadines</t>
  </si>
  <si>
    <t>a1A360000013LzyEAE</t>
  </si>
  <si>
    <t>Cuba</t>
  </si>
  <si>
    <t>a1A360000013LzkEAE</t>
  </si>
  <si>
    <t>Uruguay</t>
  </si>
  <si>
    <t>a1A360000013LzaEAE</t>
  </si>
  <si>
    <t>Multicountry Southern Africa MOSASWA</t>
  </si>
  <si>
    <t>Palestine</t>
  </si>
  <si>
    <t>a1A360000013M0jEAE</t>
  </si>
  <si>
    <t>Bhutan</t>
  </si>
  <si>
    <t>a1A360000013M0SEAU</t>
  </si>
  <si>
    <t>Malawi</t>
  </si>
  <si>
    <t>a1A360000013M2cEAE</t>
  </si>
  <si>
    <t>Thailand</t>
  </si>
  <si>
    <t>Multicountry Asia IHAA</t>
  </si>
  <si>
    <t>a1A360000013M0MEAU</t>
  </si>
  <si>
    <t>Grenada</t>
  </si>
  <si>
    <t>Multicountry Caribbean MCC</t>
  </si>
  <si>
    <t>a1A360000013LznEAE</t>
  </si>
  <si>
    <t>Panama</t>
  </si>
  <si>
    <t>a1A360000013M3bEAE</t>
  </si>
  <si>
    <t>Multicountry South-Eastern Asia AFAO</t>
  </si>
  <si>
    <t>Mali</t>
  </si>
  <si>
    <t>a1A360000013M3MEAU</t>
  </si>
  <si>
    <t>Burundi</t>
  </si>
  <si>
    <t>a1A360000013M1rEAE</t>
  </si>
  <si>
    <t>Tonga</t>
  </si>
  <si>
    <t>a1A360000013M1sEAE</t>
  </si>
  <si>
    <t>Bangladesh</t>
  </si>
  <si>
    <t>a1A360000013M0REAU</t>
  </si>
  <si>
    <t>Côte d'Ivoire</t>
  </si>
  <si>
    <t>a1A360000013M3FEAU</t>
  </si>
  <si>
    <t>Armenia</t>
  </si>
  <si>
    <t>a1A360000013M0ZEAU</t>
  </si>
  <si>
    <t>Costa Rica</t>
  </si>
  <si>
    <t>a1A360000013M3VEAU</t>
  </si>
  <si>
    <t>Swaziland</t>
  </si>
  <si>
    <t>a1A360000013M3BEAU</t>
  </si>
  <si>
    <t>Morocco</t>
  </si>
  <si>
    <t>a1A360000013M32EAE</t>
  </si>
  <si>
    <t>Nauru</t>
  </si>
  <si>
    <t>a1A360000013M1jEAE</t>
  </si>
  <si>
    <t>Ghana</t>
  </si>
  <si>
    <t>a1A360000013M3HEAU</t>
  </si>
  <si>
    <t>Cambodia</t>
  </si>
  <si>
    <t>a1A360000013M0FEAU</t>
  </si>
  <si>
    <t>Jamaica</t>
  </si>
  <si>
    <t>a1A360000013LzqEAE</t>
  </si>
  <si>
    <t>Barbados</t>
  </si>
  <si>
    <t>a1A360000013LzhEAE</t>
  </si>
  <si>
    <t>Estonia</t>
  </si>
  <si>
    <t>a1A360000013M12EAE</t>
  </si>
  <si>
    <t>Kazakhstan</t>
  </si>
  <si>
    <t>a1A360000013M03EAE</t>
  </si>
  <si>
    <t>Mauritius</t>
  </si>
  <si>
    <t>a1A360000013M2dEAE</t>
  </si>
  <si>
    <t>Uganda</t>
  </si>
  <si>
    <t>a1A360000013M2kEAE</t>
  </si>
  <si>
    <t>Lebanon</t>
  </si>
  <si>
    <t>a1A360000013M0iEAE</t>
  </si>
  <si>
    <t>Seychelles</t>
  </si>
  <si>
    <t>a1A360000013M2iEAE</t>
  </si>
  <si>
    <t>Burkina Faso</t>
  </si>
  <si>
    <t>a1A360000013M3DEAU</t>
  </si>
  <si>
    <t>Nepal</t>
  </si>
  <si>
    <t>a1A360000013M0WEAU</t>
  </si>
  <si>
    <t>Bolivia (Plurinational State)</t>
  </si>
  <si>
    <t>a1A360000013M3iEAE</t>
  </si>
  <si>
    <t>Chile</t>
  </si>
  <si>
    <t>a1A360000013M3kEAE</t>
  </si>
  <si>
    <t>Malaysia</t>
  </si>
  <si>
    <t>a1A360000013M0IEAU</t>
  </si>
  <si>
    <t>Multicountry East Asia and Pacific RAI</t>
  </si>
  <si>
    <t>Saint Kitts and Nevis</t>
  </si>
  <si>
    <t>a1A360000013LzwEAE</t>
  </si>
  <si>
    <t>Dominica</t>
  </si>
  <si>
    <t>a1A360000013LzlEAE</t>
  </si>
  <si>
    <t>South Sudan</t>
  </si>
  <si>
    <t>a1A360000013M1zEAE</t>
  </si>
  <si>
    <t>Kyrgyzstan</t>
  </si>
  <si>
    <t>Multicountry EECA ECOM</t>
  </si>
  <si>
    <t>a1A360000013M04EAE</t>
  </si>
  <si>
    <t>Mexico</t>
  </si>
  <si>
    <t>a1A360000013M3ZEAU</t>
  </si>
  <si>
    <t>Antigua and Barbuda</t>
  </si>
  <si>
    <t>a1A360000013LzdEAE</t>
  </si>
  <si>
    <t>Honduras</t>
  </si>
  <si>
    <t>a1A360000013M3YEAU</t>
  </si>
  <si>
    <t>Poland</t>
  </si>
  <si>
    <t>a1A360000013M0vEAE</t>
  </si>
  <si>
    <t>Sudan</t>
  </si>
  <si>
    <t>a1A360000013M33EAE</t>
  </si>
  <si>
    <t>Niue</t>
  </si>
  <si>
    <t>a1A360000013M1oEAE</t>
  </si>
  <si>
    <t>Myanmar</t>
  </si>
  <si>
    <t>a1A360000013M0JEAU</t>
  </si>
  <si>
    <t>Macedonia (Former Yugoslav Republic)</t>
  </si>
  <si>
    <t>a1A360000013M1PEAU</t>
  </si>
  <si>
    <t>Eritrea</t>
  </si>
  <si>
    <t>a1A360000013M2BEAU</t>
  </si>
  <si>
    <t>Moldova</t>
  </si>
  <si>
    <t>a1A360000013M0wEAE</t>
  </si>
  <si>
    <t>Iran (Islamic Republic)</t>
  </si>
  <si>
    <t>a1A360000013M0UEAU</t>
  </si>
  <si>
    <t>Lesotho</t>
  </si>
  <si>
    <t>a1A360000013M38EAE</t>
  </si>
  <si>
    <t>Egypt</t>
  </si>
  <si>
    <t>a1A360000013M30EAE</t>
  </si>
  <si>
    <t>Marshall Islands</t>
  </si>
  <si>
    <t>a1A360000013M1hEAE</t>
  </si>
  <si>
    <t>Benin</t>
  </si>
  <si>
    <t>a1A360000013M3CEAU</t>
  </si>
  <si>
    <t>Suriname</t>
  </si>
  <si>
    <t>a1A360000013LzZEAU</t>
  </si>
  <si>
    <t>Syrian Arab Republic</t>
  </si>
  <si>
    <t>a1A360000013M0nEAE</t>
  </si>
  <si>
    <t>Viet Nam</t>
  </si>
  <si>
    <t>a1A360000013M0PEAU</t>
  </si>
  <si>
    <t>Liberia</t>
  </si>
  <si>
    <t>a1A360000013M3LEAU</t>
  </si>
  <si>
    <t>Turkmenistan</t>
  </si>
  <si>
    <t>a1A360000013M06EAE</t>
  </si>
  <si>
    <t>Niger</t>
  </si>
  <si>
    <t>a1A360000013M3OEAU</t>
  </si>
  <si>
    <t>Ethiopia</t>
  </si>
  <si>
    <t>a1A360000013M2MEAU</t>
  </si>
  <si>
    <t>Tuvalu</t>
  </si>
  <si>
    <t>a1A360000013M1tEAE</t>
  </si>
  <si>
    <t>Peru</t>
  </si>
  <si>
    <t>a1A360000013LzYEAU</t>
  </si>
  <si>
    <t>Azerbaijan</t>
  </si>
  <si>
    <t>a1A360000013M0aEAE</t>
  </si>
  <si>
    <t>Iraq</t>
  </si>
  <si>
    <t>a1A360000013M0eEAE</t>
  </si>
  <si>
    <t>Palau</t>
  </si>
  <si>
    <t>a1A360000013M1kEAE</t>
  </si>
  <si>
    <t>Latvia</t>
  </si>
  <si>
    <t>a1A360000013M17EAE</t>
  </si>
  <si>
    <t>Gambia</t>
  </si>
  <si>
    <t>a1A360000013M3GEAU</t>
  </si>
  <si>
    <t>Trinidad and Tobago</t>
  </si>
  <si>
    <t>a1A360000013LzzEAE</t>
  </si>
  <si>
    <t>Timor-Leste</t>
  </si>
  <si>
    <t>a1A360000013M0NEAU</t>
  </si>
  <si>
    <t>Tunisia</t>
  </si>
  <si>
    <t>a1A360000013M34EAE</t>
  </si>
  <si>
    <t>Haiti</t>
  </si>
  <si>
    <t>a1A360000013LzpEAE</t>
  </si>
  <si>
    <t>Vanuatu</t>
  </si>
  <si>
    <t>a1A360000013M1fEAE</t>
  </si>
  <si>
    <t>Angola</t>
  </si>
  <si>
    <t>a1A360000013M2pEAE</t>
  </si>
  <si>
    <t>Saint Lucia</t>
  </si>
  <si>
    <t>a1A360000013LzxEAE</t>
  </si>
  <si>
    <t>Paraguay</t>
  </si>
  <si>
    <t>a1A360000013LzXEAU</t>
  </si>
  <si>
    <t>Colombia</t>
  </si>
  <si>
    <t>a1A360000013M3lEAE</t>
  </si>
  <si>
    <t>Samoa</t>
  </si>
  <si>
    <t>a1A360000013M1pEAE</t>
  </si>
  <si>
    <t>Somalia</t>
  </si>
  <si>
    <t>a1A360000013M2jEAE</t>
  </si>
  <si>
    <t>Russian Federation</t>
  </si>
  <si>
    <t>a1A360000013M0yEAE</t>
  </si>
  <si>
    <t>Uzbekistan</t>
  </si>
  <si>
    <t>a1A360000013M07EAE</t>
  </si>
  <si>
    <t>Zanzibar</t>
  </si>
  <si>
    <t>a1A360000013M1wEAE</t>
  </si>
  <si>
    <t>Congo (Democratic Republic)</t>
  </si>
  <si>
    <t>a1A360000013M2uEAE</t>
  </si>
  <si>
    <t>Argentina</t>
  </si>
  <si>
    <t>a1A360000013M3hEAE</t>
  </si>
  <si>
    <t>Libya</t>
  </si>
  <si>
    <t>a1A360000013M31EAE</t>
  </si>
  <si>
    <t>Micronesia (Federated States)</t>
  </si>
  <si>
    <t>a1A360000013M1iEAE</t>
  </si>
  <si>
    <t>Venezuela</t>
  </si>
  <si>
    <t>a1A360000013LzbEAE</t>
  </si>
  <si>
    <t>Bahamas</t>
  </si>
  <si>
    <t>a1A360000013LzfEAE</t>
  </si>
  <si>
    <t>Yemen</t>
  </si>
  <si>
    <t>a1A360000013M0qEAE</t>
  </si>
  <si>
    <t>Montserrat</t>
  </si>
  <si>
    <t>a1A360000013LztEAE</t>
  </si>
  <si>
    <t>Algeria</t>
  </si>
  <si>
    <t>a1A360000013M2zEAE</t>
  </si>
  <si>
    <t>Bahrain</t>
  </si>
  <si>
    <t>a1A360000013M0bEAE</t>
  </si>
  <si>
    <t>Oman</t>
  </si>
  <si>
    <t>a1A360000013M0kEAE</t>
  </si>
  <si>
    <t>Solomon Islands</t>
  </si>
  <si>
    <t>a1A360000013M1eEAE</t>
  </si>
  <si>
    <t>Albania</t>
  </si>
  <si>
    <t>a1A360000013M1BEAU</t>
  </si>
  <si>
    <t>Bosnia and Herzegovina</t>
  </si>
  <si>
    <t>a1A360000013M1EEAU</t>
  </si>
  <si>
    <t>Montenegro</t>
  </si>
  <si>
    <t>a1A360000013M1yEAE</t>
  </si>
  <si>
    <t>Romania</t>
  </si>
  <si>
    <t>a1A360000013M0xEAE</t>
  </si>
  <si>
    <t>Serbia</t>
  </si>
  <si>
    <t>a1A360000013M1xEAE</t>
  </si>
  <si>
    <t>Cameroon</t>
  </si>
  <si>
    <t>a1A360000013M2qEAE</t>
  </si>
  <si>
    <t>Brazil</t>
  </si>
  <si>
    <t>a1A360000013M3jEAE</t>
  </si>
  <si>
    <t>Fiji</t>
  </si>
  <si>
    <t>a1A360000013M1bEAE</t>
  </si>
  <si>
    <t>AR-04409</t>
  </si>
  <si>
    <t>International Organization for Migration</t>
  </si>
  <si>
    <t>001g000001XJkARAA1</t>
  </si>
  <si>
    <t>AR-04412</t>
  </si>
  <si>
    <t>United Nations Development Programme</t>
  </si>
  <si>
    <t>001g000001XJk96AAD</t>
  </si>
  <si>
    <t>AR-04404</t>
  </si>
  <si>
    <t>001g000001XJk8qAAD</t>
  </si>
  <si>
    <t>AR-04405</t>
  </si>
  <si>
    <t>AR-04406</t>
  </si>
  <si>
    <t>AR-04407</t>
  </si>
  <si>
    <t>AR-04408</t>
  </si>
  <si>
    <t>AR-04393</t>
  </si>
  <si>
    <t>001g000001XJk92AAD</t>
  </si>
  <si>
    <t>AR-04397</t>
  </si>
  <si>
    <t>001g000001XJk9BAAT</t>
  </si>
  <si>
    <t>AR-04398</t>
  </si>
  <si>
    <t>001g000001XJk90AAD</t>
  </si>
  <si>
    <t>AR-04399</t>
  </si>
  <si>
    <t>AR-04400</t>
  </si>
  <si>
    <t>AR-04554</t>
  </si>
  <si>
    <t>SPCNLS</t>
  </si>
  <si>
    <t>001g000001XJk6iAAD</t>
  </si>
  <si>
    <t>AR-04555</t>
  </si>
  <si>
    <t>Initiative Privée et Communautaire contre le VIH/SIDA au Burkina Faso</t>
  </si>
  <si>
    <t>001g000001XJk6dAAD</t>
  </si>
  <si>
    <t>AR-04556</t>
  </si>
  <si>
    <t>African Comprehensive HIV/AIDS Partnerships</t>
  </si>
  <si>
    <t>001g000001XJkAtAAL</t>
  </si>
  <si>
    <t>AR-04558</t>
  </si>
  <si>
    <t>The Ministry of Health and Population of the Government of the Democratic Republic of Congo</t>
  </si>
  <si>
    <t>001g000001XJk5GAAT</t>
  </si>
  <si>
    <t>AR-04560</t>
  </si>
  <si>
    <t>National Center for Tuberculosis and Leprosy Control (CENAT)</t>
  </si>
  <si>
    <t>001g000001XJk5kAAD</t>
  </si>
  <si>
    <t>AR-04561</t>
  </si>
  <si>
    <t>AR-04562</t>
  </si>
  <si>
    <t>CARE International</t>
  </si>
  <si>
    <t>001g000001XJk5TAAT</t>
  </si>
  <si>
    <t>AR-04563</t>
  </si>
  <si>
    <t>National Program For Malaria (PNLP), Ministry of Health and of the Fight against Aids of the Government of the Republic of Côte d’Ivoire</t>
  </si>
  <si>
    <t>001g000001XJk6mAAD</t>
  </si>
  <si>
    <t>AR-05041</t>
  </si>
  <si>
    <t>State Institute of Disease Control</t>
  </si>
  <si>
    <t>001g000001XJk7jAAD</t>
  </si>
  <si>
    <t>AR-05043</t>
  </si>
  <si>
    <t>The Federal Ministry of Health of the Government of the Federal Democratic Republic of Ethiopia</t>
  </si>
  <si>
    <t>001g000001XJk7kAAD</t>
  </si>
  <si>
    <t>AR-05045</t>
  </si>
  <si>
    <t>AR-05048</t>
  </si>
  <si>
    <t>AR-05051</t>
  </si>
  <si>
    <t>AR-05053</t>
  </si>
  <si>
    <t>AR-04520</t>
  </si>
  <si>
    <t>African Medical and Research Foundation (AMREF)</t>
  </si>
  <si>
    <t>001g000001XJk5AAAT</t>
  </si>
  <si>
    <t>AR-04522</t>
  </si>
  <si>
    <t>Financial Fund for Development Projects - FONADE</t>
  </si>
  <si>
    <t>001g000001XJk5BAAT</t>
  </si>
  <si>
    <t>AR-04523</t>
  </si>
  <si>
    <t>Ministry of Public Health and Fight against AIDS</t>
  </si>
  <si>
    <t>001g000001XJkAzAAL</t>
  </si>
  <si>
    <t>AR-04525</t>
  </si>
  <si>
    <t>AR-04526</t>
  </si>
  <si>
    <t>The Permanent Executive Secretariat of the National Council for the Fight Against AIDS (SEP/CNLS) - Burundi</t>
  </si>
  <si>
    <t>001g000001XJk8cAAD</t>
  </si>
  <si>
    <t>AR-04527</t>
  </si>
  <si>
    <t>AR-04528</t>
  </si>
  <si>
    <t>AR-04465</t>
  </si>
  <si>
    <t>Coordination Committee of the Fight against AIDS (CCS-SIDA) of the Government of Cabo Verde</t>
  </si>
  <si>
    <t>001g000001XJk4tAAD</t>
  </si>
  <si>
    <t>AR-04466</t>
  </si>
  <si>
    <t>Plan International, Inc.</t>
  </si>
  <si>
    <t>001g000001XJk7CAAT</t>
  </si>
  <si>
    <t>AR-04467</t>
  </si>
  <si>
    <t>Catholic Relief Services - United States Conference of Catholic Bishops</t>
  </si>
  <si>
    <t>001g000001XJk5xAAD</t>
  </si>
  <si>
    <t>AR-04493</t>
  </si>
  <si>
    <t>Ministry of Health of Viet Nam (Viet Nam Authority of HIV/AIDS Control-VAAC)</t>
  </si>
  <si>
    <t>001g000001XJk50AAD</t>
  </si>
  <si>
    <t>AR-04497</t>
  </si>
  <si>
    <t>Adventist Development and Relief Agency (ADRA) of Ghana</t>
  </si>
  <si>
    <t>001g000001XJk53AAD</t>
  </si>
  <si>
    <t>AR-04499</t>
  </si>
  <si>
    <t>Pathfinder International</t>
  </si>
  <si>
    <t>001g000001XJk54AAD</t>
  </si>
  <si>
    <t>AR-04501</t>
  </si>
  <si>
    <t>AR-04503</t>
  </si>
  <si>
    <t>Philippine Business for Social Progress (PBSP)</t>
  </si>
  <si>
    <t>001g000001XJk55AAD</t>
  </si>
  <si>
    <t>AR-04505</t>
  </si>
  <si>
    <t>ActionAid International The Gambia</t>
  </si>
  <si>
    <t>001g000001XJk57AAD</t>
  </si>
  <si>
    <t>AR-04507</t>
  </si>
  <si>
    <t>AR-04530</t>
  </si>
  <si>
    <t>Société d’Electricité Industrielle et de Bâtiments (SEIBsa)</t>
  </si>
  <si>
    <t>001g000001XJk6TAAT</t>
  </si>
  <si>
    <t>AR-04531</t>
  </si>
  <si>
    <t>The Ministry of Health of the Government of the Former Yugoslav Republic of Macedonia</t>
  </si>
  <si>
    <t>001g000001XJk5CAAT</t>
  </si>
  <si>
    <t>AR-04533</t>
  </si>
  <si>
    <t>National Tuberculosis Program of the Ministry of Health</t>
  </si>
  <si>
    <t>001g000001XJk52AAD</t>
  </si>
  <si>
    <t>AR-04534</t>
  </si>
  <si>
    <t>AR-04536</t>
  </si>
  <si>
    <t>The Ministry of Health of the Government of the Republic of Guinea-Bissau (CG/PNDS)</t>
  </si>
  <si>
    <t>001g000001XJk5DAAT</t>
  </si>
  <si>
    <t>AR-04538</t>
  </si>
  <si>
    <t>Africare</t>
  </si>
  <si>
    <t>001g000001XJk5EAAT</t>
  </si>
  <si>
    <t>AR-04540</t>
  </si>
  <si>
    <t>African Medical and Research Foundation Kenya</t>
  </si>
  <si>
    <t>001g000001XJk5FAAT</t>
  </si>
  <si>
    <t>AR-04542</t>
  </si>
  <si>
    <t>AR-04544</t>
  </si>
  <si>
    <t>AR-04545</t>
  </si>
  <si>
    <t>National Integrated Programme Against Leprosy and Tuberculosis (PNILT)</t>
  </si>
  <si>
    <t>001g000001XJk83AAD</t>
  </si>
  <si>
    <t>AR-04547</t>
  </si>
  <si>
    <t>CED-Caritas Burundi</t>
  </si>
  <si>
    <t>001g000001XJk65AAD</t>
  </si>
  <si>
    <t>AR-04548</t>
  </si>
  <si>
    <t>AR-04550</t>
  </si>
  <si>
    <t>AR-04552</t>
  </si>
  <si>
    <t>AR-04553</t>
  </si>
  <si>
    <t>Programme of Support to Health Development of the Government of Burkina Faso</t>
  </si>
  <si>
    <t>001g000001XJk58AAD</t>
  </si>
  <si>
    <t>AR-04569</t>
  </si>
  <si>
    <t>Caritas Côte d'Ivoire</t>
  </si>
  <si>
    <t>001g000001XJk4vAAD</t>
  </si>
  <si>
    <t>AR-04570</t>
  </si>
  <si>
    <t>Alliance Nationale Contre le Sida - Sénégal</t>
  </si>
  <si>
    <t>001g000001XJk5IAAT</t>
  </si>
  <si>
    <t>AR-04572</t>
  </si>
  <si>
    <t>Charitable Organization "All-Ukrainian Network of People Living with HIV/AIDS"</t>
  </si>
  <si>
    <t>001g000001XJk5JAAT</t>
  </si>
  <si>
    <t>AR-04574</t>
  </si>
  <si>
    <t>AR-05015</t>
  </si>
  <si>
    <t>The Department of Economic Affairs, Ministry of Finance, Government of India</t>
  </si>
  <si>
    <t>001g000001XJkBHAA1</t>
  </si>
  <si>
    <t>AR-05017</t>
  </si>
  <si>
    <t>The Ministry of Health of the Government of the State of Eritrea</t>
  </si>
  <si>
    <t>001g000001XJk7gAAD</t>
  </si>
  <si>
    <t>AR-05019</t>
  </si>
  <si>
    <t>AR-05024</t>
  </si>
  <si>
    <t>AR-05026</t>
  </si>
  <si>
    <t>001g000001XJkBIAA1</t>
  </si>
  <si>
    <t>AR-05029</t>
  </si>
  <si>
    <t>AR-04457</t>
  </si>
  <si>
    <t>Humanist Institute for Co-operation with Developing Countries - HIVOS</t>
  </si>
  <si>
    <t>001g000001XJk6wAAD</t>
  </si>
  <si>
    <t>AR-04461</t>
  </si>
  <si>
    <t>001g000001XJk97AAD</t>
  </si>
  <si>
    <t>AR-04462</t>
  </si>
  <si>
    <t>AR-04479</t>
  </si>
  <si>
    <t>Alter Vida - Centro de Estudios y Formación para el Ecodesarrollo</t>
  </si>
  <si>
    <t>001g000001XJk4wAAD</t>
  </si>
  <si>
    <t>AR-04481</t>
  </si>
  <si>
    <t>Directorate General of Prevention and Disease Control, Ministry of Health of The Republic of Indonesia</t>
  </si>
  <si>
    <t>001g000001XJk4xAAD</t>
  </si>
  <si>
    <t>AR-04483</t>
  </si>
  <si>
    <t>AR-04485</t>
  </si>
  <si>
    <t>The Ministry of Finance and Planning of the Government of the United Republic of Tanzania</t>
  </si>
  <si>
    <t>001g000001XJk7tAAD</t>
  </si>
  <si>
    <t>AR-04486</t>
  </si>
  <si>
    <t>AR-04487</t>
  </si>
  <si>
    <t>AR-04488</t>
  </si>
  <si>
    <t>AR-04489</t>
  </si>
  <si>
    <t>AR-04491</t>
  </si>
  <si>
    <t>AR-04509</t>
  </si>
  <si>
    <t>AR-04511</t>
  </si>
  <si>
    <t>AR-04513</t>
  </si>
  <si>
    <t>AR-04515</t>
  </si>
  <si>
    <t>Romanian Angel Appeal Foundation</t>
  </si>
  <si>
    <t>001g000001XJk59AAD</t>
  </si>
  <si>
    <t>AR-04516</t>
  </si>
  <si>
    <t>Main Medical Department of the Ministry of Justice of the Republic of Azerbaijan</t>
  </si>
  <si>
    <t>001g000001XJk4yAAD</t>
  </si>
  <si>
    <t>AR-04518</t>
  </si>
  <si>
    <t>AR-05055</t>
  </si>
  <si>
    <t>Department of Planning and Finance, Ministry of Health, Socialist Republic of Vietnam</t>
  </si>
  <si>
    <t>001g000001XJk7lAAD</t>
  </si>
  <si>
    <t>AR-05059</t>
  </si>
  <si>
    <t>The Ministry of Health of the Republic of Ghana</t>
  </si>
  <si>
    <t>001g000001XJk7oAAD</t>
  </si>
  <si>
    <t>AR-05061</t>
  </si>
  <si>
    <t>AR-05063</t>
  </si>
  <si>
    <t>AR-05065</t>
  </si>
  <si>
    <t>Ministry of Health, Royal Government of Bhutan</t>
  </si>
  <si>
    <t>001g000001XJk7pAAD</t>
  </si>
  <si>
    <t>AR-05067</t>
  </si>
  <si>
    <t>AR-05086</t>
  </si>
  <si>
    <t>Ministry of Finance of the Government of the Kingdom of Lesotho</t>
  </si>
  <si>
    <t>001g000001XJk7sAAD</t>
  </si>
  <si>
    <t>AR-05069</t>
  </si>
  <si>
    <t>AR-05071</t>
  </si>
  <si>
    <t>The Ministry of Public Health of the Government of the Republic of Guinea</t>
  </si>
  <si>
    <t>001g000001XJk7qAAD</t>
  </si>
  <si>
    <t>AR-05074</t>
  </si>
  <si>
    <t>Ministry of Health of the Government of the Republic of Malawi</t>
  </si>
  <si>
    <t>001g000001XJk7rAAD</t>
  </si>
  <si>
    <t>AR-05076</t>
  </si>
  <si>
    <t>AR-05081</t>
  </si>
  <si>
    <t>AR-05084</t>
  </si>
  <si>
    <t>AR-05088</t>
  </si>
  <si>
    <t>AR-05090</t>
  </si>
  <si>
    <t>AR-05092</t>
  </si>
  <si>
    <t>AR-05094</t>
  </si>
  <si>
    <t>The HIV/AIDS Prevention and Control Office (HAPCO)</t>
  </si>
  <si>
    <t>001g000001XJk7uAAD</t>
  </si>
  <si>
    <t>AR-05096</t>
  </si>
  <si>
    <t>AR-05099</t>
  </si>
  <si>
    <t>Ministry of National Health Services, Regulations &amp; Coordination of the Government of Pakistan</t>
  </si>
  <si>
    <t>001g000001XJk7vAAD</t>
  </si>
  <si>
    <t>AR-05101</t>
  </si>
  <si>
    <t>001g000001XJkBJAA1</t>
  </si>
  <si>
    <t>AR-05103</t>
  </si>
  <si>
    <t>The Ministry of Health of the Government of Mozambique</t>
  </si>
  <si>
    <t>001g000001XJk7wAAD</t>
  </si>
  <si>
    <t>AR-05105</t>
  </si>
  <si>
    <t>AR-05108</t>
  </si>
  <si>
    <t>AR-05111</t>
  </si>
  <si>
    <t>AR-05113</t>
  </si>
  <si>
    <t>AR-05145</t>
  </si>
  <si>
    <t>The Ministry of Finance, Planning and Economic Development of the Republic of Uganda</t>
  </si>
  <si>
    <t>001g000001XJk84AAD</t>
  </si>
  <si>
    <t>AR-05147</t>
  </si>
  <si>
    <t>AR-05149</t>
  </si>
  <si>
    <t>The Republican DOTS Center of the Government of the Republic of Uzbekistan</t>
  </si>
  <si>
    <t>001g000001XJk86AAD</t>
  </si>
  <si>
    <t>AR-05151</t>
  </si>
  <si>
    <t>AR-05153</t>
  </si>
  <si>
    <t>The Ministry of Health &amp; Social Welfare of the Government of Liberia</t>
  </si>
  <si>
    <t>001g000001XJk87AAD</t>
  </si>
  <si>
    <t>AR-05155</t>
  </si>
  <si>
    <t>AR-05115</t>
  </si>
  <si>
    <t>AR-05117</t>
  </si>
  <si>
    <t>AR-05119</t>
  </si>
  <si>
    <t>International Centre for Diarrhoeal Disease Research, Bangladesh</t>
  </si>
  <si>
    <t>001g000001XJk7yAAD</t>
  </si>
  <si>
    <t>AR-05121</t>
  </si>
  <si>
    <t>AR-05123</t>
  </si>
  <si>
    <t>National AIDS Program (NAP)</t>
  </si>
  <si>
    <t>001g000001XJk7zAAD</t>
  </si>
  <si>
    <t>AR-05125</t>
  </si>
  <si>
    <t>The National Treasury of the Government of the Republic of Kenya</t>
  </si>
  <si>
    <t>001g000001XJk80AAD</t>
  </si>
  <si>
    <t>AR-05127</t>
  </si>
  <si>
    <t>AR-05131</t>
  </si>
  <si>
    <t>AR-05133</t>
  </si>
  <si>
    <t>The National Tuberculosis Control Program</t>
  </si>
  <si>
    <t>001g000001XJk82AAD</t>
  </si>
  <si>
    <t>AR-05135</t>
  </si>
  <si>
    <t>AR-05137</t>
  </si>
  <si>
    <t>AR-05139</t>
  </si>
  <si>
    <t>AR-05141</t>
  </si>
  <si>
    <t>AR-05143</t>
  </si>
  <si>
    <t>AR-05129</t>
  </si>
  <si>
    <t>AR-05159</t>
  </si>
  <si>
    <t>AR-05161</t>
  </si>
  <si>
    <t>Société Tunisienne des Maladies Respiratoires et d’Allergologie (STMRA)</t>
  </si>
  <si>
    <t>001g000001XJk88AAD</t>
  </si>
  <si>
    <t>AR-05163</t>
  </si>
  <si>
    <t>The Ministry of Health and Population of the Government of Nepal</t>
  </si>
  <si>
    <t>001g000001XJk8AAAT</t>
  </si>
  <si>
    <t>AR-05157</t>
  </si>
  <si>
    <t>AR-05174</t>
  </si>
  <si>
    <t>Caritas Congo</t>
  </si>
  <si>
    <t>001g000001XJk8BAAT</t>
  </si>
  <si>
    <t>AR-05172</t>
  </si>
  <si>
    <t>AR-05169</t>
  </si>
  <si>
    <t>AR-05377</t>
  </si>
  <si>
    <t>ActionAid International Malawi</t>
  </si>
  <si>
    <t>001g000001XJkAsAAL</t>
  </si>
  <si>
    <t>AR-05379</t>
  </si>
  <si>
    <t>Mission East</t>
  </si>
  <si>
    <t>001g000001XJkAvAAL</t>
  </si>
  <si>
    <t>AR-05381</t>
  </si>
  <si>
    <t>AR-05383</t>
  </si>
  <si>
    <t>Republican Scientific and Practical Center for Medical Technologies, Informatization, Administration and Management of Health - Belarus</t>
  </si>
  <si>
    <t>001g000001XJkAwAAL</t>
  </si>
  <si>
    <t>AR-05385</t>
  </si>
  <si>
    <t>AR-05389</t>
  </si>
  <si>
    <t>Red Cross Burundi</t>
  </si>
  <si>
    <t>001g000001XJkAyAAL</t>
  </si>
  <si>
    <t>AR-05387</t>
  </si>
  <si>
    <t>National Malaria Control Program - Benin</t>
  </si>
  <si>
    <t>001g000001XJkAxAAL</t>
  </si>
  <si>
    <t>AR-05176</t>
  </si>
  <si>
    <t>Institute of Human Virology Nigeria</t>
  </si>
  <si>
    <t>001g000001XJk8CAAT</t>
  </si>
  <si>
    <t>AR-05391</t>
  </si>
  <si>
    <t>AR-05395</t>
  </si>
  <si>
    <t>AIDS Foundation South Africa</t>
  </si>
  <si>
    <t>001g000001XJkB4AAL</t>
  </si>
  <si>
    <t>AR-05398</t>
  </si>
  <si>
    <t>Kheth'Impilo AIDS Free Living</t>
  </si>
  <si>
    <t>001g000001XJkB5AAL</t>
  </si>
  <si>
    <t>AR-05400</t>
  </si>
  <si>
    <t>The Indus Hospital</t>
  </si>
  <si>
    <t>001g000001XJkB6AAL</t>
  </si>
  <si>
    <t>AR-05405</t>
  </si>
  <si>
    <t>AR-05407</t>
  </si>
  <si>
    <t>Right to Care</t>
  </si>
  <si>
    <t>001g000001XJkB7AAL</t>
  </si>
  <si>
    <t>AR-05409</t>
  </si>
  <si>
    <t>KwaZulu Natal Provincial Treasury</t>
  </si>
  <si>
    <t>001g000001XJkB8AAL</t>
  </si>
  <si>
    <t>AR-05415</t>
  </si>
  <si>
    <t>Republican Center to Fight AIDS</t>
  </si>
  <si>
    <t>001g000001XJkBBAA1</t>
  </si>
  <si>
    <t>AR-05418</t>
  </si>
  <si>
    <t>Partners in Health Peru</t>
  </si>
  <si>
    <t>001g000001XJkBCAA1</t>
  </si>
  <si>
    <t>AR-05467</t>
  </si>
  <si>
    <t>AR-05471</t>
  </si>
  <si>
    <t>001g000001XJk3ZAAT</t>
  </si>
  <si>
    <t>AR-05477</t>
  </si>
  <si>
    <t>001g000001XJkBGAA1</t>
  </si>
  <si>
    <t>AR-05218</t>
  </si>
  <si>
    <t>Population Services International</t>
  </si>
  <si>
    <t>001g000001XJk8RAAT</t>
  </si>
  <si>
    <t>AR-05220</t>
  </si>
  <si>
    <t>AR-05338</t>
  </si>
  <si>
    <t>Pact Lesotho</t>
  </si>
  <si>
    <t>001g000001XJkAVAA1</t>
  </si>
  <si>
    <t>AR-05340</t>
  </si>
  <si>
    <t>AR-05360</t>
  </si>
  <si>
    <t>Office of the Prime Minister of the Togolese Republic</t>
  </si>
  <si>
    <t>001g000001XJkAiAAL</t>
  </si>
  <si>
    <t>AR-05361</t>
  </si>
  <si>
    <t>AR-05375</t>
  </si>
  <si>
    <t>Republican Center of Tuberculosis Control - Tajikistan</t>
  </si>
  <si>
    <t>001g000001XJkArAAL</t>
  </si>
  <si>
    <t>AR-04843</t>
  </si>
  <si>
    <t>National Secretariat to Fight AIDS of the Government of Guinea-Bissau</t>
  </si>
  <si>
    <t>001g000001XJk6uAAD</t>
  </si>
  <si>
    <t>AR-04845</t>
  </si>
  <si>
    <t>AR-04923</t>
  </si>
  <si>
    <t>SANRU Asbl</t>
  </si>
  <si>
    <t>001g000001XJk7OAAT</t>
  </si>
  <si>
    <t>AR-05222</t>
  </si>
  <si>
    <t>AR-05342</t>
  </si>
  <si>
    <t>Viet Nam National Lung Hospital</t>
  </si>
  <si>
    <t>001g000001XJkAXAA1</t>
  </si>
  <si>
    <t>AR-05353</t>
  </si>
  <si>
    <t>Plan International (India Chapter)</t>
  </si>
  <si>
    <t>001g000001XJkAeAAL</t>
  </si>
  <si>
    <t>AR-04847</t>
  </si>
  <si>
    <t>Ministry of Health and Sanitation of the Government of Sierra Leone (MOHS)</t>
  </si>
  <si>
    <t>001g000001XJk5ZAAT</t>
  </si>
  <si>
    <t>AR-04848</t>
  </si>
  <si>
    <t>AR-04849</t>
  </si>
  <si>
    <t>AR-04850</t>
  </si>
  <si>
    <t>Ministry of Health of the Government of the Republic of El Salvador</t>
  </si>
  <si>
    <t>001g000001XJk5bAAD</t>
  </si>
  <si>
    <t>AR-04851</t>
  </si>
  <si>
    <t>Humanist Institute for Co-operation with Developing Countries - Guatemala</t>
  </si>
  <si>
    <t>001g000001XJk6xAAD</t>
  </si>
  <si>
    <t>AR-05227</t>
  </si>
  <si>
    <t>The National Department of Health of the Republic of South Africa</t>
  </si>
  <si>
    <t>001g000001XJk8XAAT</t>
  </si>
  <si>
    <t>AR-05229</t>
  </si>
  <si>
    <t>National Emergency Response Council on HIV and AIDS (NERCHA)</t>
  </si>
  <si>
    <t>001g000001XJk8YAAT</t>
  </si>
  <si>
    <t>AR-05365</t>
  </si>
  <si>
    <t>Solidarity and Action Against The HIV Infection in India</t>
  </si>
  <si>
    <t>001g000001XJkAjAAL</t>
  </si>
  <si>
    <t>AR-05367</t>
  </si>
  <si>
    <t>Ministry of Health and Public Hygiene of the Government of the Republic of Côte d'Ivoire</t>
  </si>
  <si>
    <t>001g000001XJkAkAAL</t>
  </si>
  <si>
    <t>AR-05369</t>
  </si>
  <si>
    <t>001g000001XJkBOAA1</t>
  </si>
  <si>
    <t>AR-04853</t>
  </si>
  <si>
    <t>Ministry of Health of the Government of the Republic of Bulgaria</t>
  </si>
  <si>
    <t>001g000001XJk6yAAD</t>
  </si>
  <si>
    <t>AR-04854</t>
  </si>
  <si>
    <t>Ministry of Health, Prevention and Public Hygiene of the Government of the Republic of Senegal - AIDS Division (DLSI)</t>
  </si>
  <si>
    <t>001g000001XJk6XAAT</t>
  </si>
  <si>
    <t>AR-04855</t>
  </si>
  <si>
    <t>Ministry of Health and Social Action of the Government of the Republic of Senegal</t>
  </si>
  <si>
    <t>001g000001XJk7IAAT</t>
  </si>
  <si>
    <t>AR-04856</t>
  </si>
  <si>
    <t>AR-04933</t>
  </si>
  <si>
    <t>AR-05235</t>
  </si>
  <si>
    <t>AR-05258</t>
  </si>
  <si>
    <t>Western Cape Government: Health</t>
  </si>
  <si>
    <t>001g000001XJk8dAAD</t>
  </si>
  <si>
    <t>AR-05261</t>
  </si>
  <si>
    <t>Republican Center on Prevention and Control of AIDS of the Ministry of Healthcare and Social Development of the Republic of Kazakhstan</t>
  </si>
  <si>
    <t>001g000001XJk8fAAD</t>
  </si>
  <si>
    <t>AR-05334</t>
  </si>
  <si>
    <t>Solomon Islands Ministry of Health and Medical Services (MHMS)</t>
  </si>
  <si>
    <t>001g000001XJkAUAA1</t>
  </si>
  <si>
    <t>AR-05336</t>
  </si>
  <si>
    <t>AR-04777</t>
  </si>
  <si>
    <t>Cameroon National Association for Family Welfare</t>
  </si>
  <si>
    <t>001g000001XJk6cAAD</t>
  </si>
  <si>
    <t>AR-04778</t>
  </si>
  <si>
    <t>Malaysian AIDS Council</t>
  </si>
  <si>
    <t>001g000001XJk5XAAT</t>
  </si>
  <si>
    <t>AR-04780</t>
  </si>
  <si>
    <t>AR-04857</t>
  </si>
  <si>
    <t>AR-04859</t>
  </si>
  <si>
    <t>AR-04861</t>
  </si>
  <si>
    <t>AR-04938</t>
  </si>
  <si>
    <t>Ministry of Health of the Kingdom of Morocco</t>
  </si>
  <si>
    <t>001g000001XJk7TAAT</t>
  </si>
  <si>
    <t>AR-04940</t>
  </si>
  <si>
    <t>The Ministry of Health and Child Care (MOHCC)</t>
  </si>
  <si>
    <t>001g000001XJk89AAD</t>
  </si>
  <si>
    <t>AR-04941</t>
  </si>
  <si>
    <t>AR-05237</t>
  </si>
  <si>
    <t>AR-05239</t>
  </si>
  <si>
    <t>AR-05241</t>
  </si>
  <si>
    <t>The National Institute of Malariology, Parasitology and Entomology / Ministry of Health of the Government of the Socialist Republic of Viet Nam</t>
  </si>
  <si>
    <t>001g000001XJk8ZAAT</t>
  </si>
  <si>
    <t>AR-05263</t>
  </si>
  <si>
    <t>Republican Center of State Sanitary-Epidemiological Surveillance of the Republic of Uzbekistan</t>
  </si>
  <si>
    <t>001g000001XJk8gAAD</t>
  </si>
  <si>
    <t>AR-05347</t>
  </si>
  <si>
    <t>Viet Nam Union of Science and Technology Associations</t>
  </si>
  <si>
    <t>001g000001XJkAYAA1</t>
  </si>
  <si>
    <t>AR-05349</t>
  </si>
  <si>
    <t>Coordinating Assembly of Non Governmental Organisations (CANGO)</t>
  </si>
  <si>
    <t>001g000001XJkAbAAL</t>
  </si>
  <si>
    <t>AR-05357</t>
  </si>
  <si>
    <t>Federal Ministry of Health, Government of the Republic of Sudan</t>
  </si>
  <si>
    <t>001g000001XJkAgAAL</t>
  </si>
  <si>
    <t>AR-05359</t>
  </si>
  <si>
    <t>AR-04782</t>
  </si>
  <si>
    <t>Intersectoral Coordination of the Fight Against STIs/HIV/AIDS, Republic of Niger</t>
  </si>
  <si>
    <t>001g000001XJk6YAAT</t>
  </si>
  <si>
    <t>AR-04783</t>
  </si>
  <si>
    <t>Society For Family Health</t>
  </si>
  <si>
    <t>001g000001XJk8iAAD</t>
  </si>
  <si>
    <t>AR-04784</t>
  </si>
  <si>
    <t>AR-04785</t>
  </si>
  <si>
    <t>National Malaria Elimination Programme of the Federal Ministry of Health of the Government of the Federal Republic of Nigeria, NMEP</t>
  </si>
  <si>
    <t>001g000001XJk62AAD</t>
  </si>
  <si>
    <t>AR-04786</t>
  </si>
  <si>
    <t>Prévention Information Lutte contre le Sida</t>
  </si>
  <si>
    <t>001g000001XJk6eAAD</t>
  </si>
  <si>
    <t>AR-04863</t>
  </si>
  <si>
    <t>The Ministry of Public Health of the Government of the Republic of Cameroon</t>
  </si>
  <si>
    <t>001g000001XJk6zAAD</t>
  </si>
  <si>
    <t>AR-04865</t>
  </si>
  <si>
    <t>AR-04942</t>
  </si>
  <si>
    <t>AR-04943</t>
  </si>
  <si>
    <t>AR-04945</t>
  </si>
  <si>
    <t>AR-05243</t>
  </si>
  <si>
    <t>AR-05245</t>
  </si>
  <si>
    <t>National Malaria Control Programme, Ministry of Health and Population of the Republic of Yemen</t>
  </si>
  <si>
    <t>001g000001XJk8aAAD</t>
  </si>
  <si>
    <t>AR-05270</t>
  </si>
  <si>
    <t>AR-05272</t>
  </si>
  <si>
    <t>The Ministry of Health of the Government of the Democratic Republic of Timor-Leste</t>
  </si>
  <si>
    <t>001g000001XJk8kAAD</t>
  </si>
  <si>
    <t>AR-04788</t>
  </si>
  <si>
    <t>AR-04790</t>
  </si>
  <si>
    <t>The AIDS Support Organisation (Uganda) Limited</t>
  </si>
  <si>
    <t>001g000001XJk6fAAD</t>
  </si>
  <si>
    <t>AR-04867</t>
  </si>
  <si>
    <t>AR-04869</t>
  </si>
  <si>
    <t>AR-04870</t>
  </si>
  <si>
    <t>AR-04871</t>
  </si>
  <si>
    <t>AR-05247</t>
  </si>
  <si>
    <t>AR-05249</t>
  </si>
  <si>
    <t>Open Health Institute, The</t>
  </si>
  <si>
    <t>001g000001XJk8bAAD</t>
  </si>
  <si>
    <t>AR-05251</t>
  </si>
  <si>
    <t>AR-05274</t>
  </si>
  <si>
    <t>AR-05277</t>
  </si>
  <si>
    <t>AR-04792</t>
  </si>
  <si>
    <t>AR-04794</t>
  </si>
  <si>
    <t>The Ministry of Health and Social Services of the Government of Namibia</t>
  </si>
  <si>
    <t>001g000001XJk8FAAT</t>
  </si>
  <si>
    <t>AR-04795</t>
  </si>
  <si>
    <t>AR-04796</t>
  </si>
  <si>
    <t>Namibia Network of AIDS Service Organizations (NANASO)</t>
  </si>
  <si>
    <t>001g000001XJk5qAAD</t>
  </si>
  <si>
    <t>AR-04873</t>
  </si>
  <si>
    <t>AR-04875</t>
  </si>
  <si>
    <t>AR-04953</t>
  </si>
  <si>
    <t>National Religious Association for Social Development (NRASD)</t>
  </si>
  <si>
    <t>001g000001XJk64AAD</t>
  </si>
  <si>
    <t>AR-05256</t>
  </si>
  <si>
    <t>AR-05281</t>
  </si>
  <si>
    <t>The Ministry of Health of the Government of the Republic of Guyana</t>
  </si>
  <si>
    <t>001g000001XJk9HAAT</t>
  </si>
  <si>
    <t>AR-04797</t>
  </si>
  <si>
    <t>AR-04799</t>
  </si>
  <si>
    <t>Health Planning System Strengthening and Information Analysis Unit</t>
  </si>
  <si>
    <t>001g000001XJkBDAA1</t>
  </si>
  <si>
    <t>AR-04800</t>
  </si>
  <si>
    <t>AR-04877</t>
  </si>
  <si>
    <t>IL&amp;FS Education &amp; Technology Services Ltd.</t>
  </si>
  <si>
    <t>001g000001XJk72AAD</t>
  </si>
  <si>
    <t>AR-04879</t>
  </si>
  <si>
    <t>India HIV/AIDS Alliance</t>
  </si>
  <si>
    <t>001g000001XJk73AAD</t>
  </si>
  <si>
    <t>AR-04881</t>
  </si>
  <si>
    <t>Indonesia Planned Parenthood Association (IPPA)</t>
  </si>
  <si>
    <t>001g000001XJk74AAD</t>
  </si>
  <si>
    <t>AR-04960</t>
  </si>
  <si>
    <t>Tata Institute of Social Sciences (TISS)</t>
  </si>
  <si>
    <t>001g000001XJk7WAAT</t>
  </si>
  <si>
    <t>AR-05283</t>
  </si>
  <si>
    <t>AR-05287</t>
  </si>
  <si>
    <t>AR-04802</t>
  </si>
  <si>
    <t>AR-04804</t>
  </si>
  <si>
    <t>Ministry of Health and Quality of Life (implementing through the National AIDS Secretariat)</t>
  </si>
  <si>
    <t>001g000001XJk6gAAD</t>
  </si>
  <si>
    <t>AR-04806</t>
  </si>
  <si>
    <t>Cicatelli Associates Inc.</t>
  </si>
  <si>
    <t>001g000001XJk6DAAT</t>
  </si>
  <si>
    <t>AR-04883</t>
  </si>
  <si>
    <t>Instituto Dermatológico y Cirugía de Piel ‘Dr. Huberto Bogaert Díaz’</t>
  </si>
  <si>
    <t>001g000001XJk76AAD</t>
  </si>
  <si>
    <t>AR-04885</t>
  </si>
  <si>
    <t>The Department of Disease Control, Ministry of Public Health of the Royal Government of Thailand</t>
  </si>
  <si>
    <t>001g000001XJk6IAAT</t>
  </si>
  <si>
    <t>AR-04886</t>
  </si>
  <si>
    <t>Public Institution - Coordination, Implementation and Monitoring Unit of the Health  System Projects</t>
  </si>
  <si>
    <t>001g000001XJk7DAAT</t>
  </si>
  <si>
    <t>AR-04966</t>
  </si>
  <si>
    <t>United Nations Children's Fund (UNICEF)</t>
  </si>
  <si>
    <t>001g000001XJk7XAAT</t>
  </si>
  <si>
    <t>AR-05289</t>
  </si>
  <si>
    <t>AR-05292</t>
  </si>
  <si>
    <t>Ministry of Public Health of the Government of the Republic of Ecuador</t>
  </si>
  <si>
    <t>001g000001XJk9JAAT</t>
  </si>
  <si>
    <t>AR-04807</t>
  </si>
  <si>
    <t>AR-04809</t>
  </si>
  <si>
    <t>Ministry of Health (PARSALUD II ,Unidad Ejecutora 123)</t>
  </si>
  <si>
    <t>001g000001XJk4zAAD</t>
  </si>
  <si>
    <t>AR-04810</t>
  </si>
  <si>
    <t>AR-04811</t>
  </si>
  <si>
    <t>Kenya Red Cross Society</t>
  </si>
  <si>
    <t>001g000001XJk6hAAD</t>
  </si>
  <si>
    <t>AR-04887</t>
  </si>
  <si>
    <t>Project HOPE  - the People to People Health Foundation</t>
  </si>
  <si>
    <t>001g000001XJk6BAAT</t>
  </si>
  <si>
    <t>AR-04888</t>
  </si>
  <si>
    <t>AR-04890</t>
  </si>
  <si>
    <t>AR-04968</t>
  </si>
  <si>
    <t>AR-04971</t>
  </si>
  <si>
    <t>AR-05294</t>
  </si>
  <si>
    <t>AR-05296</t>
  </si>
  <si>
    <t>Department of Health, Republic of the Philippines</t>
  </si>
  <si>
    <t>001g000001XJk9MAAT</t>
  </si>
  <si>
    <t>AR-04813</t>
  </si>
  <si>
    <t>The National Council for the Struggle against HIV/AIDS and STI</t>
  </si>
  <si>
    <t>001g000001XJk6jAAD</t>
  </si>
  <si>
    <t>AR-04815</t>
  </si>
  <si>
    <t>Federación Red NICASALUD</t>
  </si>
  <si>
    <t>001g000001XJk6kAAD</t>
  </si>
  <si>
    <t>AR-04896</t>
  </si>
  <si>
    <t>International Charitable Foundation “Alliance for Public Health”</t>
  </si>
  <si>
    <t>001g000001XJk7HAAT</t>
  </si>
  <si>
    <t>AR-04974</t>
  </si>
  <si>
    <t>AR-04976</t>
  </si>
  <si>
    <t>AR-05298</t>
  </si>
  <si>
    <t>Basic Health Care Directorate (DSSB)</t>
  </si>
  <si>
    <t>001g000001XJk9NAAT</t>
  </si>
  <si>
    <t>AR-05302</t>
  </si>
  <si>
    <t>National Center For Disease Control and Public Health</t>
  </si>
  <si>
    <t>001g000001XJk9QAAT</t>
  </si>
  <si>
    <t>AR-04818</t>
  </si>
  <si>
    <t>The Ministry of Public Health of the Islamic Republic of Afghanistan</t>
  </si>
  <si>
    <t>001g000001XJk6lAAD</t>
  </si>
  <si>
    <t>AR-04820</t>
  </si>
  <si>
    <t>AR-04898</t>
  </si>
  <si>
    <t>AR-04900</t>
  </si>
  <si>
    <t>Ministry of Health and Social Assistance of the Government of the Republic of Guatemala</t>
  </si>
  <si>
    <t>001g000001XJk7JAAT</t>
  </si>
  <si>
    <t>AR-05178</t>
  </si>
  <si>
    <t>Ministry of Health of Honduras</t>
  </si>
  <si>
    <t>001g000001XJk8DAAT</t>
  </si>
  <si>
    <t>AR-05180</t>
  </si>
  <si>
    <t>AR-05304</t>
  </si>
  <si>
    <t>AR-04822</t>
  </si>
  <si>
    <t>AR-04826</t>
  </si>
  <si>
    <t>Fundação para o Desenvolvimento da Comunidade (FDC)</t>
  </si>
  <si>
    <t>001g000001XJk6nAAD</t>
  </si>
  <si>
    <t>AR-04902</t>
  </si>
  <si>
    <t>AR-04904</t>
  </si>
  <si>
    <t>AR-04906</t>
  </si>
  <si>
    <t>The Ministry of Health of the Government of the Republic of Armenia</t>
  </si>
  <si>
    <t>001g000001XJk7KAAT</t>
  </si>
  <si>
    <t>AR-05185</t>
  </si>
  <si>
    <t>Ministry of Health of the Revolutionary Government of Zanzibar</t>
  </si>
  <si>
    <t>001g000001XJkBKAA1</t>
  </si>
  <si>
    <t>AR-05308</t>
  </si>
  <si>
    <t>Health System Performance Program (HSPP)</t>
  </si>
  <si>
    <t>001g000001XJk9VAAT</t>
  </si>
  <si>
    <t>AR-04828</t>
  </si>
  <si>
    <t>AR-04831</t>
  </si>
  <si>
    <t>Centro de Información y Recursos para el Desarrollo (CIRD)</t>
  </si>
  <si>
    <t>001g000001XJk6oAAD</t>
  </si>
  <si>
    <t>AR-04907</t>
  </si>
  <si>
    <t>AR-04908</t>
  </si>
  <si>
    <t>AR-04909</t>
  </si>
  <si>
    <t>AR-04911</t>
  </si>
  <si>
    <t>AR-05187</t>
  </si>
  <si>
    <t>AR-05189</t>
  </si>
  <si>
    <t>001g000001XJk8GAAT</t>
  </si>
  <si>
    <t>AR-05191</t>
  </si>
  <si>
    <t>AR-05314</t>
  </si>
  <si>
    <t>Soul City Institute for Health and Development Communication NPC</t>
  </si>
  <si>
    <t>001g000001XJk9gAAD</t>
  </si>
  <si>
    <t>AR-04833</t>
  </si>
  <si>
    <t>AR-04835</t>
  </si>
  <si>
    <t>AR-04913</t>
  </si>
  <si>
    <t>AR-05193</t>
  </si>
  <si>
    <t>Greenstar Social Marketing Pakistan (Guarantee) Limited</t>
  </si>
  <si>
    <t>001g000001XJk8JAAT</t>
  </si>
  <si>
    <t>AR-05195</t>
  </si>
  <si>
    <t>Asociación Protección a la Salud - PROSALUD</t>
  </si>
  <si>
    <t>001g000001XJk8KAAT</t>
  </si>
  <si>
    <t>AR-05207</t>
  </si>
  <si>
    <t>Ministry of Health of the Republic of Rwanda</t>
  </si>
  <si>
    <t>001g000001XJk8PAAT</t>
  </si>
  <si>
    <t>AR-05209</t>
  </si>
  <si>
    <t>AR-05211</t>
  </si>
  <si>
    <t>AR-05320</t>
  </si>
  <si>
    <t>Ministry of Health/National Lung Hospital</t>
  </si>
  <si>
    <t>001g000001XJkAFAA1</t>
  </si>
  <si>
    <t>AR-04837</t>
  </si>
  <si>
    <t>The National AIDS Control Program of the Ministry of Health</t>
  </si>
  <si>
    <t>001g000001XJk6pAAD</t>
  </si>
  <si>
    <t>AR-04839</t>
  </si>
  <si>
    <t>National Program of the Fight Against AIDS of the Government of the Republic of Côte d’Ivoire</t>
  </si>
  <si>
    <t>001g000001XJk6qAAD</t>
  </si>
  <si>
    <t>AR-04841</t>
  </si>
  <si>
    <t>The National AIDS Council of Senegal</t>
  </si>
  <si>
    <t>001g000001XJk6rAAD</t>
  </si>
  <si>
    <t>AR-04917</t>
  </si>
  <si>
    <t>Executive Secretariat of the National AIDS Council (SE/CNLS)- Republic of Guinea</t>
  </si>
  <si>
    <t>001g000001XJk7MAAT</t>
  </si>
  <si>
    <t>AR-04919</t>
  </si>
  <si>
    <t>National HIV/AIDS Secretariat</t>
  </si>
  <si>
    <t>001g000001XJk7NAAT</t>
  </si>
  <si>
    <t>AR-04921</t>
  </si>
  <si>
    <t>AR-05197</t>
  </si>
  <si>
    <t>The Ministry of Health, Kingdom of Cambodia</t>
  </si>
  <si>
    <t>001g000001XJk8LAAT</t>
  </si>
  <si>
    <t>AR-05199</t>
  </si>
  <si>
    <t>Ministry of Health of the Government of Jamaica</t>
  </si>
  <si>
    <t>001g000001XJk8MAAT</t>
  </si>
  <si>
    <t>AR-05201</t>
  </si>
  <si>
    <t>AR-05213</t>
  </si>
  <si>
    <t>AR-04578</t>
  </si>
  <si>
    <t>AngloGold Ashanti (Ghana) Malaria Control Limited</t>
  </si>
  <si>
    <t>001g000001XJk5LAAT</t>
  </si>
  <si>
    <t>AR-04580</t>
  </si>
  <si>
    <t>Nicaraguan Institute of Social Security (INSS)</t>
  </si>
  <si>
    <t>001g000001XJk5MAAT</t>
  </si>
  <si>
    <t>AR-04582</t>
  </si>
  <si>
    <t>AR-04754</t>
  </si>
  <si>
    <t>Economic Relations Division, Ministry of Finance, Government of the People's Republic of Bangladesh</t>
  </si>
  <si>
    <t>001g000001XJk6PAAT</t>
  </si>
  <si>
    <t>AR-04756</t>
  </si>
  <si>
    <t>AR-04758</t>
  </si>
  <si>
    <t>AR-04586</t>
  </si>
  <si>
    <t>AR-04588</t>
  </si>
  <si>
    <t>Technical Management Unit of the Ministry of Public Health of the Government of the Republic of Ecuador</t>
  </si>
  <si>
    <t>001g000001XJk5NAAT</t>
  </si>
  <si>
    <t>AR-04592</t>
  </si>
  <si>
    <t>International Union Against Tuberculosis and Lung Disease</t>
  </si>
  <si>
    <t>001g000001XJk5PAAT</t>
  </si>
  <si>
    <t>AR-04594</t>
  </si>
  <si>
    <t>Alliance Nationale Contre Le Sida en Cote D'Ivoire</t>
  </si>
  <si>
    <t>001g000001XJk5QAAT</t>
  </si>
  <si>
    <t>AR-04596</t>
  </si>
  <si>
    <t>AR-04584</t>
  </si>
  <si>
    <t>AR-04606</t>
  </si>
  <si>
    <t>Association For Reproductive And Family Health</t>
  </si>
  <si>
    <t>001g000001XJk5SAAT</t>
  </si>
  <si>
    <t>AR-04608</t>
  </si>
  <si>
    <t>AR-04610</t>
  </si>
  <si>
    <t>Mercy Corps</t>
  </si>
  <si>
    <t>001g000001XJk5WAAT</t>
  </si>
  <si>
    <t>AR-04612</t>
  </si>
  <si>
    <t>BRAC</t>
  </si>
  <si>
    <t>001g000001XJk5YAAT</t>
  </si>
  <si>
    <t>AR-04613</t>
  </si>
  <si>
    <t>The Ministry of Health and Population of the Government of Egypt</t>
  </si>
  <si>
    <t>001g000001XJk5rAAD</t>
  </si>
  <si>
    <t>AR-04614</t>
  </si>
  <si>
    <t>AR-04616</t>
  </si>
  <si>
    <t>AR-04618</t>
  </si>
  <si>
    <t>The Family Planning Association of Sri Lanka</t>
  </si>
  <si>
    <t>001g000001XJk5aAAD</t>
  </si>
  <si>
    <t>AR-04620</t>
  </si>
  <si>
    <t>AR-04603</t>
  </si>
  <si>
    <t>AR-04604</t>
  </si>
  <si>
    <t>Cape Verde Non Governmental Organisations Platform (PlatONG)</t>
  </si>
  <si>
    <t>001g000001XJk5cAAD</t>
  </si>
  <si>
    <t>AR-04622</t>
  </si>
  <si>
    <t>AR-04624</t>
  </si>
  <si>
    <t>Ministry of Health and Medical Services Fiji</t>
  </si>
  <si>
    <t>001g000001XJk5dAAD</t>
  </si>
  <si>
    <t>AR-04659</t>
  </si>
  <si>
    <t>Indian Nursing Council</t>
  </si>
  <si>
    <t>001g000001XJk75AAD</t>
  </si>
  <si>
    <t>AR-04660</t>
  </si>
  <si>
    <t>AR-04662</t>
  </si>
  <si>
    <t>Ministry of Health of the Government of the Republic of Zambia</t>
  </si>
  <si>
    <t>001g000001XJk5lAAD</t>
  </si>
  <si>
    <t>AR-04664</t>
  </si>
  <si>
    <t>AR-04666</t>
  </si>
  <si>
    <t>National Center of Tuberculosis Problems of the Ministry of Healthcare and Social Development of the Government of the Republic of Kazakhstan</t>
  </si>
  <si>
    <t>001g000001XJk5mAAD</t>
  </si>
  <si>
    <t>AR-04667</t>
  </si>
  <si>
    <t>YAYASAN SPIRITIA</t>
  </si>
  <si>
    <t>001g000001XJkAuAAL</t>
  </si>
  <si>
    <t>AR-04669</t>
  </si>
  <si>
    <t>Nahdlatul Ulama (NU)</t>
  </si>
  <si>
    <t>001g000001XJk5nAAD</t>
  </si>
  <si>
    <t>AR-04671</t>
  </si>
  <si>
    <t>Nai Zindagi</t>
  </si>
  <si>
    <t>001g000001XJk5oAAD</t>
  </si>
  <si>
    <t>AR-04673</t>
  </si>
  <si>
    <t>Faculty of Public Health, University of Indonesia</t>
  </si>
  <si>
    <t>001g000001XJk56AAD</t>
  </si>
  <si>
    <t>AR-04674</t>
  </si>
  <si>
    <t>National TB Control Programme (NTP) Pakistan</t>
  </si>
  <si>
    <t>001g000001XJk5pAAD</t>
  </si>
  <si>
    <t>AR-04762</t>
  </si>
  <si>
    <t>The Ministry of Health of the Government of the Togolese Republic</t>
  </si>
  <si>
    <t>001g000001XJk6VAAT</t>
  </si>
  <si>
    <t>AR-04763</t>
  </si>
  <si>
    <t>AR-04764</t>
  </si>
  <si>
    <t>AR-04766</t>
  </si>
  <si>
    <t>Emmanuel Hospital Association</t>
  </si>
  <si>
    <t>001g000001XJk6ZAAT</t>
  </si>
  <si>
    <t>AR-04775</t>
  </si>
  <si>
    <t>AR-04774</t>
  </si>
  <si>
    <t>AR-04626</t>
  </si>
  <si>
    <t>Caritas India</t>
  </si>
  <si>
    <t>001g000001XJk5eAAD</t>
  </si>
  <si>
    <t>AR-04635</t>
  </si>
  <si>
    <t>Ministry of Health, Nutrition &amp; Indigenous Medicine</t>
  </si>
  <si>
    <t>001g000001XJk5fAAD</t>
  </si>
  <si>
    <t>AR-04637</t>
  </si>
  <si>
    <t>AR-04639</t>
  </si>
  <si>
    <t>German Corporation for International Cooperation (GIZ) GmbH</t>
  </si>
  <si>
    <t>001g000001XJk8nAAD</t>
  </si>
  <si>
    <t>AR-04640</t>
  </si>
  <si>
    <t>Ministry of Health and Social Welfare</t>
  </si>
  <si>
    <t>001g000001XJk5gAAD</t>
  </si>
  <si>
    <t>AR-04641</t>
  </si>
  <si>
    <t>The National AIDS Secretariat of the Republic of The Gambia (NAS)</t>
  </si>
  <si>
    <t>001g000001XJk6tAAD</t>
  </si>
  <si>
    <t>AR-04642</t>
  </si>
  <si>
    <t>AR-04644</t>
  </si>
  <si>
    <t>AR-04628</t>
  </si>
  <si>
    <t>AR-04630</t>
  </si>
  <si>
    <t>AR-04632</t>
  </si>
  <si>
    <t>AR-04634</t>
  </si>
  <si>
    <t>Ghana AIDS Commission</t>
  </si>
  <si>
    <t>001g000001XJk6sAAD</t>
  </si>
  <si>
    <t>AR-04646</t>
  </si>
  <si>
    <t>Medical Research Council (UK)</t>
  </si>
  <si>
    <t>001g000001XJk5UAAT</t>
  </si>
  <si>
    <t>AR-04647</t>
  </si>
  <si>
    <t>Ministry of Health of the Government of the Republic of Serbia</t>
  </si>
  <si>
    <t>001g000001XJk5hAAD</t>
  </si>
  <si>
    <t>AR-04649</t>
  </si>
  <si>
    <t>AR-04651</t>
  </si>
  <si>
    <t>Ministry of Health of the Government of the Republic of Angola</t>
  </si>
  <si>
    <t>001g000001XJk5iAAD</t>
  </si>
  <si>
    <t>AR-04653</t>
  </si>
  <si>
    <t>AR-04655</t>
  </si>
  <si>
    <t>Ministry of Health of the Government of the Republic of Botswana</t>
  </si>
  <si>
    <t>001g000001XJk5jAAD</t>
  </si>
  <si>
    <t>AR-04657</t>
  </si>
  <si>
    <t>AR-04680</t>
  </si>
  <si>
    <t>National Agency for the Control of AIDS</t>
  </si>
  <si>
    <t>001g000001XJk5tAAD</t>
  </si>
  <si>
    <t>AR-04682</t>
  </si>
  <si>
    <t>National AIDS Commission of Indonesia</t>
  </si>
  <si>
    <t>001g000001XJk5uAAD</t>
  </si>
  <si>
    <t>AR-04684</t>
  </si>
  <si>
    <t>National Center for HIV/AIDS, Dermatology and STI</t>
  </si>
  <si>
    <t>001g000001XJk5yAAD</t>
  </si>
  <si>
    <t>AR-04690</t>
  </si>
  <si>
    <t>AR-04692</t>
  </si>
  <si>
    <t>National Office for Family and Population (Office National de la famille et de la population)-ONFP</t>
  </si>
  <si>
    <t>001g000001XJk63AAD</t>
  </si>
  <si>
    <t>AR-04694</t>
  </si>
  <si>
    <t>AR-04696</t>
  </si>
  <si>
    <t>AR-04698</t>
  </si>
  <si>
    <t>Networking HIV, AIDS Community of South Africa NPC (NACOSA)</t>
  </si>
  <si>
    <t>001g000001XJk66AAD</t>
  </si>
  <si>
    <t>AR-04700</t>
  </si>
  <si>
    <t>Persatuan Karya Dharma Kesehatan Indonesia (also known as “PERDHAKI”, Association of Voluntary Health Services of Indonesia)</t>
  </si>
  <si>
    <t>001g000001XJk67AAD</t>
  </si>
  <si>
    <t>AR-04702</t>
  </si>
  <si>
    <t>Center for Health Policies and Studies (PAS Center)</t>
  </si>
  <si>
    <t>001g000001XJk68AAD</t>
  </si>
  <si>
    <t>AR-04704</t>
  </si>
  <si>
    <t>AR-04706</t>
  </si>
  <si>
    <t>AR-04708</t>
  </si>
  <si>
    <t>AR-04712</t>
  </si>
  <si>
    <t>Pilipinas Shell Foundation, Inc.</t>
  </si>
  <si>
    <t>001g000001XJk69AAD</t>
  </si>
  <si>
    <t>AR-04714</t>
  </si>
  <si>
    <t>Planned Parenthood Association of Ghana</t>
  </si>
  <si>
    <t>001g000001XJk6AAAT</t>
  </si>
  <si>
    <t>AR-04716</t>
  </si>
  <si>
    <t>National High Council for the Fight against AIDS in the Republic of Mali (HCNLS)</t>
  </si>
  <si>
    <t>001g000001XJk6vAAD</t>
  </si>
  <si>
    <t>AR-04717</t>
  </si>
  <si>
    <t>Groupe Pivot Santé Population</t>
  </si>
  <si>
    <t>001g000001XJk9KAAT</t>
  </si>
  <si>
    <t>AR-04718</t>
  </si>
  <si>
    <t>The Ministry of Health of the Government of the Republic of Mali</t>
  </si>
  <si>
    <t>001g000001XJk7xAAD</t>
  </si>
  <si>
    <t>AR-04721</t>
  </si>
  <si>
    <t>AR-04723</t>
  </si>
  <si>
    <t>AR-04725</t>
  </si>
  <si>
    <t>Cooperative Housing Foundation (doing business as CHF international and as Global Communities)</t>
  </si>
  <si>
    <t>001g000001XJk6CAAT</t>
  </si>
  <si>
    <t>AR-04727</t>
  </si>
  <si>
    <t>AR-04729</t>
  </si>
  <si>
    <t>001g000001XJkBPAA1</t>
  </si>
  <si>
    <t>AR-04730</t>
  </si>
  <si>
    <t>AR-04731</t>
  </si>
  <si>
    <t>AR-04733</t>
  </si>
  <si>
    <t>The Registered Trustees of the National AIDS Commission Trust of the Republic of Malawi</t>
  </si>
  <si>
    <t>001g000001XJk8eAAD</t>
  </si>
  <si>
    <t>AR-04734</t>
  </si>
  <si>
    <t>AR-04736</t>
  </si>
  <si>
    <t>Raks Thai Foundation</t>
  </si>
  <si>
    <t>001g000001XJk6EAAT</t>
  </si>
  <si>
    <t>AR-04738</t>
  </si>
  <si>
    <t>Reseau Burundais des Personnes Vivant avec le VIH/SIDA (RBP+)</t>
  </si>
  <si>
    <t>001g000001XJk6FAAT</t>
  </si>
  <si>
    <t>AR-04740</t>
  </si>
  <si>
    <t>Ministry of Health of the Government of the Dominican Republic</t>
  </si>
  <si>
    <t>001g000001XJk6GAAT</t>
  </si>
  <si>
    <t>AR-04742</t>
  </si>
  <si>
    <t>AR-04744</t>
  </si>
  <si>
    <t>AR-04746</t>
  </si>
  <si>
    <t>National Council for HIV and AIDS (CONAVIHSIDA)</t>
  </si>
  <si>
    <t>001g000001XJk6KAAT</t>
  </si>
  <si>
    <t>AR-04748</t>
  </si>
  <si>
    <t>Corporación Kimirina</t>
  </si>
  <si>
    <t>001g000001XJk6NAAT</t>
  </si>
  <si>
    <t>AR-04750</t>
  </si>
  <si>
    <t>AR-04752</t>
  </si>
  <si>
    <t>Stichting Cordaid</t>
  </si>
  <si>
    <t>001g000001XJk6OAAT</t>
  </si>
  <si>
    <t>AR-04248</t>
  </si>
  <si>
    <t>001g000001XJk98AAD</t>
  </si>
  <si>
    <t>AR-04249</t>
  </si>
  <si>
    <t>AR-04254</t>
  </si>
  <si>
    <t>World Vision India</t>
  </si>
  <si>
    <t>001g000001XJkAhAAL</t>
  </si>
  <si>
    <t>AR-04255</t>
  </si>
  <si>
    <t>001g000001XJk99AAD</t>
  </si>
  <si>
    <t>AR-04256</t>
  </si>
  <si>
    <t>AR-04260</t>
  </si>
  <si>
    <t>001g000001XJk91AAD</t>
  </si>
  <si>
    <t>AR-04261</t>
  </si>
  <si>
    <t>AR-04262</t>
  </si>
  <si>
    <t>AR-04263</t>
  </si>
  <si>
    <t>AR-04264</t>
  </si>
  <si>
    <t>United Nations Office for Project Services (UNOPS)</t>
  </si>
  <si>
    <t>001g000001XJk8lAAD</t>
  </si>
  <si>
    <t>AR-04266</t>
  </si>
  <si>
    <t>AR-04267</t>
  </si>
  <si>
    <t>AR-04188</t>
  </si>
  <si>
    <t>World Vision International</t>
  </si>
  <si>
    <t>001g000001XJkAPAA1</t>
  </si>
  <si>
    <t>AR-04190</t>
  </si>
  <si>
    <t>001g000001XJk9AAAT</t>
  </si>
  <si>
    <t>AR-04191</t>
  </si>
  <si>
    <t>AR-04192</t>
  </si>
  <si>
    <t>001g000001XJk61AAD</t>
  </si>
  <si>
    <t>AR-04193</t>
  </si>
  <si>
    <t>001g000001XJk2XAAT</t>
  </si>
  <si>
    <t>AR-04197</t>
  </si>
  <si>
    <t>Save the Children Federation, Inc.</t>
  </si>
  <si>
    <t>001g000001XJkAIAA1</t>
  </si>
  <si>
    <t>AR-04198</t>
  </si>
  <si>
    <t>001g000001XJk8uAAD</t>
  </si>
  <si>
    <t>AR-04199</t>
  </si>
  <si>
    <t>AR-04200</t>
  </si>
  <si>
    <t>001g000001XJk8tAAD</t>
  </si>
  <si>
    <t>AR-04201</t>
  </si>
  <si>
    <t>AR-04202</t>
  </si>
  <si>
    <t>001g000001XJk8rAAD</t>
  </si>
  <si>
    <t>AR-04203</t>
  </si>
  <si>
    <t>AR-04204</t>
  </si>
  <si>
    <t>AR-04207</t>
  </si>
  <si>
    <t>001g000001XJk77AAD</t>
  </si>
  <si>
    <t>AR-04177</t>
  </si>
  <si>
    <t>001g000001XJkAQAA1</t>
  </si>
  <si>
    <t>AR-04178</t>
  </si>
  <si>
    <t>AR-04179</t>
  </si>
  <si>
    <t>AR-04180</t>
  </si>
  <si>
    <t>AR-04212</t>
  </si>
  <si>
    <t>001g000001XJk78AAD</t>
  </si>
  <si>
    <t>AR-04214</t>
  </si>
  <si>
    <t>AR-04217</t>
  </si>
  <si>
    <t>AR-04218</t>
  </si>
  <si>
    <t>AR-04219</t>
  </si>
  <si>
    <t>AR-04220</t>
  </si>
  <si>
    <t>AR-04221</t>
  </si>
  <si>
    <t>Central Board of Aisyiyah</t>
  </si>
  <si>
    <t>001g000001XJk4sAAD</t>
  </si>
  <si>
    <t>AR-04268</t>
  </si>
  <si>
    <t>AR-04275</t>
  </si>
  <si>
    <t>AR-04276</t>
  </si>
  <si>
    <t>001g000001XJk79AAD</t>
  </si>
  <si>
    <t>AR-04185</t>
  </si>
  <si>
    <t>001g000001XJk8yAAD</t>
  </si>
  <si>
    <t>AR-04186</t>
  </si>
  <si>
    <t>AR-04223</t>
  </si>
  <si>
    <t>AR-04224</t>
  </si>
  <si>
    <t>AR-04225</t>
  </si>
  <si>
    <t>AR-04228</t>
  </si>
  <si>
    <t>AR-04230</t>
  </si>
  <si>
    <t>001g000001XJk8sAAD</t>
  </si>
  <si>
    <t>AR-04231</t>
  </si>
  <si>
    <t>AR-04232</t>
  </si>
  <si>
    <t>001g000001XJk9FAAT</t>
  </si>
  <si>
    <t>AR-04233</t>
  </si>
  <si>
    <t>AR-04234</t>
  </si>
  <si>
    <t>AR-04235</t>
  </si>
  <si>
    <t>AR-04240</t>
  </si>
  <si>
    <t>001g000001XJk5vAAD</t>
  </si>
  <si>
    <t>AR-04242</t>
  </si>
  <si>
    <t>001g000001XJk8xAAD</t>
  </si>
  <si>
    <t>AR-04244</t>
  </si>
  <si>
    <t>AR-04278</t>
  </si>
  <si>
    <t>001g000001XJk9LAAT</t>
  </si>
  <si>
    <t>AR-04290</t>
  </si>
  <si>
    <t>001g000001XJk9DAAT</t>
  </si>
  <si>
    <t>AR-04291</t>
  </si>
  <si>
    <t>AR-04294</t>
  </si>
  <si>
    <t>001g000001XJk60AAD</t>
  </si>
  <si>
    <t>AR-04295</t>
  </si>
  <si>
    <t>AR-04298</t>
  </si>
  <si>
    <t>001g000001XJk94AAD</t>
  </si>
  <si>
    <t>AR-04299</t>
  </si>
  <si>
    <t>World Vision Mozambique</t>
  </si>
  <si>
    <t>001g000001XJk5VAAT</t>
  </si>
  <si>
    <t>AR-04304</t>
  </si>
  <si>
    <t>World Vision Malawi</t>
  </si>
  <si>
    <t>001g000001XJkAqAAL</t>
  </si>
  <si>
    <t>AR-04306</t>
  </si>
  <si>
    <t>AR-04307</t>
  </si>
  <si>
    <t>AR-04308</t>
  </si>
  <si>
    <t>AR-04313</t>
  </si>
  <si>
    <t>001g000001XJk5wAAD</t>
  </si>
  <si>
    <t>AR-04314</t>
  </si>
  <si>
    <t>AR-04317</t>
  </si>
  <si>
    <t>The International Federation of Red Cross and Red Crescent Societies (IFRC)</t>
  </si>
  <si>
    <t>001g000001XJk8jAAD</t>
  </si>
  <si>
    <t>AR-04318</t>
  </si>
  <si>
    <t>001g000001XJk8wAAD</t>
  </si>
  <si>
    <t>AR-04319</t>
  </si>
  <si>
    <t>AR-04320</t>
  </si>
  <si>
    <t>AR-04321</t>
  </si>
  <si>
    <t>AR-04300</t>
  </si>
  <si>
    <t>AR-04322</t>
  </si>
  <si>
    <t>AR-04324</t>
  </si>
  <si>
    <t>AR-04325</t>
  </si>
  <si>
    <t>AR-04326</t>
  </si>
  <si>
    <t>AR-04330</t>
  </si>
  <si>
    <t>001g000001XJk8oAAD</t>
  </si>
  <si>
    <t>AR-04332</t>
  </si>
  <si>
    <t>AR-04334</t>
  </si>
  <si>
    <t>AR-04337</t>
  </si>
  <si>
    <t>AR-04339</t>
  </si>
  <si>
    <t>AR-04341</t>
  </si>
  <si>
    <t>001g000001XJk9CAAT</t>
  </si>
  <si>
    <t>AR-04342</t>
  </si>
  <si>
    <t>AR-04344</t>
  </si>
  <si>
    <t>001g000001XJkAcAAL</t>
  </si>
  <si>
    <t>AR-04323</t>
  </si>
  <si>
    <t>AR-04349</t>
  </si>
  <si>
    <t>001g000001XJk93AAD</t>
  </si>
  <si>
    <t>AR-04350</t>
  </si>
  <si>
    <t>AR-04351</t>
  </si>
  <si>
    <t>AR-04352</t>
  </si>
  <si>
    <t>AR-04353</t>
  </si>
  <si>
    <t>AR-04354</t>
  </si>
  <si>
    <t>AR-04356</t>
  </si>
  <si>
    <t>001g000001XJk2iAAD</t>
  </si>
  <si>
    <t>AR-04357</t>
  </si>
  <si>
    <t>IntraHealth International, Inc.</t>
  </si>
  <si>
    <t>001g000001XJk8OAAT</t>
  </si>
  <si>
    <t>AR-04358</t>
  </si>
  <si>
    <t>AR-04359</t>
  </si>
  <si>
    <t>001g000001XJk7AAAT</t>
  </si>
  <si>
    <t>AR-04360</t>
  </si>
  <si>
    <t>AR-04362</t>
  </si>
  <si>
    <t>AR-04363</t>
  </si>
  <si>
    <t>World Vision Kenya</t>
  </si>
  <si>
    <t>001g000001XJk8mAAD</t>
  </si>
  <si>
    <t>AR-04367</t>
  </si>
  <si>
    <t>001g000001XJk8zAAD</t>
  </si>
  <si>
    <t>AR-04368</t>
  </si>
  <si>
    <t>AR-04370</t>
  </si>
  <si>
    <t>AR-04371</t>
  </si>
  <si>
    <t>AR-04372</t>
  </si>
  <si>
    <t>AR-04369</t>
  </si>
  <si>
    <t>AR-04986</t>
  </si>
  <si>
    <t>The Ministry of Health of the Republic of Azerbaijan</t>
  </si>
  <si>
    <t>001g000001XJk7bAAD</t>
  </si>
  <si>
    <t>AR-04989</t>
  </si>
  <si>
    <t>AR-04991</t>
  </si>
  <si>
    <t>Churches Health Association of Zambia</t>
  </si>
  <si>
    <t>001g000001XJk7cAAD</t>
  </si>
  <si>
    <t>AR-04993</t>
  </si>
  <si>
    <t>AR-05007</t>
  </si>
  <si>
    <t>001g000001XJk7eAAD</t>
  </si>
  <si>
    <t>AR-05009</t>
  </si>
  <si>
    <t>AR-04995</t>
  </si>
  <si>
    <t>The Ministry of Health of the Government of the Republic of Suriname</t>
  </si>
  <si>
    <t>001g000001XJk7dAAD</t>
  </si>
  <si>
    <t>AR-04997</t>
  </si>
  <si>
    <t>AR-05000</t>
  </si>
  <si>
    <t>AR-05003</t>
  </si>
  <si>
    <t>AR-05005</t>
  </si>
  <si>
    <t>AR-04977</t>
  </si>
  <si>
    <t>AR-04981</t>
  </si>
  <si>
    <t>AR-04385</t>
  </si>
  <si>
    <t>001g000001XJk8vAAD</t>
  </si>
  <si>
    <t>AR-04386</t>
  </si>
  <si>
    <t>AR-04391</t>
  </si>
  <si>
    <t>182</t>
  </si>
  <si>
    <t>49</t>
  </si>
  <si>
    <t>3.6</t>
  </si>
  <si>
    <t>5.2%</t>
  </si>
  <si>
    <t>WHO Lao TB country profile 2016 for 2015 data</t>
  </si>
  <si>
    <t>NTC data 2016</t>
  </si>
  <si>
    <t>71</t>
  </si>
  <si>
    <t>Assuming population denominator 6.975 M in 2016</t>
  </si>
  <si>
    <t>40.6%</t>
  </si>
  <si>
    <t>http://www.who.int/tb/country/data/profiles/en/</t>
  </si>
  <si>
    <t>182/100,000 in WHO Lao country profile 2016 for the year 2015
http://www.who.int/tb/country/data/profiles/en/</t>
  </si>
  <si>
    <t>To reduce th eburden of tuberculosis in Lao PDR and to reach the targets of the WHO END TB strategy</t>
  </si>
  <si>
    <t>87.7</t>
  </si>
  <si>
    <t>Numerator and Denominator can be bacteriology positive pulmonary TB cases only</t>
  </si>
  <si>
    <t>Numerator is the number of bacteriology positive pulmonary TB tested by Xpert for Rifampicin resistance
Denominator is the total number of notified bacteriology positive pulmonary TB patients</t>
  </si>
  <si>
    <t>All culture positive RR/MDR-TB patients have a full DST performed by SRL until 2016. DST will be performed in National TB Reference laboratory starting in 2017.</t>
  </si>
  <si>
    <t>National Aids Program (CHAS) data</t>
  </si>
  <si>
    <t>Numerator is the case notification rate (TB O1a) 71/100,000
Denominator 175/100,000 is the projection in 2016 of 2015 WHO estimated incidence 182/100,000 (4% decrease per year)</t>
  </si>
  <si>
    <t>27 RR/MDR-TB patients were successfully treated among 32 enrolled RR/MDR-TB patients in the cohort 2015</t>
  </si>
  <si>
    <t>Achieve universal and equitable access to TB diagnosis and treatment for all people suffering from TB</t>
  </si>
  <si>
    <t>Manage drug resistant tuberculosis</t>
  </si>
  <si>
    <t>Strengthen TB/HIV collaborative activities</t>
  </si>
  <si>
    <t>Streamline the management of TB program in resilient and sustainable system for health (RSSH)</t>
  </si>
  <si>
    <t>3.6/100,000 for TB HIV in WHO Lao country profile 2016 for the year 2015
http://www.who.int/tb/country/data/profiles/en/</t>
  </si>
  <si>
    <t>49/100,000 (excluding TB HIV) in WHO Lao country profile 2016 for the year 2015
http://www.who.int/tb/country/data/profiles/en/</t>
  </si>
  <si>
    <t xml:space="preserve">baseline is from current WHO estimates 5.2% among new cases http://www.who.int/tb/country/data/profiles/en/
Preliminary results of the on going first national drug resistance survey  (DRS) show much lower RR/MDR-TB frequency among new TB cases (1.5%, final results by end 2017) </t>
  </si>
  <si>
    <t>82%</t>
  </si>
  <si>
    <t>22%</t>
  </si>
  <si>
    <t>Numerator is 38 MDR/RR-TB cases notified in 2016
Baseline denominator is based on WHO estimate 280 RR/MDR-TB in 2015
Denominator for the period 2018-20 will be adjusted to 1.5% RR/MDR-TB among new TB cases based on the preliminary results of  first National drug resistance survey (DRS) NRL/NTC data (final DRS results end of 2017); and estimated 15% RR/MDR-TB frequency among retreatment TB cases (based on routine Xpert testing among retreatment TB cases in 2016 (NTC data)</t>
  </si>
  <si>
    <t>NTC data 2017</t>
  </si>
  <si>
    <t xml:space="preserve">Baseline Numerator is 38 MDR/RR-TB cases notified in 2016
Baseline denominator is based on WHO estimate 280 RR/MDR-TB in 2016 country profile.
Denominator for the period 2018-20 will be adjusted to 1.5% RR/MDR-TB among new TB cases based on the preliminary results of  first National drug resistance survey (DRS) NRL/NTC data (final DRS results end of 2017); and estimated 15% RR/MDR-TB frequency among retreatment TB cases (based on routine Xpert testing among retreatment TB cases in 2016 (NTC data)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</si>
</sst>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09]d\-mmm\-yy;@"/>
    <numFmt numFmtId="165" formatCode="#,##0.00####"/>
    <numFmt numFmtId="166" formatCode="0.00##\%;[Red]\(0.00##\%\)"/>
    <numFmt numFmtId="167" formatCode="0.00\%;[Red]\(0.00\%\)"/>
    <numFmt numFmtId="168" formatCode="_(* #,##0_);_(* \(#,##0\);_(@_)"/>
  </numFmts>
  <fonts count="40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b/>
      <sz val="36"/>
      <color theme="1"/>
      <name val="Arial"/>
      <family val="2"/>
    </font>
    <font>
      <b/>
      <sz val="24"/>
      <color theme="1"/>
      <name val="Arial"/>
      <family val="2"/>
    </font>
    <font>
      <sz val="24"/>
      <color theme="0"/>
      <name val="Arial"/>
      <family val="2"/>
    </font>
    <font>
      <b/>
      <sz val="22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sz val="12"/>
      <name val="Calibri"/>
      <scheme val="minor"/>
    </font>
    <font>
      <sz val="12"/>
      <color theme="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B6E4E6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mediumGray">
        <bgColor theme="0"/>
      </patternFill>
    </fill>
    <fill>
      <patternFill patternType="solid">
        <fgColor theme="7" tint="0.59999389629810485"/>
        <bgColor indexed="64"/>
      </patternFill>
    </fill>
  </fills>
  <borders count="7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rgb="FF00B0F0"/>
      </top>
      <bottom style="medium">
        <color auto="1"/>
      </bottom>
      <diagonal/>
    </border>
    <border>
      <left/>
      <right/>
      <top style="hair">
        <color rgb="FF00B0F0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theme="8"/>
      </bottom>
      <diagonal/>
    </border>
    <border>
      <left/>
      <right style="hair">
        <color theme="8"/>
      </right>
      <top style="hair">
        <color theme="8"/>
      </top>
      <bottom style="hair">
        <color theme="8"/>
      </bottom>
      <diagonal/>
    </border>
    <border>
      <left/>
      <right style="hair">
        <color theme="8"/>
      </right>
      <top style="hair">
        <color theme="8"/>
      </top>
      <bottom/>
      <diagonal/>
    </border>
    <border>
      <left style="hair">
        <color theme="8"/>
      </left>
      <right style="hair">
        <color theme="8"/>
      </right>
      <top style="hair">
        <color theme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602">
    <xf numFmtId="0" fontId="0" fillId="0" borderId="0" xfId="0"/>
    <xf numFmtId="0" fontId="3" fillId="0" borderId="0" xfId="2"/>
    <xf numFmtId="0" fontId="4" fillId="0" borderId="0" xfId="2" applyFont="1"/>
    <xf numFmtId="0" fontId="5" fillId="4" borderId="0" xfId="0" applyFont="1" applyFill="1" applyProtection="1"/>
    <xf numFmtId="0" fontId="6" fillId="0" borderId="0" xfId="0" applyFont="1" applyProtection="1"/>
    <xf numFmtId="164" fontId="5" fillId="0" borderId="0" xfId="0" applyNumberFormat="1" applyFont="1" applyProtection="1"/>
    <xf numFmtId="0" fontId="0" fillId="0" borderId="0" xfId="0" applyFont="1" applyProtection="1"/>
    <xf numFmtId="0" fontId="3" fillId="0" borderId="0" xfId="2" applyFill="1"/>
    <xf numFmtId="0" fontId="4" fillId="0" borderId="0" xfId="2" applyFont="1"/>
    <xf numFmtId="0" fontId="5" fillId="0" borderId="0" xfId="0" applyFont="1" applyProtection="1"/>
    <xf numFmtId="0" fontId="3" fillId="0" borderId="0" xfId="2" quotePrefix="1" applyAlignment="1">
      <alignment horizontal="left"/>
    </xf>
    <xf numFmtId="0" fontId="3" fillId="0" borderId="0" xfId="2"/>
    <xf numFmtId="0" fontId="5" fillId="0" borderId="21" xfId="0" applyFont="1" applyBorder="1" applyProtection="1"/>
    <xf numFmtId="0" fontId="5" fillId="0" borderId="0" xfId="0" applyFont="1" applyBorder="1" applyProtection="1"/>
    <xf numFmtId="0" fontId="5" fillId="0" borderId="12" xfId="0" applyFont="1" applyBorder="1" applyProtection="1"/>
    <xf numFmtId="0" fontId="5" fillId="0" borderId="19" xfId="0" applyFont="1" applyBorder="1" applyProtection="1"/>
    <xf numFmtId="0" fontId="8" fillId="0" borderId="0" xfId="0" applyFont="1" applyProtection="1"/>
    <xf numFmtId="0" fontId="9" fillId="0" borderId="0" xfId="0" applyFont="1" applyProtection="1"/>
    <xf numFmtId="0" fontId="8" fillId="4" borderId="0" xfId="0" applyFont="1" applyFill="1" applyBorder="1" applyAlignment="1" applyProtection="1">
      <alignment horizontal="center" vertical="center"/>
    </xf>
    <xf numFmtId="0" fontId="8" fillId="4" borderId="0" xfId="0" applyFont="1" applyFill="1" applyProtection="1"/>
    <xf numFmtId="0" fontId="8" fillId="0" borderId="0" xfId="0" applyFont="1" applyBorder="1" applyProtection="1"/>
    <xf numFmtId="0" fontId="8" fillId="0" borderId="21" xfId="0" applyFont="1" applyBorder="1" applyProtection="1"/>
    <xf numFmtId="0" fontId="8" fillId="0" borderId="12" xfId="0" applyFont="1" applyBorder="1" applyProtection="1"/>
    <xf numFmtId="0" fontId="8" fillId="0" borderId="17" xfId="0" applyFont="1" applyBorder="1" applyProtection="1"/>
    <xf numFmtId="0" fontId="8" fillId="0" borderId="18" xfId="0" applyFont="1" applyBorder="1" applyProtection="1"/>
    <xf numFmtId="0" fontId="8" fillId="0" borderId="19" xfId="0" applyFont="1" applyBorder="1" applyProtection="1"/>
    <xf numFmtId="0" fontId="8" fillId="4" borderId="0" xfId="0" applyFont="1" applyFill="1" applyBorder="1" applyProtection="1"/>
    <xf numFmtId="0" fontId="10" fillId="0" borderId="0" xfId="1" quotePrefix="1" applyFont="1" applyProtection="1"/>
    <xf numFmtId="0" fontId="0" fillId="0" borderId="0" xfId="0" applyFont="1" applyAlignment="1" applyProtection="1">
      <alignment vertical="center"/>
    </xf>
    <xf numFmtId="0" fontId="0" fillId="0" borderId="0" xfId="0" applyFont="1" applyFill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2" fillId="8" borderId="3" xfId="1" applyFont="1" applyFill="1" applyBorder="1" applyAlignment="1" applyProtection="1">
      <alignment horizontal="center" vertical="center"/>
    </xf>
    <xf numFmtId="0" fontId="2" fillId="8" borderId="2" xfId="1" applyFont="1" applyFill="1" applyBorder="1" applyAlignment="1" applyProtection="1">
      <alignment horizontal="center" vertical="center"/>
    </xf>
    <xf numFmtId="0" fontId="2" fillId="8" borderId="10" xfId="1" applyFont="1" applyFill="1" applyBorder="1" applyAlignment="1" applyProtection="1">
      <alignment horizontal="center" vertical="center"/>
    </xf>
    <xf numFmtId="0" fontId="2" fillId="8" borderId="4" xfId="1" applyFont="1" applyFill="1" applyBorder="1" applyAlignment="1" applyProtection="1">
      <alignment horizontal="center" vertical="center"/>
    </xf>
    <xf numFmtId="0" fontId="14" fillId="8" borderId="10" xfId="1" applyFont="1" applyFill="1" applyBorder="1" applyAlignment="1" applyProtection="1">
      <alignment horizontal="center" vertical="center"/>
    </xf>
    <xf numFmtId="0" fontId="9" fillId="0" borderId="21" xfId="0" applyFont="1" applyBorder="1" applyProtection="1"/>
    <xf numFmtId="0" fontId="8" fillId="2" borderId="17" xfId="0" applyFont="1" applyFill="1" applyBorder="1" applyAlignment="1" applyProtection="1">
      <alignment horizontal="center" vertical="center"/>
    </xf>
    <xf numFmtId="0" fontId="8" fillId="4" borderId="18" xfId="0" applyFont="1" applyFill="1" applyBorder="1" applyAlignment="1" applyProtection="1">
      <alignment horizontal="left" vertical="center" wrapText="1"/>
    </xf>
    <xf numFmtId="0" fontId="8" fillId="4" borderId="18" xfId="0" applyFont="1" applyFill="1" applyBorder="1" applyAlignment="1" applyProtection="1">
      <alignment vertical="center" wrapText="1"/>
    </xf>
    <xf numFmtId="0" fontId="8" fillId="3" borderId="18" xfId="0" applyFont="1" applyFill="1" applyBorder="1" applyAlignment="1" applyProtection="1">
      <alignment vertical="center" wrapText="1"/>
    </xf>
    <xf numFmtId="0" fontId="9" fillId="4" borderId="18" xfId="0" applyFont="1" applyFill="1" applyBorder="1" applyAlignment="1" applyProtection="1">
      <alignment vertical="center" wrapText="1"/>
    </xf>
    <xf numFmtId="0" fontId="8" fillId="4" borderId="19" xfId="0" applyFont="1" applyFill="1" applyBorder="1" applyAlignment="1" applyProtection="1">
      <alignment vertical="center" wrapText="1"/>
    </xf>
    <xf numFmtId="0" fontId="7" fillId="6" borderId="2" xfId="0" applyFont="1" applyFill="1" applyBorder="1" applyAlignment="1" applyProtection="1">
      <alignment horizontal="center" vertical="center"/>
    </xf>
    <xf numFmtId="0" fontId="7" fillId="6" borderId="12" xfId="0" applyFont="1" applyFill="1" applyBorder="1" applyAlignment="1" applyProtection="1">
      <alignment horizontal="center" vertical="center"/>
    </xf>
    <xf numFmtId="0" fontId="7" fillId="6" borderId="16" xfId="0" applyFont="1" applyFill="1" applyBorder="1" applyAlignment="1" applyProtection="1">
      <alignment horizontal="center" vertical="center" wrapText="1"/>
    </xf>
    <xf numFmtId="166" fontId="8" fillId="4" borderId="16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wrapText="1"/>
    </xf>
    <xf numFmtId="0" fontId="14" fillId="8" borderId="10" xfId="1" applyFont="1" applyFill="1" applyBorder="1" applyAlignment="1" applyProtection="1">
      <alignment horizontal="center" vertical="center" wrapText="1"/>
    </xf>
    <xf numFmtId="0" fontId="1" fillId="8" borderId="10" xfId="0" applyFont="1" applyFill="1" applyBorder="1" applyAlignment="1" applyProtection="1">
      <alignment horizontal="center" vertical="center" wrapText="1"/>
    </xf>
    <xf numFmtId="0" fontId="13" fillId="8" borderId="10" xfId="0" applyFont="1" applyFill="1" applyBorder="1" applyAlignment="1" applyProtection="1">
      <alignment horizontal="center" vertical="center" wrapText="1"/>
    </xf>
    <xf numFmtId="0" fontId="2" fillId="8" borderId="10" xfId="1" applyFont="1" applyFill="1" applyBorder="1" applyAlignment="1" applyProtection="1">
      <alignment horizontal="center" vertical="center" wrapText="1"/>
    </xf>
    <xf numFmtId="0" fontId="0" fillId="4" borderId="0" xfId="0" applyFont="1" applyFill="1" applyBorder="1" applyAlignment="1" applyProtection="1">
      <alignment horizontal="center" vertical="center"/>
    </xf>
    <xf numFmtId="0" fontId="0" fillId="4" borderId="0" xfId="0" applyFont="1" applyFill="1" applyBorder="1" applyProtection="1"/>
    <xf numFmtId="0" fontId="0" fillId="4" borderId="0" xfId="0" applyFont="1" applyFill="1" applyProtection="1"/>
    <xf numFmtId="0" fontId="13" fillId="6" borderId="2" xfId="0" applyFont="1" applyFill="1" applyBorder="1" applyAlignment="1" applyProtection="1">
      <alignment horizontal="center" vertical="center"/>
    </xf>
    <xf numFmtId="0" fontId="0" fillId="0" borderId="21" xfId="0" applyFont="1" applyBorder="1" applyProtection="1"/>
    <xf numFmtId="0" fontId="0" fillId="0" borderId="12" xfId="0" applyFont="1" applyBorder="1" applyProtection="1"/>
    <xf numFmtId="0" fontId="0" fillId="0" borderId="16" xfId="0" applyFont="1" applyBorder="1" applyProtection="1"/>
    <xf numFmtId="0" fontId="0" fillId="0" borderId="0" xfId="0" applyFont="1" applyBorder="1" applyProtection="1"/>
    <xf numFmtId="0" fontId="0" fillId="4" borderId="18" xfId="0" applyFont="1" applyFill="1" applyBorder="1" applyAlignment="1" applyProtection="1">
      <alignment vertical="center" wrapText="1"/>
    </xf>
    <xf numFmtId="0" fontId="0" fillId="4" borderId="18" xfId="0" applyFont="1" applyFill="1" applyBorder="1" applyAlignment="1" applyProtection="1">
      <alignment vertical="center"/>
    </xf>
    <xf numFmtId="0" fontId="0" fillId="3" borderId="18" xfId="0" applyFont="1" applyFill="1" applyBorder="1" applyAlignment="1" applyProtection="1">
      <alignment vertical="center"/>
    </xf>
    <xf numFmtId="0" fontId="0" fillId="4" borderId="29" xfId="0" applyFont="1" applyFill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0" fillId="4" borderId="9" xfId="0" applyFont="1" applyFill="1" applyBorder="1" applyAlignment="1" applyProtection="1">
      <alignment vertical="center"/>
    </xf>
    <xf numFmtId="0" fontId="0" fillId="0" borderId="18" xfId="0" applyFont="1" applyBorder="1" applyAlignment="1" applyProtection="1">
      <alignment horizontal="center" vertical="center"/>
    </xf>
    <xf numFmtId="0" fontId="0" fillId="0" borderId="19" xfId="0" applyFont="1" applyBorder="1" applyProtection="1"/>
    <xf numFmtId="0" fontId="2" fillId="0" borderId="0" xfId="1" applyFont="1" applyProtection="1"/>
    <xf numFmtId="17" fontId="0" fillId="0" borderId="0" xfId="0" applyNumberFormat="1" applyFont="1" applyProtection="1"/>
    <xf numFmtId="0" fontId="13" fillId="6" borderId="21" xfId="0" applyFont="1" applyFill="1" applyBorder="1" applyAlignment="1" applyProtection="1">
      <alignment horizontal="center" vertical="center"/>
    </xf>
    <xf numFmtId="0" fontId="13" fillId="6" borderId="12" xfId="0" applyFont="1" applyFill="1" applyBorder="1" applyAlignment="1" applyProtection="1">
      <alignment horizontal="center" vertical="center"/>
    </xf>
    <xf numFmtId="0" fontId="13" fillId="4" borderId="0" xfId="0" applyFont="1" applyFill="1" applyBorder="1" applyAlignment="1" applyProtection="1">
      <alignment horizontal="center" vertical="center"/>
    </xf>
    <xf numFmtId="0" fontId="13" fillId="6" borderId="16" xfId="0" applyFont="1" applyFill="1" applyBorder="1" applyAlignment="1" applyProtection="1">
      <alignment horizontal="center" vertical="center" wrapText="1"/>
    </xf>
    <xf numFmtId="166" fontId="0" fillId="4" borderId="16" xfId="0" applyNumberFormat="1" applyFont="1" applyFill="1" applyBorder="1" applyAlignment="1" applyProtection="1">
      <alignment horizontal="center" vertical="center" wrapText="1"/>
    </xf>
    <xf numFmtId="0" fontId="0" fillId="0" borderId="17" xfId="0" applyFont="1" applyBorder="1" applyProtection="1"/>
    <xf numFmtId="0" fontId="0" fillId="0" borderId="18" xfId="0" applyFont="1" applyBorder="1" applyProtection="1"/>
    <xf numFmtId="0" fontId="2" fillId="0" borderId="0" xfId="1" quotePrefix="1" applyFont="1" applyProtection="1"/>
    <xf numFmtId="0" fontId="0" fillId="0" borderId="0" xfId="0" applyFont="1" applyFill="1" applyProtection="1"/>
    <xf numFmtId="17" fontId="2" fillId="0" borderId="0" xfId="1" quotePrefix="1" applyNumberFormat="1" applyFont="1" applyFill="1" applyBorder="1" applyAlignment="1" applyProtection="1">
      <alignment horizontal="center" vertical="center"/>
    </xf>
    <xf numFmtId="17" fontId="2" fillId="4" borderId="0" xfId="1" quotePrefix="1" applyNumberFormat="1" applyFont="1" applyFill="1" applyBorder="1" applyAlignment="1" applyProtection="1">
      <alignment horizontal="center" vertical="center"/>
    </xf>
    <xf numFmtId="0" fontId="13" fillId="6" borderId="4" xfId="0" applyFont="1" applyFill="1" applyBorder="1" applyAlignment="1" applyProtection="1">
      <alignment horizontal="center" vertical="center"/>
    </xf>
    <xf numFmtId="0" fontId="13" fillId="6" borderId="0" xfId="0" applyFont="1" applyFill="1" applyBorder="1" applyAlignment="1" applyProtection="1">
      <alignment horizontal="center" vertical="center"/>
    </xf>
    <xf numFmtId="0" fontId="13" fillId="6" borderId="16" xfId="0" applyFont="1" applyFill="1" applyBorder="1" applyAlignment="1" applyProtection="1">
      <alignment horizontal="center" vertical="center"/>
    </xf>
    <xf numFmtId="0" fontId="0" fillId="8" borderId="13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wrapText="1"/>
    </xf>
    <xf numFmtId="0" fontId="13" fillId="6" borderId="4" xfId="0" applyFont="1" applyFill="1" applyBorder="1" applyAlignment="1" applyProtection="1">
      <alignment horizontal="center" vertical="center" wrapText="1"/>
    </xf>
    <xf numFmtId="15" fontId="0" fillId="4" borderId="14" xfId="0" applyNumberFormat="1" applyFont="1" applyFill="1" applyBorder="1" applyAlignment="1" applyProtection="1">
      <alignment horizontal="center" vertical="center"/>
      <protection locked="0"/>
    </xf>
    <xf numFmtId="15" fontId="0" fillId="0" borderId="0" xfId="0" applyNumberFormat="1" applyFont="1" applyFill="1" applyBorder="1" applyAlignment="1" applyProtection="1">
      <alignment horizontal="center" vertical="center"/>
    </xf>
    <xf numFmtId="15" fontId="0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8" borderId="0" xfId="0" applyFont="1" applyFill="1" applyBorder="1" applyAlignment="1" applyProtection="1">
      <alignment horizontal="center" vertical="center"/>
    </xf>
    <xf numFmtId="15" fontId="0" fillId="4" borderId="0" xfId="0" applyNumberFormat="1" applyFont="1" applyFill="1" applyBorder="1" applyAlignment="1" applyProtection="1">
      <alignment horizontal="center" vertical="center"/>
    </xf>
    <xf numFmtId="17" fontId="0" fillId="4" borderId="0" xfId="0" applyNumberFormat="1" applyFont="1" applyFill="1" applyBorder="1" applyAlignment="1" applyProtection="1">
      <alignment horizontal="center" vertical="center"/>
    </xf>
    <xf numFmtId="0" fontId="13" fillId="8" borderId="11" xfId="0" applyFont="1" applyFill="1" applyBorder="1" applyAlignment="1" applyProtection="1">
      <alignment horizontal="center" vertical="center"/>
    </xf>
    <xf numFmtId="0" fontId="13" fillId="8" borderId="21" xfId="0" applyFont="1" applyFill="1" applyBorder="1" applyAlignment="1" applyProtection="1">
      <alignment horizontal="center" vertical="center"/>
    </xf>
    <xf numFmtId="0" fontId="13" fillId="8" borderId="17" xfId="0" applyFont="1" applyFill="1" applyBorder="1" applyAlignment="1" applyProtection="1">
      <alignment horizontal="center" vertical="center"/>
    </xf>
    <xf numFmtId="0" fontId="13" fillId="8" borderId="18" xfId="0" applyFont="1" applyFill="1" applyBorder="1" applyAlignment="1" applyProtection="1">
      <alignment horizontal="center" vertical="center"/>
    </xf>
    <xf numFmtId="17" fontId="2" fillId="4" borderId="11" xfId="1" quotePrefix="1" applyNumberFormat="1" applyFont="1" applyFill="1" applyBorder="1" applyAlignment="1" applyProtection="1">
      <alignment horizontal="center" vertical="center"/>
    </xf>
    <xf numFmtId="17" fontId="2" fillId="4" borderId="21" xfId="1" quotePrefix="1" applyNumberFormat="1" applyFont="1" applyFill="1" applyBorder="1" applyAlignment="1" applyProtection="1">
      <alignment horizontal="center" vertical="center"/>
    </xf>
    <xf numFmtId="17" fontId="2" fillId="4" borderId="12" xfId="1" quotePrefix="1" applyNumberFormat="1" applyFont="1" applyFill="1" applyBorder="1" applyAlignment="1" applyProtection="1">
      <alignment horizontal="center" vertical="center"/>
    </xf>
    <xf numFmtId="17" fontId="2" fillId="4" borderId="16" xfId="1" quotePrefix="1" applyNumberFormat="1" applyFont="1" applyFill="1" applyBorder="1" applyAlignment="1" applyProtection="1">
      <alignment horizontal="center" vertical="center"/>
    </xf>
    <xf numFmtId="17" fontId="2" fillId="4" borderId="17" xfId="1" quotePrefix="1" applyNumberFormat="1" applyFont="1" applyFill="1" applyBorder="1" applyAlignment="1" applyProtection="1">
      <alignment horizontal="center" vertical="center"/>
    </xf>
    <xf numFmtId="17" fontId="2" fillId="4" borderId="18" xfId="1" quotePrefix="1" applyNumberFormat="1" applyFont="1" applyFill="1" applyBorder="1" applyAlignment="1" applyProtection="1">
      <alignment horizontal="center" vertical="center"/>
    </xf>
    <xf numFmtId="17" fontId="2" fillId="4" borderId="19" xfId="1" quotePrefix="1" applyNumberFormat="1" applyFont="1" applyFill="1" applyBorder="1" applyAlignment="1" applyProtection="1">
      <alignment horizontal="center" vertical="center"/>
    </xf>
    <xf numFmtId="17" fontId="13" fillId="0" borderId="16" xfId="0" applyNumberFormat="1" applyFont="1" applyFill="1" applyBorder="1" applyAlignment="1" applyProtection="1">
      <alignment horizontal="center" vertical="center" wrapText="1"/>
    </xf>
    <xf numFmtId="0" fontId="0" fillId="4" borderId="16" xfId="0" applyFont="1" applyFill="1" applyBorder="1" applyAlignment="1" applyProtection="1">
      <alignment horizontal="left" vertical="center" wrapText="1"/>
    </xf>
    <xf numFmtId="0" fontId="13" fillId="4" borderId="0" xfId="0" applyFont="1" applyFill="1" applyBorder="1" applyAlignment="1" applyProtection="1">
      <alignment vertical="center"/>
    </xf>
    <xf numFmtId="17" fontId="15" fillId="4" borderId="21" xfId="0" applyNumberFormat="1" applyFont="1" applyFill="1" applyBorder="1" applyAlignment="1" applyProtection="1">
      <alignment vertical="center"/>
    </xf>
    <xf numFmtId="17" fontId="15" fillId="4" borderId="12" xfId="0" applyNumberFormat="1" applyFont="1" applyFill="1" applyBorder="1" applyAlignment="1" applyProtection="1">
      <alignment vertical="center"/>
    </xf>
    <xf numFmtId="17" fontId="15" fillId="4" borderId="0" xfId="0" applyNumberFormat="1" applyFont="1" applyFill="1" applyBorder="1" applyAlignment="1" applyProtection="1">
      <alignment vertical="center"/>
    </xf>
    <xf numFmtId="17" fontId="15" fillId="4" borderId="16" xfId="0" applyNumberFormat="1" applyFont="1" applyFill="1" applyBorder="1" applyAlignment="1" applyProtection="1">
      <alignment vertical="center"/>
    </xf>
    <xf numFmtId="17" fontId="0" fillId="4" borderId="0" xfId="0" applyNumberFormat="1" applyFont="1" applyFill="1" applyBorder="1" applyAlignment="1" applyProtection="1">
      <alignment horizontal="center" vertical="center" wrapText="1"/>
    </xf>
    <xf numFmtId="15" fontId="0" fillId="4" borderId="1" xfId="0" applyNumberFormat="1" applyFont="1" applyFill="1" applyBorder="1" applyAlignment="1" applyProtection="1">
      <alignment horizontal="center" vertical="center"/>
    </xf>
    <xf numFmtId="0" fontId="13" fillId="0" borderId="21" xfId="0" applyFont="1" applyFill="1" applyBorder="1" applyAlignment="1" applyProtection="1">
      <alignment horizontal="center" vertical="center"/>
    </xf>
    <xf numFmtId="0" fontId="13" fillId="0" borderId="12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vertical="center"/>
    </xf>
    <xf numFmtId="17" fontId="16" fillId="0" borderId="0" xfId="0" applyNumberFormat="1" applyFont="1" applyFill="1" applyBorder="1" applyAlignment="1" applyProtection="1">
      <alignment horizontal="center" vertical="center"/>
    </xf>
    <xf numFmtId="17" fontId="15" fillId="0" borderId="16" xfId="0" applyNumberFormat="1" applyFont="1" applyFill="1" applyBorder="1" applyAlignment="1" applyProtection="1">
      <alignment horizontal="center" vertical="center"/>
    </xf>
    <xf numFmtId="17" fontId="15" fillId="0" borderId="0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left" wrapText="1"/>
    </xf>
    <xf numFmtId="0" fontId="0" fillId="0" borderId="16" xfId="0" applyFont="1" applyFill="1" applyBorder="1" applyAlignment="1" applyProtection="1">
      <alignment horizontal="left" wrapText="1"/>
    </xf>
    <xf numFmtId="0" fontId="0" fillId="4" borderId="17" xfId="0" applyFont="1" applyFill="1" applyBorder="1" applyAlignment="1" applyProtection="1"/>
    <xf numFmtId="0" fontId="0" fillId="4" borderId="18" xfId="0" applyFont="1" applyFill="1" applyBorder="1" applyAlignment="1" applyProtection="1"/>
    <xf numFmtId="0" fontId="0" fillId="4" borderId="19" xfId="0" applyFont="1" applyFill="1" applyBorder="1" applyAlignment="1" applyProtection="1"/>
    <xf numFmtId="0" fontId="0" fillId="0" borderId="0" xfId="0" applyFont="1" applyFill="1" applyAlignment="1" applyProtection="1">
      <alignment horizontal="center" vertical="center" wrapText="1"/>
    </xf>
    <xf numFmtId="0" fontId="0" fillId="4" borderId="0" xfId="0" applyFont="1" applyFill="1" applyBorder="1" applyAlignment="1" applyProtection="1"/>
    <xf numFmtId="0" fontId="13" fillId="4" borderId="0" xfId="0" applyFont="1" applyFill="1" applyAlignment="1" applyProtection="1"/>
    <xf numFmtId="0" fontId="0" fillId="0" borderId="0" xfId="0" applyFont="1" applyFill="1" applyBorder="1" applyProtection="1"/>
    <xf numFmtId="0" fontId="15" fillId="0" borderId="16" xfId="0" applyFont="1" applyFill="1" applyBorder="1" applyAlignment="1" applyProtection="1">
      <alignment horizontal="center" vertical="center"/>
    </xf>
    <xf numFmtId="0" fontId="0" fillId="0" borderId="16" xfId="0" quotePrefix="1" applyFont="1" applyFill="1" applyBorder="1" applyAlignment="1" applyProtection="1">
      <alignment horizontal="left" wrapText="1"/>
    </xf>
    <xf numFmtId="0" fontId="0" fillId="4" borderId="1" xfId="0" applyFont="1" applyFill="1" applyBorder="1" applyAlignment="1" applyProtection="1">
      <alignment horizontal="center" vertical="center"/>
    </xf>
    <xf numFmtId="0" fontId="0" fillId="4" borderId="2" xfId="0" applyFont="1" applyFill="1" applyBorder="1" applyProtection="1"/>
    <xf numFmtId="0" fontId="0" fillId="0" borderId="2" xfId="0" applyFont="1" applyFill="1" applyBorder="1" applyProtection="1"/>
    <xf numFmtId="0" fontId="0" fillId="0" borderId="2" xfId="0" applyFont="1" applyBorder="1" applyProtection="1"/>
    <xf numFmtId="0" fontId="0" fillId="0" borderId="3" xfId="0" applyFont="1" applyBorder="1" applyProtection="1"/>
    <xf numFmtId="0" fontId="13" fillId="4" borderId="21" xfId="0" applyFont="1" applyFill="1" applyBorder="1" applyAlignment="1" applyProtection="1">
      <alignment vertical="center"/>
    </xf>
    <xf numFmtId="0" fontId="13" fillId="0" borderId="21" xfId="0" applyFont="1" applyFill="1" applyBorder="1" applyAlignment="1" applyProtection="1">
      <alignment vertical="center"/>
    </xf>
    <xf numFmtId="0" fontId="0" fillId="0" borderId="21" xfId="0" applyFont="1" applyFill="1" applyBorder="1" applyProtection="1"/>
    <xf numFmtId="0" fontId="0" fillId="0" borderId="27" xfId="0" applyFont="1" applyBorder="1" applyProtection="1"/>
    <xf numFmtId="0" fontId="0" fillId="0" borderId="28" xfId="0" applyFont="1" applyBorder="1" applyProtection="1"/>
    <xf numFmtId="0" fontId="0" fillId="0" borderId="18" xfId="0" applyFont="1" applyFill="1" applyBorder="1" applyProtection="1"/>
    <xf numFmtId="0" fontId="0" fillId="4" borderId="17" xfId="0" applyFont="1" applyFill="1" applyBorder="1" applyAlignment="1" applyProtection="1">
      <alignment horizontal="left" wrapText="1"/>
    </xf>
    <xf numFmtId="0" fontId="0" fillId="4" borderId="18" xfId="0" applyFont="1" applyFill="1" applyBorder="1" applyAlignment="1" applyProtection="1">
      <alignment horizontal="left" wrapText="1"/>
    </xf>
    <xf numFmtId="0" fontId="0" fillId="4" borderId="18" xfId="0" applyFont="1" applyFill="1" applyBorder="1" applyAlignment="1" applyProtection="1">
      <alignment wrapText="1"/>
    </xf>
    <xf numFmtId="0" fontId="0" fillId="2" borderId="0" xfId="0" applyFont="1" applyFill="1" applyProtection="1"/>
    <xf numFmtId="0" fontId="15" fillId="6" borderId="2" xfId="0" applyFont="1" applyFill="1" applyBorder="1" applyAlignment="1" applyProtection="1">
      <alignment horizontal="center" vertical="center"/>
    </xf>
    <xf numFmtId="0" fontId="5" fillId="0" borderId="0" xfId="0" quotePrefix="1" applyFont="1" applyAlignment="1" applyProtection="1">
      <alignment horizontal="left"/>
    </xf>
    <xf numFmtId="0" fontId="0" fillId="0" borderId="18" xfId="0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0" fontId="15" fillId="6" borderId="2" xfId="0" applyFont="1" applyFill="1" applyBorder="1" applyAlignment="1" applyProtection="1">
      <alignment horizontal="center" vertical="center" wrapText="1"/>
    </xf>
    <xf numFmtId="0" fontId="15" fillId="6" borderId="2" xfId="0" quotePrefix="1" applyFont="1" applyFill="1" applyBorder="1" applyAlignment="1" applyProtection="1">
      <alignment horizontal="center" vertical="center" wrapText="1"/>
    </xf>
    <xf numFmtId="0" fontId="6" fillId="4" borderId="18" xfId="0" applyFont="1" applyFill="1" applyBorder="1" applyProtection="1"/>
    <xf numFmtId="0" fontId="20" fillId="0" borderId="0" xfId="0" applyFont="1" applyProtection="1"/>
    <xf numFmtId="0" fontId="15" fillId="0" borderId="16" xfId="0" applyFont="1" applyFill="1" applyBorder="1" applyAlignment="1" applyProtection="1">
      <alignment horizontal="center" vertical="center" wrapText="1"/>
    </xf>
    <xf numFmtId="0" fontId="15" fillId="0" borderId="21" xfId="0" applyFont="1" applyFill="1" applyBorder="1" applyAlignment="1" applyProtection="1">
      <alignment horizontal="center" vertical="center"/>
    </xf>
    <xf numFmtId="0" fontId="15" fillId="0" borderId="12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left" vertical="center" wrapText="1"/>
    </xf>
    <xf numFmtId="0" fontId="2" fillId="8" borderId="2" xfId="1" applyFill="1" applyBorder="1" applyAlignment="1" applyProtection="1">
      <alignment horizontal="center" vertical="center"/>
    </xf>
    <xf numFmtId="0" fontId="21" fillId="4" borderId="16" xfId="0" applyFont="1" applyFill="1" applyBorder="1" applyAlignment="1" applyProtection="1">
      <alignment vertical="center" wrapText="1"/>
    </xf>
    <xf numFmtId="0" fontId="19" fillId="0" borderId="16" xfId="0" applyFont="1" applyBorder="1" applyProtection="1"/>
    <xf numFmtId="0" fontId="6" fillId="0" borderId="21" xfId="0" applyFont="1" applyBorder="1" applyProtection="1"/>
    <xf numFmtId="0" fontId="6" fillId="0" borderId="18" xfId="0" applyFont="1" applyBorder="1" applyProtection="1"/>
    <xf numFmtId="0" fontId="0" fillId="0" borderId="0" xfId="0" applyFont="1" applyProtection="1">
      <protection locked="0"/>
    </xf>
    <xf numFmtId="0" fontId="0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13" fillId="4" borderId="0" xfId="0" applyFont="1" applyFill="1" applyBorder="1" applyAlignment="1" applyProtection="1">
      <alignment horizontal="center" vertical="center" wrapText="1"/>
      <protection locked="0"/>
    </xf>
    <xf numFmtId="166" fontId="0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Alignment="1" applyProtection="1">
      <alignment vertical="center" wrapText="1"/>
      <protection locked="0"/>
    </xf>
    <xf numFmtId="0" fontId="8" fillId="0" borderId="0" xfId="0" applyFont="1" applyProtection="1">
      <protection locked="0"/>
    </xf>
    <xf numFmtId="1" fontId="29" fillId="8" borderId="49" xfId="0" applyNumberFormat="1" applyFont="1" applyFill="1" applyBorder="1" applyAlignment="1" applyProtection="1">
      <alignment horizontal="center" vertical="center" wrapText="1"/>
      <protection hidden="1"/>
    </xf>
    <xf numFmtId="0" fontId="29" fillId="0" borderId="50" xfId="0" applyFont="1" applyBorder="1" applyAlignment="1" applyProtection="1">
      <alignment horizontal="left" vertical="center" wrapText="1"/>
      <protection hidden="1"/>
    </xf>
    <xf numFmtId="15" fontId="29" fillId="0" borderId="51" xfId="0" applyNumberFormat="1" applyFont="1" applyBorder="1" applyAlignment="1" applyProtection="1">
      <alignment horizontal="center" vertical="center" wrapText="1"/>
      <protection hidden="1"/>
    </xf>
    <xf numFmtId="0" fontId="29" fillId="0" borderId="51" xfId="0" applyFont="1" applyBorder="1" applyAlignment="1" applyProtection="1">
      <alignment horizontal="center" vertical="center" wrapText="1"/>
      <protection hidden="1"/>
    </xf>
    <xf numFmtId="0" fontId="29" fillId="0" borderId="61" xfId="0" applyFont="1" applyBorder="1" applyAlignment="1" applyProtection="1">
      <alignment horizontal="center" vertical="center" wrapText="1"/>
      <protection hidden="1"/>
    </xf>
    <xf numFmtId="0" fontId="29" fillId="0" borderId="51" xfId="0" applyFont="1" applyBorder="1" applyAlignment="1" applyProtection="1">
      <alignment horizontal="left" vertical="center" wrapText="1"/>
      <protection hidden="1"/>
    </xf>
    <xf numFmtId="1" fontId="29" fillId="8" borderId="40" xfId="0" applyNumberFormat="1" applyFont="1" applyFill="1" applyBorder="1" applyAlignment="1" applyProtection="1">
      <alignment horizontal="center" vertical="center" wrapText="1"/>
      <protection hidden="1"/>
    </xf>
    <xf numFmtId="0" fontId="29" fillId="8" borderId="50" xfId="0" applyFont="1" applyFill="1" applyBorder="1" applyAlignment="1" applyProtection="1">
      <alignment horizontal="left" vertical="center" wrapText="1"/>
      <protection hidden="1"/>
    </xf>
    <xf numFmtId="15" fontId="29" fillId="8" borderId="42" xfId="0" applyNumberFormat="1" applyFont="1" applyFill="1" applyBorder="1" applyAlignment="1" applyProtection="1">
      <alignment horizontal="center" vertical="center" wrapText="1"/>
      <protection hidden="1"/>
    </xf>
    <xf numFmtId="0" fontId="29" fillId="8" borderId="42" xfId="0" applyFont="1" applyFill="1" applyBorder="1" applyAlignment="1" applyProtection="1">
      <alignment horizontal="center" vertical="center" wrapText="1"/>
      <protection hidden="1"/>
    </xf>
    <xf numFmtId="0" fontId="29" fillId="8" borderId="53" xfId="0" applyFont="1" applyFill="1" applyBorder="1" applyAlignment="1" applyProtection="1">
      <alignment horizontal="center" vertical="center" wrapText="1"/>
      <protection hidden="1"/>
    </xf>
    <xf numFmtId="0" fontId="29" fillId="8" borderId="41" xfId="0" applyFont="1" applyFill="1" applyBorder="1" applyAlignment="1" applyProtection="1">
      <alignment horizontal="left" vertical="center" wrapText="1"/>
      <protection hidden="1"/>
    </xf>
    <xf numFmtId="0" fontId="29" fillId="8" borderId="42" xfId="0" applyFont="1" applyFill="1" applyBorder="1" applyAlignment="1" applyProtection="1">
      <alignment horizontal="left" vertical="center" wrapText="1"/>
      <protection hidden="1"/>
    </xf>
    <xf numFmtId="15" fontId="29" fillId="0" borderId="42" xfId="0" applyNumberFormat="1" applyFont="1" applyBorder="1" applyAlignment="1" applyProtection="1">
      <alignment horizontal="center" vertical="center" wrapText="1"/>
      <protection hidden="1"/>
    </xf>
    <xf numFmtId="0" fontId="29" fillId="0" borderId="42" xfId="0" applyFont="1" applyBorder="1" applyAlignment="1" applyProtection="1">
      <alignment horizontal="center" vertical="center" wrapText="1"/>
      <protection hidden="1"/>
    </xf>
    <xf numFmtId="0" fontId="29" fillId="0" borderId="53" xfId="0" applyFont="1" applyBorder="1" applyAlignment="1" applyProtection="1">
      <alignment horizontal="center" vertical="center" wrapText="1"/>
      <protection hidden="1"/>
    </xf>
    <xf numFmtId="0" fontId="29" fillId="0" borderId="41" xfId="0" applyFont="1" applyBorder="1" applyAlignment="1" applyProtection="1">
      <alignment horizontal="left" vertical="center" wrapText="1"/>
      <protection hidden="1"/>
    </xf>
    <xf numFmtId="0" fontId="29" fillId="0" borderId="42" xfId="0" applyFont="1" applyBorder="1" applyAlignment="1" applyProtection="1">
      <alignment horizontal="left" vertical="center" wrapText="1"/>
      <protection hidden="1"/>
    </xf>
    <xf numFmtId="1" fontId="29" fillId="8" borderId="44" xfId="0" applyNumberFormat="1" applyFont="1" applyFill="1" applyBorder="1" applyAlignment="1" applyProtection="1">
      <alignment horizontal="center" vertical="center" wrapText="1"/>
      <protection hidden="1"/>
    </xf>
    <xf numFmtId="0" fontId="29" fillId="0" borderId="7" xfId="0" applyFont="1" applyBorder="1" applyAlignment="1" applyProtection="1">
      <alignment horizontal="left" vertical="center" wrapText="1"/>
      <protection hidden="1"/>
    </xf>
    <xf numFmtId="15" fontId="29" fillId="0" borderId="46" xfId="0" applyNumberFormat="1" applyFont="1" applyBorder="1" applyAlignment="1" applyProtection="1">
      <alignment horizontal="center" vertical="center" wrapText="1"/>
      <protection hidden="1"/>
    </xf>
    <xf numFmtId="0" fontId="29" fillId="0" borderId="46" xfId="0" applyFont="1" applyBorder="1" applyAlignment="1" applyProtection="1">
      <alignment horizontal="center" vertical="center" wrapText="1"/>
      <protection hidden="1"/>
    </xf>
    <xf numFmtId="0" fontId="29" fillId="0" borderId="56" xfId="0" applyFont="1" applyBorder="1" applyAlignment="1" applyProtection="1">
      <alignment horizontal="center" vertical="center" wrapText="1"/>
      <protection hidden="1"/>
    </xf>
    <xf numFmtId="0" fontId="29" fillId="0" borderId="46" xfId="0" applyFont="1" applyBorder="1" applyAlignment="1" applyProtection="1">
      <alignment horizontal="left" vertical="center" wrapText="1"/>
      <protection hidden="1"/>
    </xf>
    <xf numFmtId="0" fontId="25" fillId="10" borderId="12" xfId="0" applyFont="1" applyFill="1" applyBorder="1" applyAlignment="1" applyProtection="1">
      <alignment horizontal="center" vertical="center" wrapText="1"/>
      <protection hidden="1"/>
    </xf>
    <xf numFmtId="0" fontId="25" fillId="10" borderId="16" xfId="0" applyFont="1" applyFill="1" applyBorder="1" applyAlignment="1" applyProtection="1">
      <alignment vertical="center" wrapText="1"/>
      <protection hidden="1"/>
    </xf>
    <xf numFmtId="0" fontId="29" fillId="0" borderId="61" xfId="0" applyFont="1" applyBorder="1" applyAlignment="1" applyProtection="1">
      <alignment horizontal="left" vertical="center" wrapText="1"/>
      <protection hidden="1"/>
    </xf>
    <xf numFmtId="0" fontId="23" fillId="10" borderId="16" xfId="0" applyFont="1" applyFill="1" applyBorder="1" applyAlignment="1" applyProtection="1">
      <alignment horizontal="left" vertical="center" wrapText="1"/>
      <protection hidden="1"/>
    </xf>
    <xf numFmtId="0" fontId="29" fillId="8" borderId="61" xfId="0" applyFont="1" applyFill="1" applyBorder="1" applyAlignment="1" applyProtection="1">
      <alignment horizontal="left" vertical="center" wrapText="1"/>
      <protection hidden="1"/>
    </xf>
    <xf numFmtId="0" fontId="29" fillId="0" borderId="8" xfId="0" applyFont="1" applyBorder="1" applyAlignment="1" applyProtection="1">
      <alignment horizontal="left" vertical="center" wrapText="1"/>
      <protection hidden="1"/>
    </xf>
    <xf numFmtId="0" fontId="23" fillId="10" borderId="19" xfId="0" applyFont="1" applyFill="1" applyBorder="1" applyAlignment="1" applyProtection="1">
      <alignment horizontal="left" vertical="center" wrapText="1"/>
      <protection hidden="1"/>
    </xf>
    <xf numFmtId="0" fontId="29" fillId="4" borderId="50" xfId="0" applyNumberFormat="1" applyFont="1" applyFill="1" applyBorder="1" applyAlignment="1" applyProtection="1">
      <alignment horizontal="left" vertical="center" wrapText="1"/>
      <protection hidden="1"/>
    </xf>
    <xf numFmtId="0" fontId="29" fillId="8" borderId="50" xfId="0" applyNumberFormat="1" applyFont="1" applyFill="1" applyBorder="1" applyAlignment="1" applyProtection="1">
      <alignment horizontal="left" vertical="center" wrapText="1"/>
      <protection hidden="1"/>
    </xf>
    <xf numFmtId="0" fontId="29" fillId="8" borderId="7" xfId="0" applyNumberFormat="1" applyFont="1" applyFill="1" applyBorder="1" applyAlignment="1" applyProtection="1">
      <alignment horizontal="left" vertical="center" wrapText="1"/>
      <protection hidden="1"/>
    </xf>
    <xf numFmtId="0" fontId="23" fillId="4" borderId="0" xfId="0" applyFont="1" applyFill="1" applyBorder="1" applyAlignment="1" applyProtection="1">
      <alignment horizontal="center" vertical="center"/>
      <protection hidden="1"/>
    </xf>
    <xf numFmtId="0" fontId="29" fillId="0" borderId="57" xfId="0" applyFont="1" applyBorder="1" applyAlignment="1" applyProtection="1">
      <alignment horizontal="left" vertical="center" wrapText="1"/>
      <protection hidden="1"/>
    </xf>
    <xf numFmtId="0" fontId="29" fillId="8" borderId="14" xfId="0" applyFont="1" applyFill="1" applyBorder="1" applyAlignment="1" applyProtection="1">
      <alignment horizontal="left" vertical="center" wrapText="1"/>
      <protection hidden="1"/>
    </xf>
    <xf numFmtId="0" fontId="29" fillId="0" borderId="14" xfId="0" applyFont="1" applyBorder="1" applyAlignment="1" applyProtection="1">
      <alignment horizontal="left" vertical="center" wrapText="1"/>
      <protection hidden="1"/>
    </xf>
    <xf numFmtId="0" fontId="29" fillId="8" borderId="45" xfId="0" applyFont="1" applyFill="1" applyBorder="1" applyAlignment="1" applyProtection="1">
      <alignment horizontal="left" vertical="center" wrapText="1"/>
      <protection hidden="1"/>
    </xf>
    <xf numFmtId="0" fontId="29" fillId="8" borderId="46" xfId="0" applyFont="1" applyFill="1" applyBorder="1" applyAlignment="1" applyProtection="1">
      <alignment horizontal="left" vertical="center" wrapText="1"/>
      <protection hidden="1"/>
    </xf>
    <xf numFmtId="0" fontId="29" fillId="8" borderId="15" xfId="0" applyFont="1" applyFill="1" applyBorder="1" applyAlignment="1" applyProtection="1">
      <alignment horizontal="left" vertical="center" wrapText="1"/>
      <protection hidden="1"/>
    </xf>
    <xf numFmtId="1" fontId="29" fillId="4" borderId="49" xfId="0" applyNumberFormat="1" applyFont="1" applyFill="1" applyBorder="1" applyAlignment="1" applyProtection="1">
      <alignment horizontal="center" vertical="center" wrapText="1"/>
      <protection hidden="1"/>
    </xf>
    <xf numFmtId="1" fontId="29" fillId="4" borderId="40" xfId="0" applyNumberFormat="1" applyFont="1" applyFill="1" applyBorder="1" applyAlignment="1" applyProtection="1">
      <alignment horizontal="center" vertical="center" wrapText="1"/>
      <protection hidden="1"/>
    </xf>
    <xf numFmtId="1" fontId="29" fillId="4" borderId="62" xfId="0" applyNumberFormat="1" applyFont="1" applyFill="1" applyBorder="1" applyAlignment="1" applyProtection="1">
      <alignment horizontal="center" vertical="center" wrapText="1"/>
      <protection hidden="1"/>
    </xf>
    <xf numFmtId="1" fontId="29" fillId="4" borderId="44" xfId="0" applyNumberFormat="1" applyFont="1" applyFill="1" applyBorder="1" applyAlignment="1" applyProtection="1">
      <alignment horizontal="center" vertical="center" wrapText="1"/>
      <protection hidden="1"/>
    </xf>
    <xf numFmtId="0" fontId="29" fillId="8" borderId="30" xfId="0" quotePrefix="1" applyNumberFormat="1" applyFont="1" applyFill="1" applyBorder="1" applyAlignment="1" applyProtection="1">
      <alignment horizontal="center" vertical="center" wrapText="1"/>
      <protection hidden="1"/>
    </xf>
    <xf numFmtId="15" fontId="29" fillId="8" borderId="30" xfId="0" quotePrefix="1" applyNumberFormat="1" applyFont="1" applyFill="1" applyBorder="1" applyAlignment="1" applyProtection="1">
      <alignment horizontal="center" vertical="center" wrapText="1"/>
      <protection hidden="1"/>
    </xf>
    <xf numFmtId="0" fontId="33" fillId="6" borderId="10" xfId="0" applyFont="1" applyFill="1" applyBorder="1" applyAlignment="1" applyProtection="1">
      <alignment horizontal="center" vertical="center" wrapText="1"/>
      <protection hidden="1"/>
    </xf>
    <xf numFmtId="0" fontId="33" fillId="10" borderId="12" xfId="0" applyFont="1" applyFill="1" applyBorder="1" applyAlignment="1" applyProtection="1">
      <alignment horizontal="center" vertical="center" wrapText="1"/>
      <protection hidden="1"/>
    </xf>
    <xf numFmtId="0" fontId="33" fillId="10" borderId="16" xfId="0" applyFont="1" applyFill="1" applyBorder="1" applyAlignment="1" applyProtection="1">
      <alignment horizontal="center" vertical="center" wrapText="1"/>
      <protection hidden="1"/>
    </xf>
    <xf numFmtId="0" fontId="28" fillId="10" borderId="16" xfId="0" applyFont="1" applyFill="1" applyBorder="1" applyAlignment="1" applyProtection="1">
      <alignment horizontal="left" vertical="center" wrapText="1"/>
      <protection hidden="1"/>
    </xf>
    <xf numFmtId="0" fontId="28" fillId="10" borderId="19" xfId="0" applyFont="1" applyFill="1" applyBorder="1" applyAlignment="1" applyProtection="1">
      <alignment horizontal="left" vertical="center" wrapText="1"/>
      <protection hidden="1"/>
    </xf>
    <xf numFmtId="0" fontId="29" fillId="0" borderId="57" xfId="0" applyFont="1" applyBorder="1" applyAlignment="1" applyProtection="1">
      <alignment horizontal="left" vertical="center"/>
      <protection hidden="1"/>
    </xf>
    <xf numFmtId="0" fontId="29" fillId="8" borderId="57" xfId="0" applyFont="1" applyFill="1" applyBorder="1" applyAlignment="1" applyProtection="1">
      <alignment horizontal="left" vertical="center"/>
      <protection hidden="1"/>
    </xf>
    <xf numFmtId="0" fontId="29" fillId="0" borderId="34" xfId="0" applyFont="1" applyBorder="1" applyAlignment="1" applyProtection="1">
      <alignment horizontal="left" vertical="center"/>
      <protection hidden="1"/>
    </xf>
    <xf numFmtId="0" fontId="31" fillId="9" borderId="9" xfId="0" applyFont="1" applyFill="1" applyBorder="1" applyAlignment="1" applyProtection="1">
      <alignment horizontal="center" vertical="center" wrapText="1"/>
      <protection hidden="1"/>
    </xf>
    <xf numFmtId="0" fontId="31" fillId="9" borderId="8" xfId="0" applyFont="1" applyFill="1" applyBorder="1" applyAlignment="1" applyProtection="1">
      <alignment horizontal="center" vertical="center" wrapText="1"/>
      <protection hidden="1"/>
    </xf>
    <xf numFmtId="17" fontId="33" fillId="9" borderId="6" xfId="0" applyNumberFormat="1" applyFont="1" applyFill="1" applyBorder="1" applyAlignment="1" applyProtection="1">
      <alignment horizontal="center" vertical="center" wrapText="1"/>
      <protection hidden="1"/>
    </xf>
    <xf numFmtId="0" fontId="33" fillId="9" borderId="29" xfId="0" applyFont="1" applyFill="1" applyBorder="1" applyAlignment="1" applyProtection="1">
      <alignment horizontal="center" vertical="center" wrapText="1"/>
      <protection hidden="1"/>
    </xf>
    <xf numFmtId="0" fontId="31" fillId="9" borderId="47" xfId="0" applyFont="1" applyFill="1" applyBorder="1" applyAlignment="1" applyProtection="1">
      <alignment horizontal="center" vertical="center" wrapText="1"/>
      <protection hidden="1"/>
    </xf>
    <xf numFmtId="0" fontId="29" fillId="8" borderId="51" xfId="0" applyFont="1" applyFill="1" applyBorder="1" applyAlignment="1" applyProtection="1">
      <alignment horizontal="center" vertical="center" wrapText="1"/>
      <protection hidden="1"/>
    </xf>
    <xf numFmtId="0" fontId="29" fillId="8" borderId="9" xfId="0" applyFont="1" applyFill="1" applyBorder="1" applyAlignment="1" applyProtection="1">
      <alignment horizontal="center" vertical="center" wrapText="1"/>
      <protection hidden="1"/>
    </xf>
    <xf numFmtId="0" fontId="29" fillId="8" borderId="46" xfId="0" applyFont="1" applyFill="1" applyBorder="1" applyAlignment="1" applyProtection="1">
      <alignment horizontal="center" vertical="center" wrapText="1"/>
      <protection hidden="1"/>
    </xf>
    <xf numFmtId="0" fontId="29" fillId="0" borderId="54" xfId="0" applyFont="1" applyBorder="1" applyAlignment="1" applyProtection="1">
      <alignment horizontal="left" vertical="center" wrapText="1"/>
      <protection hidden="1"/>
    </xf>
    <xf numFmtId="0" fontId="29" fillId="8" borderId="54" xfId="0" applyFont="1" applyFill="1" applyBorder="1" applyAlignment="1" applyProtection="1">
      <alignment horizontal="left" vertical="center" wrapText="1"/>
      <protection hidden="1"/>
    </xf>
    <xf numFmtId="0" fontId="29" fillId="8" borderId="19" xfId="0" applyFont="1" applyFill="1" applyBorder="1" applyAlignment="1" applyProtection="1">
      <alignment horizontal="left" vertical="center" wrapText="1"/>
      <protection hidden="1"/>
    </xf>
    <xf numFmtId="0" fontId="6" fillId="0" borderId="0" xfId="0" applyFont="1" applyProtection="1">
      <protection hidden="1"/>
    </xf>
    <xf numFmtId="165" fontId="29" fillId="0" borderId="49" xfId="0" applyNumberFormat="1" applyFont="1" applyBorder="1" applyAlignment="1" applyProtection="1">
      <alignment horizontal="center" vertical="center" wrapText="1"/>
      <protection hidden="1"/>
    </xf>
    <xf numFmtId="165" fontId="29" fillId="0" borderId="50" xfId="0" applyNumberFormat="1" applyFont="1" applyBorder="1" applyAlignment="1" applyProtection="1">
      <alignment horizontal="center" vertical="center" wrapText="1"/>
      <protection hidden="1"/>
    </xf>
    <xf numFmtId="165" fontId="29" fillId="8" borderId="49" xfId="0" applyNumberFormat="1" applyFont="1" applyFill="1" applyBorder="1" applyAlignment="1" applyProtection="1">
      <alignment horizontal="center" vertical="center" wrapText="1"/>
      <protection hidden="1"/>
    </xf>
    <xf numFmtId="165" fontId="29" fillId="8" borderId="50" xfId="0" applyNumberFormat="1" applyFont="1" applyFill="1" applyBorder="1" applyAlignment="1" applyProtection="1">
      <alignment horizontal="center" vertical="center" wrapText="1"/>
      <protection hidden="1"/>
    </xf>
    <xf numFmtId="165" fontId="29" fillId="8" borderId="62" xfId="0" applyNumberFormat="1" applyFont="1" applyFill="1" applyBorder="1" applyAlignment="1" applyProtection="1">
      <alignment horizontal="center" vertical="center" wrapText="1"/>
      <protection hidden="1"/>
    </xf>
    <xf numFmtId="165" fontId="29" fillId="8" borderId="7" xfId="0" applyNumberFormat="1" applyFont="1" applyFill="1" applyBorder="1" applyAlignment="1" applyProtection="1">
      <alignment horizontal="center" vertical="center" wrapText="1"/>
      <protection hidden="1"/>
    </xf>
    <xf numFmtId="165" fontId="29" fillId="0" borderId="63" xfId="0" applyNumberFormat="1" applyFont="1" applyBorder="1" applyAlignment="1" applyProtection="1">
      <alignment horizontal="center" vertical="center" wrapText="1"/>
      <protection hidden="1"/>
    </xf>
    <xf numFmtId="165" fontId="29" fillId="8" borderId="63" xfId="0" applyNumberFormat="1" applyFont="1" applyFill="1" applyBorder="1" applyAlignment="1" applyProtection="1">
      <alignment horizontal="center" vertical="center" wrapText="1"/>
      <protection hidden="1"/>
    </xf>
    <xf numFmtId="165" fontId="29" fillId="8" borderId="29" xfId="0" applyNumberFormat="1" applyFont="1" applyFill="1" applyBorder="1" applyAlignment="1" applyProtection="1">
      <alignment horizontal="center" vertical="center" wrapText="1"/>
      <protection hidden="1"/>
    </xf>
    <xf numFmtId="165" fontId="29" fillId="8" borderId="52" xfId="0" applyNumberFormat="1" applyFont="1" applyFill="1" applyBorder="1" applyAlignment="1" applyProtection="1">
      <alignment horizontal="center" vertical="center" wrapText="1"/>
      <protection hidden="1"/>
    </xf>
    <xf numFmtId="165" fontId="29" fillId="8" borderId="41" xfId="0" applyNumberFormat="1" applyFont="1" applyFill="1" applyBorder="1" applyAlignment="1" applyProtection="1">
      <alignment horizontal="center" vertical="center" wrapText="1"/>
      <protection hidden="1"/>
    </xf>
    <xf numFmtId="165" fontId="29" fillId="0" borderId="52" xfId="0" applyNumberFormat="1" applyFont="1" applyBorder="1" applyAlignment="1" applyProtection="1">
      <alignment horizontal="center" vertical="center" wrapText="1"/>
      <protection hidden="1"/>
    </xf>
    <xf numFmtId="165" fontId="29" fillId="0" borderId="41" xfId="0" applyNumberFormat="1" applyFont="1" applyBorder="1" applyAlignment="1" applyProtection="1">
      <alignment horizontal="center" vertical="center" wrapText="1"/>
      <protection hidden="1"/>
    </xf>
    <xf numFmtId="165" fontId="29" fillId="8" borderId="55" xfId="0" applyNumberFormat="1" applyFont="1" applyFill="1" applyBorder="1" applyAlignment="1" applyProtection="1">
      <alignment horizontal="center" vertical="center" wrapText="1"/>
      <protection hidden="1"/>
    </xf>
    <xf numFmtId="165" fontId="29" fillId="8" borderId="45" xfId="0" applyNumberFormat="1" applyFont="1" applyFill="1" applyBorder="1" applyAlignment="1" applyProtection="1">
      <alignment horizontal="center" vertical="center" wrapText="1"/>
      <protection hidden="1"/>
    </xf>
    <xf numFmtId="166" fontId="29" fillId="0" borderId="50" xfId="0" applyNumberFormat="1" applyFont="1" applyBorder="1" applyAlignment="1" applyProtection="1">
      <alignment horizontal="center" vertical="center" wrapText="1"/>
      <protection hidden="1"/>
    </xf>
    <xf numFmtId="166" fontId="29" fillId="8" borderId="50" xfId="0" applyNumberFormat="1" applyFont="1" applyFill="1" applyBorder="1" applyAlignment="1" applyProtection="1">
      <alignment horizontal="center" vertical="center" wrapText="1"/>
      <protection hidden="1"/>
    </xf>
    <xf numFmtId="166" fontId="29" fillId="8" borderId="7" xfId="0" applyNumberFormat="1" applyFont="1" applyFill="1" applyBorder="1" applyAlignment="1" applyProtection="1">
      <alignment horizontal="center" vertical="center" wrapText="1"/>
      <protection hidden="1"/>
    </xf>
    <xf numFmtId="166" fontId="29" fillId="8" borderId="41" xfId="0" applyNumberFormat="1" applyFont="1" applyFill="1" applyBorder="1" applyAlignment="1" applyProtection="1">
      <alignment horizontal="center" vertical="center" wrapText="1"/>
      <protection hidden="1"/>
    </xf>
    <xf numFmtId="166" fontId="29" fillId="0" borderId="41" xfId="0" applyNumberFormat="1" applyFont="1" applyBorder="1" applyAlignment="1" applyProtection="1">
      <alignment horizontal="center" vertical="center" wrapText="1"/>
      <protection hidden="1"/>
    </xf>
    <xf numFmtId="166" fontId="29" fillId="8" borderId="45" xfId="0" applyNumberFormat="1" applyFont="1" applyFill="1" applyBorder="1" applyAlignment="1" applyProtection="1">
      <alignment horizontal="center" vertical="center" wrapText="1"/>
      <protection hidden="1"/>
    </xf>
    <xf numFmtId="166" fontId="29" fillId="0" borderId="61" xfId="0" applyNumberFormat="1" applyFont="1" applyBorder="1" applyAlignment="1" applyProtection="1">
      <alignment horizontal="center" vertical="center" wrapText="1"/>
      <protection hidden="1"/>
    </xf>
    <xf numFmtId="166" fontId="29" fillId="8" borderId="53" xfId="0" applyNumberFormat="1" applyFont="1" applyFill="1" applyBorder="1" applyAlignment="1" applyProtection="1">
      <alignment horizontal="center" vertical="center" wrapText="1"/>
      <protection hidden="1"/>
    </xf>
    <xf numFmtId="166" fontId="29" fillId="0" borderId="53" xfId="0" applyNumberFormat="1" applyFont="1" applyBorder="1" applyAlignment="1" applyProtection="1">
      <alignment horizontal="center" vertical="center" wrapText="1"/>
      <protection hidden="1"/>
    </xf>
    <xf numFmtId="166" fontId="29" fillId="8" borderId="56" xfId="0" applyNumberFormat="1" applyFont="1" applyFill="1" applyBorder="1" applyAlignment="1" applyProtection="1">
      <alignment horizontal="center" vertical="center" wrapText="1"/>
      <protection hidden="1"/>
    </xf>
    <xf numFmtId="165" fontId="29" fillId="8" borderId="40" xfId="0" applyNumberFormat="1" applyFont="1" applyFill="1" applyBorder="1" applyAlignment="1" applyProtection="1">
      <alignment horizontal="center" vertical="center" wrapText="1"/>
      <protection hidden="1"/>
    </xf>
    <xf numFmtId="165" fontId="29" fillId="0" borderId="40" xfId="0" applyNumberFormat="1" applyFont="1" applyBorder="1" applyAlignment="1" applyProtection="1">
      <alignment horizontal="center" vertical="center" wrapText="1"/>
      <protection hidden="1"/>
    </xf>
    <xf numFmtId="165" fontId="29" fillId="0" borderId="44" xfId="0" applyNumberFormat="1" applyFont="1" applyBorder="1" applyAlignment="1" applyProtection="1">
      <alignment horizontal="center" vertical="center" wrapText="1"/>
      <protection hidden="1"/>
    </xf>
    <xf numFmtId="165" fontId="29" fillId="0" borderId="45" xfId="0" applyNumberFormat="1" applyFont="1" applyBorder="1" applyAlignment="1" applyProtection="1">
      <alignment horizontal="center" vertical="center" wrapText="1"/>
      <protection hidden="1"/>
    </xf>
    <xf numFmtId="165" fontId="29" fillId="0" borderId="55" xfId="0" applyNumberFormat="1" applyFont="1" applyBorder="1" applyAlignment="1" applyProtection="1">
      <alignment horizontal="center" vertical="center" wrapText="1"/>
      <protection hidden="1"/>
    </xf>
    <xf numFmtId="166" fontId="29" fillId="0" borderId="45" xfId="0" applyNumberFormat="1" applyFont="1" applyBorder="1" applyAlignment="1" applyProtection="1">
      <alignment horizontal="center" vertical="center" wrapText="1"/>
      <protection hidden="1"/>
    </xf>
    <xf numFmtId="164" fontId="29" fillId="0" borderId="50" xfId="0" applyNumberFormat="1" applyFont="1" applyBorder="1" applyAlignment="1" applyProtection="1">
      <alignment horizontal="center" vertical="center" wrapText="1"/>
      <protection hidden="1"/>
    </xf>
    <xf numFmtId="164" fontId="29" fillId="8" borderId="41" xfId="0" applyNumberFormat="1" applyFont="1" applyFill="1" applyBorder="1" applyAlignment="1" applyProtection="1">
      <alignment horizontal="center" vertical="center" wrapText="1"/>
      <protection hidden="1"/>
    </xf>
    <xf numFmtId="164" fontId="29" fillId="0" borderId="41" xfId="0" applyNumberFormat="1" applyFont="1" applyBorder="1" applyAlignment="1" applyProtection="1">
      <alignment horizontal="center" vertical="center" wrapText="1"/>
      <protection hidden="1"/>
    </xf>
    <xf numFmtId="164" fontId="29" fillId="0" borderId="45" xfId="0" applyNumberFormat="1" applyFont="1" applyBorder="1" applyAlignment="1" applyProtection="1">
      <alignment horizontal="center" vertical="center" wrapText="1"/>
      <protection hidden="1"/>
    </xf>
    <xf numFmtId="0" fontId="33" fillId="9" borderId="7" xfId="0" applyFont="1" applyFill="1" applyBorder="1" applyAlignment="1" applyProtection="1">
      <alignment horizontal="center" vertical="center" wrapText="1"/>
      <protection hidden="1"/>
    </xf>
    <xf numFmtId="0" fontId="33" fillId="9" borderId="62" xfId="0" applyFont="1" applyFill="1" applyBorder="1" applyAlignment="1" applyProtection="1">
      <alignment horizontal="center" vertical="center" wrapText="1"/>
      <protection hidden="1"/>
    </xf>
    <xf numFmtId="0" fontId="33" fillId="9" borderId="5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4" borderId="0" xfId="0" applyFill="1" applyAlignment="1" applyProtection="1">
      <alignment vertical="center"/>
      <protection hidden="1"/>
    </xf>
    <xf numFmtId="0" fontId="29" fillId="4" borderId="0" xfId="0" applyFont="1" applyFill="1" applyAlignment="1" applyProtection="1">
      <alignment vertical="center"/>
      <protection hidden="1"/>
    </xf>
    <xf numFmtId="0" fontId="34" fillId="4" borderId="0" xfId="0" applyFont="1" applyFill="1" applyAlignment="1" applyProtection="1">
      <alignment vertical="center"/>
      <protection hidden="1"/>
    </xf>
    <xf numFmtId="0" fontId="29" fillId="4" borderId="0" xfId="0" applyFont="1" applyFill="1" applyAlignment="1" applyProtection="1">
      <alignment vertical="center" wrapText="1"/>
      <protection hidden="1"/>
    </xf>
    <xf numFmtId="0" fontId="30" fillId="4" borderId="0" xfId="0" applyFont="1" applyFill="1" applyAlignment="1" applyProtection="1">
      <alignment vertical="center"/>
      <protection hidden="1"/>
    </xf>
    <xf numFmtId="0" fontId="29" fillId="0" borderId="50" xfId="0" applyFont="1" applyBorder="1" applyAlignment="1" applyProtection="1">
      <alignment vertical="center" wrapText="1"/>
      <protection hidden="1"/>
    </xf>
    <xf numFmtId="0" fontId="27" fillId="4" borderId="0" xfId="0" applyFont="1" applyFill="1" applyAlignment="1" applyProtection="1">
      <alignment vertical="center"/>
      <protection hidden="1"/>
    </xf>
    <xf numFmtId="0" fontId="20" fillId="0" borderId="0" xfId="0" applyFont="1" applyAlignment="1" applyProtection="1">
      <alignment vertical="center"/>
      <protection hidden="1"/>
    </xf>
    <xf numFmtId="0" fontId="29" fillId="8" borderId="50" xfId="0" applyFont="1" applyFill="1" applyBorder="1" applyAlignment="1" applyProtection="1">
      <alignment vertical="center" wrapText="1"/>
      <protection hidden="1"/>
    </xf>
    <xf numFmtId="0" fontId="29" fillId="0" borderId="7" xfId="0" applyFont="1" applyBorder="1" applyAlignment="1" applyProtection="1">
      <alignment vertical="center" wrapText="1"/>
      <protection hidden="1"/>
    </xf>
    <xf numFmtId="15" fontId="0" fillId="4" borderId="0" xfId="0" applyNumberFormat="1" applyFill="1" applyAlignment="1" applyProtection="1">
      <alignment vertical="center" wrapText="1"/>
      <protection hidden="1"/>
    </xf>
    <xf numFmtId="0" fontId="29" fillId="0" borderId="57" xfId="0" applyFont="1" applyBorder="1" applyAlignment="1" applyProtection="1">
      <alignment vertical="center"/>
      <protection hidden="1"/>
    </xf>
    <xf numFmtId="0" fontId="29" fillId="8" borderId="57" xfId="0" applyFont="1" applyFill="1" applyBorder="1" applyAlignment="1" applyProtection="1">
      <alignment vertical="center"/>
      <protection hidden="1"/>
    </xf>
    <xf numFmtId="0" fontId="29" fillId="0" borderId="34" xfId="0" applyFont="1" applyBorder="1" applyAlignment="1" applyProtection="1">
      <alignment vertical="center"/>
      <protection hidden="1"/>
    </xf>
    <xf numFmtId="0" fontId="6" fillId="4" borderId="0" xfId="0" applyFont="1" applyFill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23" fillId="4" borderId="0" xfId="0" applyFont="1" applyFill="1" applyBorder="1" applyAlignment="1" applyProtection="1">
      <alignment horizontal="left" vertical="center" wrapText="1"/>
      <protection hidden="1"/>
    </xf>
    <xf numFmtId="0" fontId="23" fillId="4" borderId="0" xfId="0" applyFont="1" applyFill="1" applyBorder="1" applyAlignment="1" applyProtection="1">
      <alignment vertical="center" wrapText="1"/>
      <protection hidden="1"/>
    </xf>
    <xf numFmtId="0" fontId="6" fillId="4" borderId="0" xfId="0" quotePrefix="1" applyFont="1" applyFill="1" applyAlignment="1" applyProtection="1">
      <alignment horizontal="left"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19" fillId="4" borderId="0" xfId="0" applyFont="1" applyFill="1" applyAlignment="1" applyProtection="1">
      <alignment vertical="center"/>
      <protection hidden="1"/>
    </xf>
    <xf numFmtId="0" fontId="0" fillId="0" borderId="0" xfId="0" applyFont="1" applyFill="1" applyAlignment="1" applyProtection="1">
      <alignment horizontal="center" vertical="center" wrapText="1"/>
    </xf>
    <xf numFmtId="0" fontId="0" fillId="0" borderId="0" xfId="0" applyFont="1" applyFill="1" applyAlignment="1" applyProtection="1">
      <alignment horizontal="center" wrapText="1"/>
    </xf>
    <xf numFmtId="0" fontId="19" fillId="0" borderId="0" xfId="0" applyFont="1" applyProtection="1">
      <protection locked="0"/>
    </xf>
    <xf numFmtId="0" fontId="19" fillId="0" borderId="0" xfId="0" applyFont="1" applyProtection="1"/>
    <xf numFmtId="49" fontId="0" fillId="0" borderId="0" xfId="0" applyNumberFormat="1"/>
    <xf numFmtId="49" fontId="0" fillId="8" borderId="14" xfId="0" quotePrefix="1" applyNumberFormat="1" applyFont="1" applyFill="1" applyBorder="1" applyAlignment="1" applyProtection="1">
      <alignment horizontal="center" vertical="center" wrapText="1"/>
    </xf>
    <xf numFmtId="49" fontId="3" fillId="0" borderId="0" xfId="2" applyNumberFormat="1"/>
    <xf numFmtId="168" fontId="13" fillId="6" borderId="0" xfId="0" applyNumberFormat="1" applyFont="1" applyFill="1" applyBorder="1" applyAlignment="1" applyProtection="1">
      <alignment horizontal="center" vertical="center"/>
    </xf>
    <xf numFmtId="17" fontId="15" fillId="6" borderId="70" xfId="0" applyNumberFormat="1" applyFont="1" applyFill="1" applyBorder="1" applyAlignment="1" applyProtection="1">
      <alignment horizontal="center" vertical="center" wrapText="1"/>
    </xf>
    <xf numFmtId="17" fontId="15" fillId="6" borderId="70" xfId="0" quotePrefix="1" applyNumberFormat="1" applyFont="1" applyFill="1" applyBorder="1" applyAlignment="1" applyProtection="1">
      <alignment horizontal="center" vertical="center" wrapText="1"/>
    </xf>
    <xf numFmtId="0" fontId="12" fillId="4" borderId="70" xfId="0" applyFont="1" applyFill="1" applyBorder="1" applyProtection="1"/>
    <xf numFmtId="0" fontId="12" fillId="4" borderId="70" xfId="0" applyFont="1" applyFill="1" applyBorder="1" applyAlignment="1" applyProtection="1">
      <alignment vertical="center" wrapText="1"/>
    </xf>
    <xf numFmtId="0" fontId="12" fillId="4" borderId="70" xfId="0" quotePrefix="1" applyFont="1" applyFill="1" applyBorder="1" applyAlignment="1" applyProtection="1">
      <alignment horizontal="left" vertical="center" wrapText="1"/>
    </xf>
    <xf numFmtId="49" fontId="0" fillId="8" borderId="70" xfId="0" applyNumberFormat="1" applyFont="1" applyFill="1" applyBorder="1" applyAlignment="1" applyProtection="1">
      <alignment horizontal="center" vertical="center" wrapText="1"/>
    </xf>
    <xf numFmtId="49" fontId="0" fillId="4" borderId="70" xfId="0" applyNumberFormat="1" applyFont="1" applyFill="1" applyBorder="1" applyAlignment="1" applyProtection="1">
      <alignment horizontal="left" vertical="center" wrapText="1"/>
      <protection locked="0"/>
    </xf>
    <xf numFmtId="49" fontId="0" fillId="4" borderId="70" xfId="0" quotePrefix="1" applyNumberFormat="1" applyFont="1" applyFill="1" applyBorder="1" applyAlignment="1" applyProtection="1">
      <alignment horizontal="left" vertical="center" wrapText="1"/>
      <protection locked="0"/>
    </xf>
    <xf numFmtId="49" fontId="0" fillId="4" borderId="70" xfId="0" quotePrefix="1" applyNumberFormat="1" applyFont="1" applyFill="1" applyBorder="1" applyAlignment="1" applyProtection="1">
      <alignment horizontal="center" vertical="center" wrapText="1"/>
      <protection locked="0"/>
    </xf>
    <xf numFmtId="0" fontId="0" fillId="7" borderId="70" xfId="0" applyFont="1" applyFill="1" applyBorder="1" applyAlignment="1" applyProtection="1">
      <alignment horizontal="center" vertical="center" wrapText="1"/>
    </xf>
    <xf numFmtId="0" fontId="0" fillId="0" borderId="70" xfId="0" applyFont="1" applyFill="1" applyBorder="1" applyAlignment="1" applyProtection="1">
      <alignment horizontal="center" vertical="center" wrapText="1"/>
      <protection locked="0"/>
    </xf>
    <xf numFmtId="0" fontId="5" fillId="4" borderId="70" xfId="0" quotePrefix="1" applyFont="1" applyFill="1" applyBorder="1" applyAlignment="1" applyProtection="1">
      <alignment horizontal="center" vertical="center" wrapText="1"/>
      <protection locked="0"/>
    </xf>
    <xf numFmtId="49" fontId="12" fillId="4" borderId="70" xfId="0" applyNumberFormat="1" applyFont="1" applyFill="1" applyBorder="1" applyProtection="1"/>
    <xf numFmtId="0" fontId="13" fillId="6" borderId="70" xfId="0" applyFont="1" applyFill="1" applyBorder="1" applyAlignment="1" applyProtection="1">
      <alignment horizontal="center" vertical="center" wrapText="1"/>
    </xf>
    <xf numFmtId="0" fontId="13" fillId="6" borderId="70" xfId="0" quotePrefix="1" applyFont="1" applyFill="1" applyBorder="1" applyAlignment="1" applyProtection="1">
      <alignment horizontal="center" vertical="center" wrapText="1"/>
    </xf>
    <xf numFmtId="0" fontId="16" fillId="4" borderId="70" xfId="0" quotePrefix="1" applyFont="1" applyFill="1" applyBorder="1" applyAlignment="1" applyProtection="1">
      <alignment horizontal="center" vertical="center" wrapText="1"/>
    </xf>
    <xf numFmtId="0" fontId="16" fillId="4" borderId="70" xfId="0" applyFont="1" applyFill="1" applyBorder="1" applyAlignment="1" applyProtection="1">
      <alignment horizontal="center" vertical="center" wrapText="1"/>
    </xf>
    <xf numFmtId="0" fontId="0" fillId="8" borderId="70" xfId="0" applyFont="1" applyFill="1" applyBorder="1" applyAlignment="1" applyProtection="1">
      <alignment horizontal="left" vertical="center" wrapText="1"/>
    </xf>
    <xf numFmtId="15" fontId="0" fillId="8" borderId="70" xfId="0" applyNumberFormat="1" applyFont="1" applyFill="1" applyBorder="1" applyAlignment="1" applyProtection="1">
      <alignment horizontal="center" vertical="center" wrapText="1"/>
    </xf>
    <xf numFmtId="165" fontId="0" fillId="4" borderId="70" xfId="0" applyNumberFormat="1" applyFont="1" applyFill="1" applyBorder="1" applyAlignment="1" applyProtection="1">
      <alignment horizontal="center" vertical="center" wrapText="1"/>
      <protection locked="0"/>
    </xf>
    <xf numFmtId="166" fontId="0" fillId="4" borderId="70" xfId="0" applyNumberFormat="1" applyFont="1" applyFill="1" applyBorder="1" applyAlignment="1" applyProtection="1">
      <alignment horizontal="center" vertical="center" wrapText="1"/>
      <protection locked="0"/>
    </xf>
    <xf numFmtId="15" fontId="0" fillId="4" borderId="70" xfId="0" applyNumberFormat="1" applyFont="1" applyFill="1" applyBorder="1" applyAlignment="1" applyProtection="1">
      <alignment horizontal="center" vertical="center" wrapText="1"/>
      <protection locked="0"/>
    </xf>
    <xf numFmtId="166" fontId="6" fillId="4" borderId="70" xfId="0" applyNumberFormat="1" applyFont="1" applyFill="1" applyBorder="1" applyAlignment="1" applyProtection="1">
      <alignment horizontal="center" vertical="center" wrapText="1"/>
    </xf>
    <xf numFmtId="15" fontId="6" fillId="4" borderId="70" xfId="0" applyNumberFormat="1" applyFont="1" applyFill="1" applyBorder="1" applyAlignment="1" applyProtection="1">
      <alignment horizontal="center" vertical="center" wrapText="1"/>
    </xf>
    <xf numFmtId="17" fontId="13" fillId="6" borderId="70" xfId="0" applyNumberFormat="1" applyFont="1" applyFill="1" applyBorder="1" applyAlignment="1" applyProtection="1">
      <alignment horizontal="center" vertical="center" wrapText="1"/>
    </xf>
    <xf numFmtId="17" fontId="18" fillId="4" borderId="70" xfId="0" applyNumberFormat="1" applyFont="1" applyFill="1" applyBorder="1" applyAlignment="1" applyProtection="1">
      <alignment horizontal="center" vertical="center" wrapText="1"/>
    </xf>
    <xf numFmtId="17" fontId="16" fillId="4" borderId="70" xfId="0" applyNumberFormat="1" applyFont="1" applyFill="1" applyBorder="1" applyAlignment="1" applyProtection="1">
      <alignment vertical="center" wrapText="1"/>
    </xf>
    <xf numFmtId="17" fontId="16" fillId="4" borderId="70" xfId="0" quotePrefix="1" applyNumberFormat="1" applyFont="1" applyFill="1" applyBorder="1" applyAlignment="1" applyProtection="1">
      <alignment vertical="center" wrapText="1"/>
    </xf>
    <xf numFmtId="49" fontId="0" fillId="8" borderId="70" xfId="0" applyNumberFormat="1" applyFont="1" applyFill="1" applyBorder="1" applyAlignment="1" applyProtection="1">
      <alignment horizontal="center" vertical="center"/>
    </xf>
    <xf numFmtId="0" fontId="0" fillId="4" borderId="70" xfId="0" quotePrefix="1" applyFont="1" applyFill="1" applyBorder="1" applyAlignment="1" applyProtection="1">
      <alignment horizontal="left" vertical="center" wrapText="1"/>
      <protection locked="0"/>
    </xf>
    <xf numFmtId="0" fontId="19" fillId="4" borderId="70" xfId="0" applyFont="1" applyFill="1" applyBorder="1" applyAlignment="1" applyProtection="1">
      <alignment horizontal="left" vertical="center" wrapText="1"/>
    </xf>
    <xf numFmtId="0" fontId="6" fillId="4" borderId="70" xfId="0" applyFont="1" applyFill="1" applyBorder="1" applyAlignment="1" applyProtection="1">
      <alignment horizontal="left" vertical="center" wrapText="1"/>
    </xf>
    <xf numFmtId="49" fontId="6" fillId="4" borderId="70" xfId="0" applyNumberFormat="1" applyFont="1" applyFill="1" applyBorder="1" applyAlignment="1" applyProtection="1">
      <alignment wrapText="1"/>
    </xf>
    <xf numFmtId="0" fontId="6" fillId="4" borderId="70" xfId="0" applyFont="1" applyFill="1" applyBorder="1" applyAlignment="1" applyProtection="1">
      <alignment wrapText="1"/>
    </xf>
    <xf numFmtId="17" fontId="13" fillId="6" borderId="70" xfId="0" quotePrefix="1" applyNumberFormat="1" applyFont="1" applyFill="1" applyBorder="1" applyAlignment="1" applyProtection="1">
      <alignment horizontal="center" vertical="center" wrapText="1"/>
    </xf>
    <xf numFmtId="1" fontId="13" fillId="6" borderId="70" xfId="0" applyNumberFormat="1" applyFont="1" applyFill="1" applyBorder="1" applyAlignment="1" applyProtection="1">
      <alignment horizontal="center" vertical="center" wrapText="1"/>
    </xf>
    <xf numFmtId="17" fontId="15" fillId="4" borderId="70" xfId="0" applyNumberFormat="1" applyFont="1" applyFill="1" applyBorder="1" applyAlignment="1" applyProtection="1">
      <alignment vertical="center"/>
    </xf>
    <xf numFmtId="17" fontId="16" fillId="4" borderId="70" xfId="0" applyNumberFormat="1" applyFont="1" applyFill="1" applyBorder="1" applyAlignment="1" applyProtection="1">
      <alignment vertical="center"/>
    </xf>
    <xf numFmtId="164" fontId="0" fillId="0" borderId="70" xfId="0" applyNumberFormat="1" applyFont="1" applyFill="1" applyBorder="1" applyAlignment="1" applyProtection="1">
      <alignment horizontal="center" vertical="center"/>
      <protection locked="0"/>
    </xf>
    <xf numFmtId="1" fontId="0" fillId="0" borderId="70" xfId="0" applyNumberFormat="1" applyFont="1" applyFill="1" applyBorder="1" applyAlignment="1" applyProtection="1">
      <alignment horizontal="center" vertical="center"/>
      <protection locked="0"/>
    </xf>
    <xf numFmtId="15" fontId="0" fillId="0" borderId="70" xfId="0" applyNumberFormat="1" applyFont="1" applyFill="1" applyBorder="1" applyAlignment="1" applyProtection="1">
      <alignment horizontal="center" vertical="center"/>
      <protection locked="0"/>
    </xf>
    <xf numFmtId="0" fontId="15" fillId="6" borderId="70" xfId="0" applyFont="1" applyFill="1" applyBorder="1" applyAlignment="1" applyProtection="1">
      <alignment horizontal="center" vertical="center"/>
    </xf>
    <xf numFmtId="17" fontId="15" fillId="6" borderId="70" xfId="0" applyNumberFormat="1" applyFont="1" applyFill="1" applyBorder="1" applyAlignment="1" applyProtection="1">
      <alignment horizontal="center" vertical="center"/>
    </xf>
    <xf numFmtId="17" fontId="15" fillId="0" borderId="70" xfId="0" applyNumberFormat="1" applyFont="1" applyFill="1" applyBorder="1" applyAlignment="1" applyProtection="1">
      <alignment horizontal="center" vertical="center"/>
    </xf>
    <xf numFmtId="17" fontId="16" fillId="0" borderId="70" xfId="0" applyNumberFormat="1" applyFont="1" applyFill="1" applyBorder="1" applyAlignment="1" applyProtection="1">
      <alignment horizontal="center" vertical="center"/>
    </xf>
    <xf numFmtId="0" fontId="0" fillId="0" borderId="70" xfId="0" applyFont="1" applyFill="1" applyBorder="1" applyAlignment="1" applyProtection="1">
      <alignment horizontal="left" wrapText="1"/>
    </xf>
    <xf numFmtId="0" fontId="6" fillId="0" borderId="70" xfId="0" applyFont="1" applyFill="1" applyBorder="1" applyAlignment="1" applyProtection="1">
      <alignment horizontal="left" wrapText="1"/>
    </xf>
    <xf numFmtId="0" fontId="16" fillId="0" borderId="70" xfId="0" applyFont="1" applyFill="1" applyBorder="1" applyAlignment="1" applyProtection="1">
      <alignment horizontal="center" vertical="center"/>
    </xf>
    <xf numFmtId="0" fontId="6" fillId="0" borderId="70" xfId="0" quotePrefix="1" applyFont="1" applyFill="1" applyBorder="1" applyAlignment="1" applyProtection="1">
      <alignment horizontal="left" wrapText="1"/>
    </xf>
    <xf numFmtId="0" fontId="6" fillId="0" borderId="70" xfId="0" quotePrefix="1" applyFont="1" applyFill="1" applyBorder="1" applyAlignment="1" applyProtection="1">
      <alignment horizontal="center" wrapText="1"/>
    </xf>
    <xf numFmtId="0" fontId="15" fillId="6" borderId="70" xfId="0" quotePrefix="1" applyFont="1" applyFill="1" applyBorder="1" applyAlignment="1" applyProtection="1">
      <alignment horizontal="center" vertical="center"/>
    </xf>
    <xf numFmtId="17" fontId="16" fillId="4" borderId="70" xfId="0" quotePrefix="1" applyNumberFormat="1" applyFont="1" applyFill="1" applyBorder="1" applyAlignment="1" applyProtection="1">
      <alignment horizontal="center" vertical="center" wrapText="1"/>
    </xf>
    <xf numFmtId="49" fontId="6" fillId="4" borderId="70" xfId="0" applyNumberFormat="1" applyFont="1" applyFill="1" applyBorder="1" applyAlignment="1" applyProtection="1">
      <alignment horizontal="center" vertical="center"/>
    </xf>
    <xf numFmtId="0" fontId="5" fillId="4" borderId="70" xfId="0" applyFont="1" applyFill="1" applyBorder="1" applyAlignment="1" applyProtection="1">
      <alignment horizontal="left" vertical="center" wrapText="1"/>
      <protection locked="0"/>
    </xf>
    <xf numFmtId="49" fontId="5" fillId="4" borderId="70" xfId="0" applyNumberFormat="1" applyFont="1" applyFill="1" applyBorder="1" applyAlignment="1" applyProtection="1">
      <alignment horizontal="left" vertical="center" wrapText="1"/>
      <protection locked="0"/>
    </xf>
    <xf numFmtId="0" fontId="6" fillId="4" borderId="70" xfId="0" applyFont="1" applyFill="1" applyBorder="1" applyProtection="1"/>
    <xf numFmtId="0" fontId="38" fillId="4" borderId="71" xfId="0" applyFont="1" applyFill="1" applyBorder="1" applyAlignment="1" applyProtection="1">
      <alignment horizontal="left" vertical="center" wrapText="1"/>
      <protection locked="0"/>
    </xf>
    <xf numFmtId="0" fontId="38" fillId="4" borderId="70" xfId="0" applyFont="1" applyFill="1" applyBorder="1" applyAlignment="1" applyProtection="1">
      <alignment horizontal="left" vertical="center" wrapText="1"/>
      <protection locked="0"/>
    </xf>
    <xf numFmtId="49" fontId="38" fillId="4" borderId="70" xfId="0" applyNumberFormat="1" applyFont="1" applyFill="1" applyBorder="1" applyAlignment="1" applyProtection="1">
      <alignment horizontal="left" vertical="center" wrapText="1"/>
      <protection locked="0"/>
    </xf>
    <xf numFmtId="0" fontId="39" fillId="4" borderId="70" xfId="0" applyFont="1" applyFill="1" applyBorder="1" applyProtection="1"/>
    <xf numFmtId="0" fontId="38" fillId="4" borderId="72" xfId="0" applyFont="1" applyFill="1" applyBorder="1" applyAlignment="1" applyProtection="1">
      <alignment horizontal="left" vertical="center" wrapText="1"/>
      <protection locked="0"/>
    </xf>
    <xf numFmtId="0" fontId="38" fillId="4" borderId="73" xfId="0" applyFont="1" applyFill="1" applyBorder="1" applyAlignment="1" applyProtection="1">
      <alignment horizontal="left" vertical="center" wrapText="1"/>
      <protection locked="0"/>
    </xf>
    <xf numFmtId="49" fontId="38" fillId="4" borderId="73" xfId="0" applyNumberFormat="1" applyFont="1" applyFill="1" applyBorder="1" applyAlignment="1" applyProtection="1">
      <alignment horizontal="left" vertical="center" wrapText="1"/>
      <protection locked="0"/>
    </xf>
    <xf numFmtId="0" fontId="39" fillId="4" borderId="73" xfId="0" applyFont="1" applyFill="1" applyBorder="1" applyProtection="1"/>
    <xf numFmtId="0" fontId="7" fillId="6" borderId="70" xfId="0" applyFont="1" applyFill="1" applyBorder="1" applyAlignment="1" applyProtection="1">
      <alignment horizontal="center" vertical="center" wrapText="1"/>
    </xf>
    <xf numFmtId="0" fontId="11" fillId="4" borderId="70" xfId="0" quotePrefix="1" applyFont="1" applyFill="1" applyBorder="1" applyAlignment="1" applyProtection="1">
      <alignment horizontal="center" vertical="center" wrapText="1"/>
    </xf>
    <xf numFmtId="0" fontId="11" fillId="4" borderId="70" xfId="0" applyFont="1" applyFill="1" applyBorder="1" applyAlignment="1" applyProtection="1">
      <alignment horizontal="center" vertical="center" wrapText="1"/>
    </xf>
    <xf numFmtId="49" fontId="5" fillId="8" borderId="70" xfId="0" applyNumberFormat="1" applyFont="1" applyFill="1" applyBorder="1" applyAlignment="1" applyProtection="1">
      <alignment horizontal="center" vertical="center" wrapText="1"/>
    </xf>
    <xf numFmtId="166" fontId="12" fillId="4" borderId="70" xfId="0" applyNumberFormat="1" applyFont="1" applyFill="1" applyBorder="1" applyAlignment="1" applyProtection="1">
      <alignment horizontal="center" vertical="center" wrapText="1"/>
    </xf>
    <xf numFmtId="15" fontId="12" fillId="4" borderId="70" xfId="0" applyNumberFormat="1" applyFont="1" applyFill="1" applyBorder="1" applyAlignment="1" applyProtection="1">
      <alignment horizontal="center" vertical="center" wrapText="1"/>
    </xf>
    <xf numFmtId="0" fontId="19" fillId="0" borderId="70" xfId="0" applyFont="1" applyBorder="1" applyProtection="1"/>
    <xf numFmtId="0" fontId="6" fillId="4" borderId="70" xfId="0" applyFont="1" applyFill="1" applyBorder="1" applyAlignment="1" applyProtection="1">
      <alignment horizontal="center" vertical="center"/>
    </xf>
    <xf numFmtId="0" fontId="6" fillId="4" borderId="70" xfId="0" quotePrefix="1" applyFont="1" applyFill="1" applyBorder="1" applyAlignment="1" applyProtection="1">
      <alignment horizontal="center" vertical="center"/>
    </xf>
    <xf numFmtId="49" fontId="0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70" xfId="0" applyFont="1" applyFill="1" applyBorder="1" applyAlignment="1" applyProtection="1">
      <alignment horizontal="center" vertical="center" wrapText="1"/>
      <protection locked="0"/>
    </xf>
    <xf numFmtId="0" fontId="6" fillId="0" borderId="70" xfId="0" applyFont="1" applyBorder="1" applyAlignment="1" applyProtection="1">
      <alignment horizontal="center" vertical="center"/>
    </xf>
    <xf numFmtId="0" fontId="15" fillId="6" borderId="70" xfId="0" applyFont="1" applyFill="1" applyBorder="1" applyAlignment="1" applyProtection="1">
      <alignment horizontal="center" vertical="center" wrapText="1"/>
    </xf>
    <xf numFmtId="0" fontId="15" fillId="6" borderId="70" xfId="0" quotePrefix="1" applyFont="1" applyFill="1" applyBorder="1" applyAlignment="1" applyProtection="1">
      <alignment horizontal="center" vertical="center" wrapText="1"/>
    </xf>
    <xf numFmtId="0" fontId="6" fillId="0" borderId="70" xfId="0" applyFont="1" applyBorder="1" applyProtection="1"/>
    <xf numFmtId="0" fontId="19" fillId="4" borderId="70" xfId="0" applyFont="1" applyFill="1" applyBorder="1" applyAlignment="1" applyProtection="1">
      <alignment wrapText="1"/>
    </xf>
    <xf numFmtId="0" fontId="6" fillId="4" borderId="70" xfId="0" quotePrefix="1" applyFont="1" applyFill="1" applyBorder="1" applyAlignment="1" applyProtection="1">
      <alignment horizontal="left" wrapText="1"/>
    </xf>
    <xf numFmtId="0" fontId="0" fillId="4" borderId="70" xfId="0" applyFont="1" applyFill="1" applyBorder="1" applyAlignment="1" applyProtection="1">
      <alignment horizontal="left" vertical="center" wrapText="1"/>
      <protection locked="0"/>
    </xf>
    <xf numFmtId="167" fontId="0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0" xfId="0" applyFont="1" applyFill="1" applyBorder="1" applyAlignment="1" applyProtection="1">
      <alignment horizontal="left" vertical="center" wrapText="1"/>
      <protection locked="0"/>
    </xf>
    <xf numFmtId="0" fontId="19" fillId="4" borderId="70" xfId="0" applyFont="1" applyFill="1" applyBorder="1" applyProtection="1"/>
    <xf numFmtId="0" fontId="0" fillId="8" borderId="70" xfId="0" applyNumberFormat="1" applyFont="1" applyFill="1" applyBorder="1" applyAlignment="1" applyProtection="1">
      <alignment horizontal="center" vertical="center" wrapText="1"/>
    </xf>
    <xf numFmtId="0" fontId="6" fillId="4" borderId="70" xfId="0" applyFont="1" applyFill="1" applyBorder="1" applyAlignment="1" applyProtection="1">
      <alignment horizontal="center" vertical="center" wrapText="1"/>
    </xf>
    <xf numFmtId="0" fontId="16" fillId="0" borderId="70" xfId="0" quotePrefix="1" applyFont="1" applyFill="1" applyBorder="1" applyAlignment="1" applyProtection="1">
      <alignment horizontal="center" vertical="center" wrapText="1"/>
    </xf>
    <xf numFmtId="0" fontId="0" fillId="0" borderId="70" xfId="0" applyFont="1" applyBorder="1" applyAlignment="1" applyProtection="1">
      <alignment horizontal="left" vertical="center" wrapText="1"/>
      <protection locked="0"/>
    </xf>
    <xf numFmtId="49" fontId="0" fillId="0" borderId="70" xfId="0" applyNumberFormat="1" applyFont="1" applyBorder="1" applyAlignment="1" applyProtection="1">
      <alignment horizontal="left" vertical="center" wrapText="1"/>
      <protection locked="0"/>
    </xf>
    <xf numFmtId="0" fontId="0" fillId="0" borderId="70" xfId="0" applyFont="1" applyBorder="1" applyAlignment="1" applyProtection="1">
      <alignment horizontal="center" vertical="center" wrapText="1"/>
      <protection locked="0"/>
    </xf>
    <xf numFmtId="0" fontId="5" fillId="0" borderId="70" xfId="0" applyFont="1" applyBorder="1" applyAlignment="1" applyProtection="1">
      <alignment horizontal="center" vertical="center" wrapText="1"/>
      <protection locked="0"/>
    </xf>
    <xf numFmtId="0" fontId="0" fillId="0" borderId="70" xfId="0" quotePrefix="1" applyFont="1" applyBorder="1" applyAlignment="1" applyProtection="1">
      <alignment horizontal="left" vertical="center" wrapText="1"/>
      <protection locked="0"/>
    </xf>
    <xf numFmtId="0" fontId="0" fillId="4" borderId="70" xfId="0" applyFont="1" applyFill="1" applyBorder="1" applyProtection="1"/>
    <xf numFmtId="0" fontId="0" fillId="4" borderId="70" xfId="0" applyFont="1" applyFill="1" applyBorder="1" applyAlignment="1" applyProtection="1">
      <alignment horizontal="center" vertical="center"/>
    </xf>
    <xf numFmtId="0" fontId="6" fillId="0" borderId="70" xfId="0" applyFont="1" applyFill="1" applyBorder="1" applyAlignment="1" applyProtection="1">
      <alignment horizontal="left" vertical="center" wrapText="1"/>
    </xf>
    <xf numFmtId="0" fontId="16" fillId="0" borderId="70" xfId="0" applyFont="1" applyFill="1" applyBorder="1" applyAlignment="1" applyProtection="1">
      <alignment horizontal="center" vertical="center" wrapText="1"/>
    </xf>
    <xf numFmtId="0" fontId="15" fillId="0" borderId="70" xfId="0" applyFont="1" applyFill="1" applyBorder="1" applyAlignment="1" applyProtection="1">
      <alignment horizontal="center" vertical="center" wrapText="1"/>
    </xf>
    <xf numFmtId="49" fontId="5" fillId="0" borderId="70" xfId="0" applyNumberFormat="1" applyFont="1" applyFill="1" applyBorder="1" applyAlignment="1" applyProtection="1">
      <alignment horizontal="left" vertical="center" wrapText="1"/>
      <protection locked="0"/>
    </xf>
    <xf numFmtId="15" fontId="6" fillId="0" borderId="70" xfId="0" applyNumberFormat="1" applyFont="1" applyFill="1" applyBorder="1" applyAlignment="1" applyProtection="1">
      <alignment horizontal="center" vertical="center" wrapText="1"/>
    </xf>
    <xf numFmtId="0" fontId="6" fillId="0" borderId="70" xfId="0" applyFont="1" applyFill="1" applyBorder="1" applyAlignment="1" applyProtection="1">
      <alignment horizontal="center" vertical="center" wrapText="1"/>
    </xf>
    <xf numFmtId="0" fontId="5" fillId="0" borderId="70" xfId="0" applyFont="1" applyFill="1" applyBorder="1" applyAlignment="1" applyProtection="1">
      <alignment horizontal="center" vertical="center" wrapText="1"/>
    </xf>
    <xf numFmtId="0" fontId="18" fillId="0" borderId="70" xfId="0" applyFont="1" applyFill="1" applyBorder="1" applyAlignment="1" applyProtection="1">
      <alignment horizontal="center" vertical="center" wrapText="1"/>
    </xf>
    <xf numFmtId="0" fontId="0" fillId="8" borderId="70" xfId="0" applyFont="1" applyFill="1" applyBorder="1" applyAlignment="1" applyProtection="1">
      <alignment horizontal="center" vertical="center" wrapText="1"/>
    </xf>
    <xf numFmtId="0" fontId="0" fillId="4" borderId="70" xfId="0" applyFont="1" applyFill="1" applyBorder="1" applyAlignment="1" applyProtection="1">
      <alignment horizontal="center" vertical="center" wrapText="1"/>
    </xf>
    <xf numFmtId="0" fontId="6" fillId="0" borderId="70" xfId="0" applyFont="1" applyFill="1" applyBorder="1" applyAlignment="1" applyProtection="1">
      <alignment horizontal="center" vertical="center"/>
    </xf>
    <xf numFmtId="0" fontId="3" fillId="0" borderId="70" xfId="2" applyFill="1" applyBorder="1"/>
    <xf numFmtId="49" fontId="3" fillId="0" borderId="70" xfId="2" applyNumberFormat="1" applyFill="1" applyBorder="1"/>
    <xf numFmtId="0" fontId="3" fillId="0" borderId="70" xfId="2" applyFont="1" applyFill="1" applyBorder="1"/>
    <xf numFmtId="49" fontId="3" fillId="0" borderId="70" xfId="2" quotePrefix="1" applyNumberFormat="1" applyFill="1" applyBorder="1"/>
    <xf numFmtId="0" fontId="0" fillId="0" borderId="70" xfId="0" quotePrefix="1" applyFont="1" applyFill="1" applyBorder="1" applyAlignment="1" applyProtection="1">
      <alignment horizontal="center" wrapText="1"/>
    </xf>
    <xf numFmtId="0" fontId="3" fillId="0" borderId="70" xfId="2" quotePrefix="1" applyFill="1" applyBorder="1" applyAlignment="1">
      <alignment horizontal="left"/>
    </xf>
    <xf numFmtId="0" fontId="3" fillId="0" borderId="70" xfId="2" quotePrefix="1" applyFill="1" applyBorder="1"/>
    <xf numFmtId="0" fontId="3" fillId="0" borderId="74" xfId="2" quotePrefix="1" applyFill="1" applyBorder="1" applyAlignment="1">
      <alignment horizontal="left"/>
    </xf>
    <xf numFmtId="0" fontId="3" fillId="0" borderId="74" xfId="2" applyFill="1" applyBorder="1"/>
    <xf numFmtId="49" fontId="3" fillId="0" borderId="74" xfId="2" applyNumberFormat="1" applyFill="1" applyBorder="1"/>
    <xf numFmtId="49" fontId="3" fillId="0" borderId="74" xfId="2" quotePrefix="1" applyNumberFormat="1" applyFill="1" applyBorder="1"/>
    <xf numFmtId="49" fontId="0" fillId="4" borderId="70" xfId="0" applyNumberFormat="1" applyFill="1" applyBorder="1" applyAlignment="1" applyProtection="1">
      <alignment horizontal="center" vertical="center" wrapText="1"/>
      <protection locked="0"/>
    </xf>
    <xf numFmtId="49" fontId="0" fillId="4" borderId="70" xfId="0" applyNumberFormat="1" applyFill="1" applyBorder="1" applyAlignment="1" applyProtection="1">
      <alignment horizontal="left" vertical="center" wrapText="1"/>
      <protection locked="0"/>
    </xf>
    <xf numFmtId="0" fontId="13" fillId="6" borderId="5" xfId="0" applyFont="1" applyFill="1" applyBorder="1" applyAlignment="1" applyProtection="1">
      <alignment horizontal="center" vertical="center"/>
    </xf>
    <xf numFmtId="0" fontId="13" fillId="6" borderId="20" xfId="0" applyFont="1" applyFill="1" applyBorder="1" applyAlignment="1" applyProtection="1">
      <alignment horizontal="center" vertical="center"/>
    </xf>
    <xf numFmtId="0" fontId="13" fillId="6" borderId="6" xfId="0" applyFont="1" applyFill="1" applyBorder="1" applyAlignment="1" applyProtection="1">
      <alignment horizontal="center" vertical="center"/>
    </xf>
    <xf numFmtId="0" fontId="13" fillId="6" borderId="26" xfId="0" applyFont="1" applyFill="1" applyBorder="1" applyAlignment="1" applyProtection="1">
      <alignment horizontal="center" vertical="center"/>
    </xf>
    <xf numFmtId="0" fontId="13" fillId="5" borderId="22" xfId="0" applyFont="1" applyFill="1" applyBorder="1" applyAlignment="1" applyProtection="1">
      <alignment horizontal="center" vertical="center"/>
    </xf>
    <xf numFmtId="0" fontId="13" fillId="5" borderId="23" xfId="0" applyFont="1" applyFill="1" applyBorder="1" applyAlignment="1" applyProtection="1">
      <alignment horizontal="center" vertical="center"/>
    </xf>
    <xf numFmtId="0" fontId="13" fillId="5" borderId="24" xfId="0" applyFont="1" applyFill="1" applyBorder="1" applyAlignment="1" applyProtection="1">
      <alignment horizontal="center" vertical="center"/>
    </xf>
    <xf numFmtId="0" fontId="13" fillId="5" borderId="25" xfId="0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 wrapText="1"/>
    </xf>
    <xf numFmtId="0" fontId="13" fillId="6" borderId="4" xfId="0" applyFont="1" applyFill="1" applyBorder="1" applyAlignment="1" applyProtection="1">
      <alignment horizontal="center" vertical="center"/>
    </xf>
    <xf numFmtId="0" fontId="13" fillId="6" borderId="2" xfId="0" applyFont="1" applyFill="1" applyBorder="1" applyAlignment="1" applyProtection="1">
      <alignment horizontal="center" vertical="center"/>
    </xf>
    <xf numFmtId="0" fontId="13" fillId="6" borderId="4" xfId="0" quotePrefix="1" applyFont="1" applyFill="1" applyBorder="1" applyAlignment="1" applyProtection="1">
      <alignment horizontal="center" vertical="center"/>
    </xf>
    <xf numFmtId="0" fontId="13" fillId="5" borderId="1" xfId="0" applyFont="1" applyFill="1" applyBorder="1" applyAlignment="1" applyProtection="1">
      <alignment horizontal="center" vertical="center"/>
    </xf>
    <xf numFmtId="0" fontId="13" fillId="5" borderId="0" xfId="0" applyFont="1" applyFill="1" applyBorder="1" applyAlignment="1" applyProtection="1">
      <alignment horizontal="center" vertical="center"/>
    </xf>
    <xf numFmtId="0" fontId="13" fillId="6" borderId="3" xfId="0" applyFont="1" applyFill="1" applyBorder="1" applyAlignment="1" applyProtection="1">
      <alignment horizontal="center" vertical="center"/>
    </xf>
    <xf numFmtId="0" fontId="13" fillId="8" borderId="10" xfId="0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wrapText="1"/>
    </xf>
    <xf numFmtId="0" fontId="19" fillId="4" borderId="0" xfId="1" quotePrefix="1" applyNumberFormat="1" applyFont="1" applyFill="1" applyBorder="1" applyAlignment="1" applyProtection="1">
      <alignment horizontal="center" vertical="center" wrapText="1"/>
    </xf>
    <xf numFmtId="0" fontId="17" fillId="6" borderId="4" xfId="0" applyFont="1" applyFill="1" applyBorder="1" applyAlignment="1" applyProtection="1">
      <alignment horizontal="center" vertical="center"/>
    </xf>
    <xf numFmtId="0" fontId="17" fillId="6" borderId="2" xfId="0" applyFont="1" applyFill="1" applyBorder="1" applyAlignment="1" applyProtection="1">
      <alignment horizontal="center" vertical="center"/>
    </xf>
    <xf numFmtId="0" fontId="17" fillId="6" borderId="3" xfId="0" applyFont="1" applyFill="1" applyBorder="1" applyAlignment="1" applyProtection="1">
      <alignment horizontal="center" vertical="center"/>
    </xf>
    <xf numFmtId="0" fontId="17" fillId="5" borderId="11" xfId="0" applyFont="1" applyFill="1" applyBorder="1" applyAlignment="1" applyProtection="1">
      <alignment horizontal="center" vertical="center"/>
    </xf>
    <xf numFmtId="0" fontId="17" fillId="5" borderId="21" xfId="0" applyFont="1" applyFill="1" applyBorder="1" applyAlignment="1" applyProtection="1">
      <alignment horizontal="center" vertical="center"/>
    </xf>
    <xf numFmtId="0" fontId="7" fillId="6" borderId="4" xfId="0" applyFont="1" applyFill="1" applyBorder="1" applyAlignment="1" applyProtection="1">
      <alignment horizontal="center" vertical="center"/>
    </xf>
    <xf numFmtId="0" fontId="7" fillId="6" borderId="2" xfId="0" applyFont="1" applyFill="1" applyBorder="1" applyAlignment="1" applyProtection="1">
      <alignment horizontal="center" vertical="center"/>
    </xf>
    <xf numFmtId="0" fontId="17" fillId="5" borderId="1" xfId="0" applyFont="1" applyFill="1" applyBorder="1" applyAlignment="1" applyProtection="1">
      <alignment horizontal="center" vertical="center"/>
    </xf>
    <xf numFmtId="0" fontId="17" fillId="5" borderId="0" xfId="0" applyFont="1" applyFill="1" applyBorder="1" applyAlignment="1" applyProtection="1">
      <alignment horizontal="center" vertical="center"/>
    </xf>
    <xf numFmtId="0" fontId="17" fillId="6" borderId="4" xfId="0" quotePrefix="1" applyFont="1" applyFill="1" applyBorder="1" applyAlignment="1" applyProtection="1">
      <alignment horizontal="center" vertical="center"/>
    </xf>
    <xf numFmtId="0" fontId="15" fillId="6" borderId="4" xfId="0" applyFont="1" applyFill="1" applyBorder="1" applyAlignment="1" applyProtection="1">
      <alignment horizontal="center" vertical="center"/>
    </xf>
    <xf numFmtId="0" fontId="15" fillId="6" borderId="2" xfId="0" applyFont="1" applyFill="1" applyBorder="1" applyAlignment="1" applyProtection="1">
      <alignment horizontal="center" vertical="center"/>
    </xf>
    <xf numFmtId="0" fontId="17" fillId="6" borderId="4" xfId="0" quotePrefix="1" applyFont="1" applyFill="1" applyBorder="1" applyAlignment="1" applyProtection="1">
      <alignment horizontal="center"/>
    </xf>
    <xf numFmtId="0" fontId="17" fillId="6" borderId="2" xfId="0" applyFont="1" applyFill="1" applyBorder="1" applyAlignment="1" applyProtection="1">
      <alignment horizontal="center"/>
    </xf>
    <xf numFmtId="0" fontId="17" fillId="6" borderId="3" xfId="0" applyFont="1" applyFill="1" applyBorder="1" applyAlignment="1" applyProtection="1">
      <alignment horizontal="center"/>
    </xf>
    <xf numFmtId="0" fontId="17" fillId="5" borderId="4" xfId="0" applyFont="1" applyFill="1" applyBorder="1" applyAlignment="1" applyProtection="1">
      <alignment horizontal="center" vertical="center"/>
    </xf>
    <xf numFmtId="0" fontId="17" fillId="5" borderId="2" xfId="0" applyFont="1" applyFill="1" applyBorder="1" applyAlignment="1" applyProtection="1">
      <alignment horizontal="center" vertical="center"/>
    </xf>
    <xf numFmtId="0" fontId="17" fillId="5" borderId="3" xfId="0" applyFont="1" applyFill="1" applyBorder="1" applyAlignment="1" applyProtection="1">
      <alignment horizontal="center" vertical="center"/>
    </xf>
    <xf numFmtId="0" fontId="29" fillId="8" borderId="53" xfId="0" applyFont="1" applyFill="1" applyBorder="1" applyAlignment="1" applyProtection="1">
      <alignment horizontal="left" vertical="center" wrapText="1"/>
      <protection hidden="1"/>
    </xf>
    <xf numFmtId="0" fontId="29" fillId="8" borderId="31" xfId="0" applyFont="1" applyFill="1" applyBorder="1" applyAlignment="1" applyProtection="1">
      <alignment horizontal="left" vertical="center" wrapText="1"/>
      <protection hidden="1"/>
    </xf>
    <xf numFmtId="0" fontId="29" fillId="0" borderId="53" xfId="0" applyFont="1" applyBorder="1" applyAlignment="1" applyProtection="1">
      <alignment horizontal="left" vertical="center" wrapText="1"/>
      <protection hidden="1"/>
    </xf>
    <xf numFmtId="0" fontId="29" fillId="0" borderId="31" xfId="0" applyFont="1" applyBorder="1" applyAlignment="1" applyProtection="1">
      <alignment horizontal="left" vertical="center" wrapText="1"/>
      <protection hidden="1"/>
    </xf>
    <xf numFmtId="0" fontId="29" fillId="8" borderId="56" xfId="0" applyFont="1" applyFill="1" applyBorder="1" applyAlignment="1" applyProtection="1">
      <alignment horizontal="left" vertical="center" wrapText="1"/>
      <protection hidden="1"/>
    </xf>
    <xf numFmtId="0" fontId="29" fillId="8" borderId="36" xfId="0" applyFont="1" applyFill="1" applyBorder="1" applyAlignment="1" applyProtection="1">
      <alignment horizontal="left" vertical="center" wrapText="1"/>
      <protection hidden="1"/>
    </xf>
    <xf numFmtId="164" fontId="33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33" fillId="9" borderId="2" xfId="0" applyNumberFormat="1" applyFont="1" applyFill="1" applyBorder="1" applyAlignment="1" applyProtection="1">
      <alignment horizontal="center" vertical="center" wrapText="1"/>
      <protection hidden="1"/>
    </xf>
    <xf numFmtId="164" fontId="33" fillId="9" borderId="26" xfId="0" applyNumberFormat="1" applyFont="1" applyFill="1" applyBorder="1" applyAlignment="1" applyProtection="1">
      <alignment horizontal="center" vertical="center" wrapText="1"/>
      <protection hidden="1"/>
    </xf>
    <xf numFmtId="164" fontId="33" fillId="9" borderId="3" xfId="0" applyNumberFormat="1" applyFont="1" applyFill="1" applyBorder="1" applyAlignment="1" applyProtection="1">
      <alignment horizontal="center" vertical="center" wrapText="1"/>
      <protection hidden="1"/>
    </xf>
    <xf numFmtId="0" fontId="29" fillId="8" borderId="32" xfId="0" applyFont="1" applyFill="1" applyBorder="1" applyAlignment="1" applyProtection="1">
      <alignment horizontal="left" vertical="center" wrapText="1"/>
      <protection hidden="1"/>
    </xf>
    <xf numFmtId="0" fontId="29" fillId="8" borderId="60" xfId="0" applyFont="1" applyFill="1" applyBorder="1" applyAlignment="1" applyProtection="1">
      <alignment horizontal="left" vertical="center" wrapText="1"/>
      <protection hidden="1"/>
    </xf>
    <xf numFmtId="0" fontId="29" fillId="8" borderId="52" xfId="0" applyFont="1" applyFill="1" applyBorder="1" applyAlignment="1" applyProtection="1">
      <alignment horizontal="left" vertical="center" wrapText="1"/>
      <protection hidden="1"/>
    </xf>
    <xf numFmtId="0" fontId="29" fillId="0" borderId="32" xfId="0" applyFont="1" applyBorder="1" applyAlignment="1" applyProtection="1">
      <alignment horizontal="left" vertical="center" wrapText="1"/>
      <protection hidden="1"/>
    </xf>
    <xf numFmtId="0" fontId="29" fillId="0" borderId="60" xfId="0" applyFont="1" applyBorder="1" applyAlignment="1" applyProtection="1">
      <alignment horizontal="left" vertical="center" wrapText="1"/>
      <protection hidden="1"/>
    </xf>
    <xf numFmtId="0" fontId="29" fillId="0" borderId="52" xfId="0" applyFont="1" applyBorder="1" applyAlignment="1" applyProtection="1">
      <alignment horizontal="left" vertical="center" wrapText="1"/>
      <protection hidden="1"/>
    </xf>
    <xf numFmtId="0" fontId="29" fillId="8" borderId="35" xfId="0" applyFont="1" applyFill="1" applyBorder="1" applyAlignment="1" applyProtection="1">
      <alignment horizontal="left" vertical="center" wrapText="1"/>
      <protection hidden="1"/>
    </xf>
    <xf numFmtId="0" fontId="29" fillId="8" borderId="43" xfId="0" applyFont="1" applyFill="1" applyBorder="1" applyAlignment="1" applyProtection="1">
      <alignment horizontal="left" vertical="center" wrapText="1"/>
      <protection hidden="1"/>
    </xf>
    <xf numFmtId="0" fontId="29" fillId="8" borderId="55" xfId="0" applyFont="1" applyFill="1" applyBorder="1" applyAlignment="1" applyProtection="1">
      <alignment horizontal="left" vertical="center" wrapText="1"/>
      <protection hidden="1"/>
    </xf>
    <xf numFmtId="0" fontId="29" fillId="0" borderId="66" xfId="0" applyFont="1" applyBorder="1" applyAlignment="1" applyProtection="1">
      <alignment horizontal="left" vertical="center" wrapText="1"/>
      <protection hidden="1"/>
    </xf>
    <xf numFmtId="0" fontId="33" fillId="6" borderId="4" xfId="0" applyNumberFormat="1" applyFont="1" applyFill="1" applyBorder="1" applyAlignment="1" applyProtection="1">
      <alignment horizontal="center" vertical="center" wrapText="1"/>
      <protection hidden="1"/>
    </xf>
    <xf numFmtId="0" fontId="33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33" fillId="6" borderId="20" xfId="0" applyNumberFormat="1" applyFont="1" applyFill="1" applyBorder="1" applyAlignment="1" applyProtection="1">
      <alignment horizontal="center" vertical="center" wrapText="1"/>
      <protection hidden="1"/>
    </xf>
    <xf numFmtId="0" fontId="29" fillId="0" borderId="64" xfId="0" applyFont="1" applyBorder="1" applyAlignment="1" applyProtection="1">
      <alignment horizontal="left" vertical="center" wrapText="1"/>
      <protection hidden="1"/>
    </xf>
    <xf numFmtId="0" fontId="29" fillId="0" borderId="48" xfId="0" applyFont="1" applyBorder="1" applyAlignment="1" applyProtection="1">
      <alignment horizontal="left" vertical="center" wrapText="1"/>
      <protection hidden="1"/>
    </xf>
    <xf numFmtId="0" fontId="29" fillId="0" borderId="59" xfId="0" applyFont="1" applyBorder="1" applyAlignment="1" applyProtection="1">
      <alignment horizontal="left" vertical="center" wrapText="1"/>
      <protection hidden="1"/>
    </xf>
    <xf numFmtId="0" fontId="29" fillId="0" borderId="58" xfId="0" applyFont="1" applyBorder="1" applyAlignment="1" applyProtection="1">
      <alignment horizontal="left" vertical="center" wrapText="1"/>
      <protection hidden="1"/>
    </xf>
    <xf numFmtId="0" fontId="29" fillId="0" borderId="30" xfId="0" applyFont="1" applyBorder="1" applyAlignment="1" applyProtection="1">
      <alignment horizontal="left" vertical="center" wrapText="1"/>
      <protection hidden="1"/>
    </xf>
    <xf numFmtId="0" fontId="22" fillId="11" borderId="0" xfId="0" applyFont="1" applyFill="1" applyBorder="1" applyAlignment="1" applyProtection="1">
      <alignment horizontal="center" vertical="center"/>
      <protection hidden="1"/>
    </xf>
    <xf numFmtId="0" fontId="26" fillId="5" borderId="1" xfId="0" applyFont="1" applyFill="1" applyBorder="1" applyAlignment="1" applyProtection="1">
      <alignment horizontal="center" vertical="center"/>
      <protection hidden="1"/>
    </xf>
    <xf numFmtId="0" fontId="26" fillId="5" borderId="0" xfId="0" applyFont="1" applyFill="1" applyBorder="1" applyAlignment="1" applyProtection="1">
      <alignment horizontal="center" vertical="center"/>
      <protection hidden="1"/>
    </xf>
    <xf numFmtId="0" fontId="24" fillId="6" borderId="1" xfId="0" applyFont="1" applyFill="1" applyBorder="1" applyAlignment="1" applyProtection="1">
      <alignment horizontal="center" vertical="center"/>
      <protection hidden="1"/>
    </xf>
    <xf numFmtId="0" fontId="24" fillId="6" borderId="0" xfId="0" applyFont="1" applyFill="1" applyBorder="1" applyAlignment="1" applyProtection="1">
      <alignment horizontal="center" vertical="center"/>
      <protection hidden="1"/>
    </xf>
    <xf numFmtId="0" fontId="29" fillId="4" borderId="4" xfId="0" applyNumberFormat="1" applyFont="1" applyFill="1" applyBorder="1" applyAlignment="1" applyProtection="1">
      <alignment horizontal="left" vertical="center" wrapText="1"/>
      <protection hidden="1"/>
    </xf>
    <xf numFmtId="0" fontId="29" fillId="4" borderId="2" xfId="0" applyNumberFormat="1" applyFont="1" applyFill="1" applyBorder="1" applyAlignment="1" applyProtection="1">
      <alignment horizontal="left" vertical="center" wrapText="1"/>
      <protection hidden="1"/>
    </xf>
    <xf numFmtId="0" fontId="29" fillId="4" borderId="3" xfId="0" applyNumberFormat="1" applyFont="1" applyFill="1" applyBorder="1" applyAlignment="1" applyProtection="1">
      <alignment horizontal="left" vertical="center" wrapText="1"/>
      <protection hidden="1"/>
    </xf>
    <xf numFmtId="0" fontId="29" fillId="8" borderId="4" xfId="0" applyNumberFormat="1" applyFont="1" applyFill="1" applyBorder="1" applyAlignment="1" applyProtection="1">
      <alignment horizontal="left" vertical="center" wrapText="1"/>
      <protection hidden="1"/>
    </xf>
    <xf numFmtId="0" fontId="29" fillId="8" borderId="2" xfId="0" applyNumberFormat="1" applyFont="1" applyFill="1" applyBorder="1" applyAlignment="1" applyProtection="1">
      <alignment horizontal="left" vertical="center" wrapText="1"/>
      <protection hidden="1"/>
    </xf>
    <xf numFmtId="0" fontId="29" fillId="8" borderId="3" xfId="0" applyNumberFormat="1" applyFont="1" applyFill="1" applyBorder="1" applyAlignment="1" applyProtection="1">
      <alignment horizontal="left" vertical="center" wrapText="1"/>
      <protection hidden="1"/>
    </xf>
    <xf numFmtId="0" fontId="31" fillId="6" borderId="4" xfId="0" applyFont="1" applyFill="1" applyBorder="1" applyAlignment="1" applyProtection="1">
      <alignment horizontal="center" vertical="center" wrapText="1"/>
      <protection hidden="1"/>
    </xf>
    <xf numFmtId="0" fontId="31" fillId="6" borderId="2" xfId="0" applyFont="1" applyFill="1" applyBorder="1" applyAlignment="1" applyProtection="1">
      <alignment horizontal="center" vertical="center" wrapText="1"/>
      <protection hidden="1"/>
    </xf>
    <xf numFmtId="0" fontId="31" fillId="6" borderId="3" xfId="0" applyFont="1" applyFill="1" applyBorder="1" applyAlignment="1" applyProtection="1">
      <alignment horizontal="center" vertical="center" wrapText="1"/>
      <protection hidden="1"/>
    </xf>
    <xf numFmtId="17" fontId="31" fillId="6" borderId="4" xfId="0" applyNumberFormat="1" applyFont="1" applyFill="1" applyBorder="1" applyAlignment="1" applyProtection="1">
      <alignment horizontal="center" vertical="center" wrapText="1"/>
      <protection hidden="1"/>
    </xf>
    <xf numFmtId="0" fontId="33" fillId="6" borderId="3" xfId="0" applyNumberFormat="1" applyFont="1" applyFill="1" applyBorder="1" applyAlignment="1" applyProtection="1">
      <alignment horizontal="center" vertical="center" wrapText="1"/>
      <protection hidden="1"/>
    </xf>
    <xf numFmtId="15" fontId="29" fillId="8" borderId="64" xfId="0" applyNumberFormat="1" applyFont="1" applyFill="1" applyBorder="1" applyAlignment="1" applyProtection="1">
      <alignment horizontal="center" vertical="center" wrapText="1"/>
      <protection hidden="1"/>
    </xf>
    <xf numFmtId="15" fontId="29" fillId="8" borderId="59" xfId="0" applyNumberFormat="1" applyFont="1" applyFill="1" applyBorder="1" applyAlignment="1" applyProtection="1">
      <alignment horizontal="center" vertical="center" wrapText="1"/>
      <protection hidden="1"/>
    </xf>
    <xf numFmtId="15" fontId="29" fillId="8" borderId="58" xfId="0" applyNumberFormat="1" applyFont="1" applyFill="1" applyBorder="1" applyAlignment="1" applyProtection="1">
      <alignment horizontal="center" vertical="center" wrapText="1"/>
      <protection hidden="1"/>
    </xf>
    <xf numFmtId="15" fontId="29" fillId="8" borderId="30" xfId="0" applyNumberFormat="1" applyFont="1" applyFill="1" applyBorder="1" applyAlignment="1" applyProtection="1">
      <alignment horizontal="center" vertical="center" wrapText="1"/>
      <protection hidden="1"/>
    </xf>
    <xf numFmtId="15" fontId="29" fillId="8" borderId="53" xfId="0" applyNumberFormat="1" applyFont="1" applyFill="1" applyBorder="1" applyAlignment="1" applyProtection="1">
      <alignment horizontal="center" vertical="center" wrapText="1"/>
      <protection hidden="1"/>
    </xf>
    <xf numFmtId="15" fontId="29" fillId="8" borderId="31" xfId="0" applyNumberFormat="1" applyFont="1" applyFill="1" applyBorder="1" applyAlignment="1" applyProtection="1">
      <alignment horizontal="center" vertical="center" wrapText="1"/>
      <protection hidden="1"/>
    </xf>
    <xf numFmtId="15" fontId="29" fillId="8" borderId="32" xfId="0" applyNumberFormat="1" applyFont="1" applyFill="1" applyBorder="1" applyAlignment="1" applyProtection="1">
      <alignment horizontal="center" vertical="center" wrapText="1"/>
      <protection hidden="1"/>
    </xf>
    <xf numFmtId="15" fontId="29" fillId="8" borderId="52" xfId="0" applyNumberFormat="1" applyFont="1" applyFill="1" applyBorder="1" applyAlignment="1" applyProtection="1">
      <alignment horizontal="center" vertical="center" wrapText="1"/>
      <protection hidden="1"/>
    </xf>
    <xf numFmtId="0" fontId="33" fillId="6" borderId="26" xfId="0" applyNumberFormat="1" applyFont="1" applyFill="1" applyBorder="1" applyAlignment="1" applyProtection="1">
      <alignment horizontal="center" vertical="center" wrapText="1"/>
      <protection hidden="1"/>
    </xf>
    <xf numFmtId="15" fontId="29" fillId="4" borderId="53" xfId="0" applyNumberFormat="1" applyFont="1" applyFill="1" applyBorder="1" applyAlignment="1" applyProtection="1">
      <alignment horizontal="center" vertical="center" wrapText="1"/>
      <protection hidden="1"/>
    </xf>
    <xf numFmtId="15" fontId="29" fillId="4" borderId="31" xfId="0" applyNumberFormat="1" applyFont="1" applyFill="1" applyBorder="1" applyAlignment="1" applyProtection="1">
      <alignment horizontal="center" vertical="center" wrapText="1"/>
      <protection hidden="1"/>
    </xf>
    <xf numFmtId="15" fontId="29" fillId="4" borderId="32" xfId="0" applyNumberFormat="1" applyFont="1" applyFill="1" applyBorder="1" applyAlignment="1" applyProtection="1">
      <alignment horizontal="center" vertical="center" wrapText="1"/>
      <protection hidden="1"/>
    </xf>
    <xf numFmtId="15" fontId="29" fillId="4" borderId="52" xfId="0" applyNumberFormat="1" applyFont="1" applyFill="1" applyBorder="1" applyAlignment="1" applyProtection="1">
      <alignment horizontal="center" vertical="center" wrapText="1"/>
      <protection hidden="1"/>
    </xf>
    <xf numFmtId="15" fontId="29" fillId="8" borderId="35" xfId="0" applyNumberFormat="1" applyFont="1" applyFill="1" applyBorder="1" applyAlignment="1" applyProtection="1">
      <alignment horizontal="center" vertical="center" wrapText="1"/>
      <protection hidden="1"/>
    </xf>
    <xf numFmtId="15" fontId="29" fillId="8" borderId="55" xfId="0" applyNumberFormat="1" applyFont="1" applyFill="1" applyBorder="1" applyAlignment="1" applyProtection="1">
      <alignment horizontal="center" vertical="center" wrapText="1"/>
      <protection hidden="1"/>
    </xf>
    <xf numFmtId="0" fontId="29" fillId="8" borderId="40" xfId="0" applyNumberFormat="1" applyFont="1" applyFill="1" applyBorder="1" applyAlignment="1" applyProtection="1">
      <alignment horizontal="left" vertical="center" wrapText="1"/>
      <protection hidden="1"/>
    </xf>
    <xf numFmtId="0" fontId="29" fillId="8" borderId="41" xfId="0" applyNumberFormat="1" applyFont="1" applyFill="1" applyBorder="1" applyAlignment="1" applyProtection="1">
      <alignment horizontal="left" vertical="center" wrapText="1"/>
      <protection hidden="1"/>
    </xf>
    <xf numFmtId="0" fontId="29" fillId="8" borderId="42" xfId="0" applyNumberFormat="1" applyFont="1" applyFill="1" applyBorder="1" applyAlignment="1" applyProtection="1">
      <alignment horizontal="left" vertical="center" wrapText="1"/>
      <protection hidden="1"/>
    </xf>
    <xf numFmtId="0" fontId="29" fillId="4" borderId="40" xfId="0" applyNumberFormat="1" applyFont="1" applyFill="1" applyBorder="1" applyAlignment="1" applyProtection="1">
      <alignment horizontal="left" vertical="center" wrapText="1"/>
      <protection hidden="1"/>
    </xf>
    <xf numFmtId="0" fontId="29" fillId="4" borderId="41" xfId="0" applyNumberFormat="1" applyFont="1" applyFill="1" applyBorder="1" applyAlignment="1" applyProtection="1">
      <alignment horizontal="left" vertical="center" wrapText="1"/>
      <protection hidden="1"/>
    </xf>
    <xf numFmtId="0" fontId="29" fillId="4" borderId="42" xfId="0" applyNumberFormat="1" applyFont="1" applyFill="1" applyBorder="1" applyAlignment="1" applyProtection="1">
      <alignment horizontal="left" vertical="center" wrapText="1"/>
      <protection hidden="1"/>
    </xf>
    <xf numFmtId="0" fontId="32" fillId="6" borderId="37" xfId="0" applyFont="1" applyFill="1" applyBorder="1" applyAlignment="1" applyProtection="1">
      <alignment horizontal="center" vertical="center" wrapText="1"/>
      <protection hidden="1"/>
    </xf>
    <xf numFmtId="0" fontId="32" fillId="6" borderId="38" xfId="0" applyFont="1" applyFill="1" applyBorder="1" applyAlignment="1" applyProtection="1">
      <alignment horizontal="center" vertical="center" wrapText="1"/>
      <protection hidden="1"/>
    </xf>
    <xf numFmtId="0" fontId="32" fillId="6" borderId="39" xfId="0" applyFont="1" applyFill="1" applyBorder="1" applyAlignment="1" applyProtection="1">
      <alignment horizontal="center" vertical="center" wrapText="1"/>
      <protection hidden="1"/>
    </xf>
    <xf numFmtId="15" fontId="29" fillId="8" borderId="56" xfId="0" applyNumberFormat="1" applyFont="1" applyFill="1" applyBorder="1" applyAlignment="1" applyProtection="1">
      <alignment horizontal="center" vertical="center" wrapText="1"/>
      <protection hidden="1"/>
    </xf>
    <xf numFmtId="15" fontId="29" fillId="8" borderId="36" xfId="0" applyNumberFormat="1" applyFont="1" applyFill="1" applyBorder="1" applyAlignment="1" applyProtection="1">
      <alignment horizontal="center" vertical="center" wrapText="1"/>
      <protection hidden="1"/>
    </xf>
    <xf numFmtId="0" fontId="32" fillId="6" borderId="5" xfId="0" applyFont="1" applyFill="1" applyBorder="1" applyAlignment="1" applyProtection="1">
      <alignment horizontal="center" vertical="center" wrapText="1"/>
      <protection hidden="1"/>
    </xf>
    <xf numFmtId="0" fontId="32" fillId="6" borderId="6" xfId="0" applyFont="1" applyFill="1" applyBorder="1" applyAlignment="1" applyProtection="1">
      <alignment horizontal="center" vertical="center" wrapText="1"/>
      <protection hidden="1"/>
    </xf>
    <xf numFmtId="0" fontId="32" fillId="6" borderId="47" xfId="0" applyFont="1" applyFill="1" applyBorder="1" applyAlignment="1" applyProtection="1">
      <alignment horizontal="center" vertical="center" wrapText="1"/>
      <protection hidden="1"/>
    </xf>
    <xf numFmtId="17" fontId="33" fillId="9" borderId="22" xfId="0" applyNumberFormat="1" applyFont="1" applyFill="1" applyBorder="1" applyAlignment="1" applyProtection="1">
      <alignment horizontal="center" vertical="center" wrapText="1"/>
      <protection hidden="1"/>
    </xf>
    <xf numFmtId="17" fontId="33" fillId="9" borderId="62" xfId="0" applyNumberFormat="1" applyFont="1" applyFill="1" applyBorder="1" applyAlignment="1" applyProtection="1">
      <alignment horizontal="center" vertical="center" wrapText="1"/>
      <protection hidden="1"/>
    </xf>
    <xf numFmtId="17" fontId="33" fillId="9" borderId="25" xfId="0" applyNumberFormat="1" applyFont="1" applyFill="1" applyBorder="1" applyAlignment="1" applyProtection="1">
      <alignment horizontal="center" vertical="center" wrapText="1"/>
      <protection hidden="1"/>
    </xf>
    <xf numFmtId="17" fontId="33" fillId="9" borderId="8" xfId="0" applyNumberFormat="1" applyFont="1" applyFill="1" applyBorder="1" applyAlignment="1" applyProtection="1">
      <alignment horizontal="center" vertical="center" wrapText="1"/>
      <protection hidden="1"/>
    </xf>
    <xf numFmtId="17" fontId="33" fillId="9" borderId="24" xfId="0" applyNumberFormat="1" applyFont="1" applyFill="1" applyBorder="1" applyAlignment="1" applyProtection="1">
      <alignment horizontal="center" vertical="center" wrapText="1"/>
      <protection hidden="1"/>
    </xf>
    <xf numFmtId="17" fontId="33" fillId="9" borderId="7" xfId="0" applyNumberFormat="1" applyFont="1" applyFill="1" applyBorder="1" applyAlignment="1" applyProtection="1">
      <alignment horizontal="center" vertical="center" wrapText="1"/>
      <protection hidden="1"/>
    </xf>
    <xf numFmtId="17" fontId="31" fillId="9" borderId="24" xfId="0" applyNumberFormat="1" applyFont="1" applyFill="1" applyBorder="1" applyAlignment="1" applyProtection="1">
      <alignment horizontal="center" vertical="center" wrapText="1"/>
      <protection hidden="1"/>
    </xf>
    <xf numFmtId="0" fontId="31" fillId="9" borderId="7" xfId="0" applyFont="1" applyFill="1" applyBorder="1" applyAlignment="1" applyProtection="1">
      <alignment horizontal="center" vertical="center" wrapText="1"/>
      <protection hidden="1"/>
    </xf>
    <xf numFmtId="0" fontId="33" fillId="9" borderId="7" xfId="0" applyFont="1" applyFill="1" applyBorder="1" applyAlignment="1" applyProtection="1">
      <alignment horizontal="center" vertical="center" wrapText="1"/>
      <protection hidden="1"/>
    </xf>
    <xf numFmtId="0" fontId="33" fillId="9" borderId="8" xfId="0" applyFont="1" applyFill="1" applyBorder="1" applyAlignment="1" applyProtection="1">
      <alignment horizontal="center" vertical="center" wrapText="1"/>
      <protection hidden="1"/>
    </xf>
    <xf numFmtId="0" fontId="33" fillId="9" borderId="62" xfId="0" applyFont="1" applyFill="1" applyBorder="1" applyAlignment="1" applyProtection="1">
      <alignment horizontal="center" vertical="center" wrapText="1"/>
      <protection hidden="1"/>
    </xf>
    <xf numFmtId="0" fontId="33" fillId="6" borderId="37" xfId="0" applyFont="1" applyFill="1" applyBorder="1" applyAlignment="1" applyProtection="1">
      <alignment horizontal="center" vertical="center" wrapText="1"/>
      <protection hidden="1"/>
    </xf>
    <xf numFmtId="0" fontId="33" fillId="6" borderId="40" xfId="0" applyFont="1" applyFill="1" applyBorder="1" applyAlignment="1" applyProtection="1">
      <alignment horizontal="center" vertical="center" wrapText="1"/>
      <protection hidden="1"/>
    </xf>
    <xf numFmtId="0" fontId="33" fillId="6" borderId="38" xfId="0" applyFont="1" applyFill="1" applyBorder="1" applyAlignment="1" applyProtection="1">
      <alignment horizontal="center" vertical="center" wrapText="1"/>
      <protection hidden="1"/>
    </xf>
    <xf numFmtId="0" fontId="33" fillId="6" borderId="41" xfId="0" applyFont="1" applyFill="1" applyBorder="1" applyAlignment="1" applyProtection="1">
      <alignment horizontal="center" vertical="center" wrapText="1"/>
      <protection hidden="1"/>
    </xf>
    <xf numFmtId="0" fontId="35" fillId="6" borderId="38" xfId="0" applyFont="1" applyFill="1" applyBorder="1" applyAlignment="1" applyProtection="1">
      <alignment horizontal="center" vertical="center" wrapText="1"/>
      <protection hidden="1"/>
    </xf>
    <xf numFmtId="0" fontId="35" fillId="6" borderId="41" xfId="0" applyFont="1" applyFill="1" applyBorder="1" applyAlignment="1" applyProtection="1">
      <alignment horizontal="center" vertical="center" wrapText="1"/>
      <protection hidden="1"/>
    </xf>
    <xf numFmtId="0" fontId="33" fillId="6" borderId="39" xfId="0" applyFont="1" applyFill="1" applyBorder="1" applyAlignment="1" applyProtection="1">
      <alignment horizontal="center" vertical="center" wrapText="1"/>
      <protection hidden="1"/>
    </xf>
    <xf numFmtId="0" fontId="33" fillId="6" borderId="42" xfId="0" applyFont="1" applyFill="1" applyBorder="1" applyAlignment="1" applyProtection="1">
      <alignment horizontal="center" vertical="center" wrapText="1"/>
      <protection hidden="1"/>
    </xf>
    <xf numFmtId="17" fontId="37" fillId="9" borderId="24" xfId="0" applyNumberFormat="1" applyFont="1" applyFill="1" applyBorder="1" applyAlignment="1" applyProtection="1">
      <alignment horizontal="center" vertical="center" wrapText="1"/>
      <protection hidden="1"/>
    </xf>
    <xf numFmtId="17" fontId="37" fillId="9" borderId="7" xfId="0" applyNumberFormat="1" applyFont="1" applyFill="1" applyBorder="1" applyAlignment="1" applyProtection="1">
      <alignment horizontal="center" vertical="center" wrapText="1"/>
      <protection hidden="1"/>
    </xf>
    <xf numFmtId="17" fontId="26" fillId="9" borderId="33" xfId="0" applyNumberFormat="1" applyFont="1" applyFill="1" applyBorder="1" applyAlignment="1" applyProtection="1">
      <alignment horizontal="center" vertical="center" wrapText="1"/>
      <protection hidden="1"/>
    </xf>
    <xf numFmtId="17" fontId="26" fillId="9" borderId="34" xfId="0" applyNumberFormat="1" applyFont="1" applyFill="1" applyBorder="1" applyAlignment="1" applyProtection="1">
      <alignment horizontal="center" vertical="center" wrapText="1"/>
      <protection hidden="1"/>
    </xf>
    <xf numFmtId="17" fontId="36" fillId="9" borderId="24" xfId="0" applyNumberFormat="1" applyFont="1" applyFill="1" applyBorder="1" applyAlignment="1" applyProtection="1">
      <alignment horizontal="center" vertical="center" wrapText="1"/>
      <protection hidden="1"/>
    </xf>
    <xf numFmtId="17" fontId="36" fillId="9" borderId="7" xfId="0" applyNumberFormat="1" applyFont="1" applyFill="1" applyBorder="1" applyAlignment="1" applyProtection="1">
      <alignment horizontal="center" vertical="center" wrapText="1"/>
      <protection hidden="1"/>
    </xf>
    <xf numFmtId="17" fontId="31" fillId="9" borderId="7" xfId="0" applyNumberFormat="1" applyFont="1" applyFill="1" applyBorder="1" applyAlignment="1" applyProtection="1">
      <alignment horizontal="center" vertical="center" wrapText="1"/>
      <protection hidden="1"/>
    </xf>
    <xf numFmtId="164" fontId="33" fillId="9" borderId="4" xfId="0" applyNumberFormat="1" applyFont="1" applyFill="1" applyBorder="1" applyAlignment="1" applyProtection="1">
      <alignment horizontal="center" vertical="center"/>
      <protection hidden="1"/>
    </xf>
    <xf numFmtId="164" fontId="33" fillId="9" borderId="20" xfId="0" applyNumberFormat="1" applyFont="1" applyFill="1" applyBorder="1" applyAlignment="1" applyProtection="1">
      <alignment horizontal="center" vertical="center"/>
      <protection hidden="1"/>
    </xf>
    <xf numFmtId="164" fontId="29" fillId="9" borderId="4" xfId="0" applyNumberFormat="1" applyFont="1" applyFill="1" applyBorder="1" applyAlignment="1" applyProtection="1">
      <alignment horizontal="center" vertical="center"/>
      <protection hidden="1"/>
    </xf>
    <xf numFmtId="164" fontId="29" fillId="9" borderId="20" xfId="0" applyNumberFormat="1" applyFont="1" applyFill="1" applyBorder="1" applyAlignment="1" applyProtection="1">
      <alignment horizontal="center" vertical="center"/>
      <protection hidden="1"/>
    </xf>
    <xf numFmtId="0" fontId="33" fillId="6" borderId="68" xfId="0" applyNumberFormat="1" applyFont="1" applyFill="1" applyBorder="1" applyAlignment="1" applyProtection="1">
      <alignment horizontal="center" vertical="center" wrapText="1"/>
      <protection hidden="1"/>
    </xf>
    <xf numFmtId="0" fontId="33" fillId="6" borderId="67" xfId="0" applyNumberFormat="1" applyFont="1" applyFill="1" applyBorder="1" applyAlignment="1" applyProtection="1">
      <alignment horizontal="center" vertical="center" wrapText="1"/>
      <protection hidden="1"/>
    </xf>
    <xf numFmtId="15" fontId="33" fillId="9" borderId="33" xfId="0" applyNumberFormat="1" applyFont="1" applyFill="1" applyBorder="1" applyAlignment="1" applyProtection="1">
      <alignment horizontal="center" vertical="center"/>
      <protection hidden="1"/>
    </xf>
    <xf numFmtId="15" fontId="33" fillId="9" borderId="34" xfId="0" applyNumberFormat="1" applyFont="1" applyFill="1" applyBorder="1" applyAlignment="1" applyProtection="1">
      <alignment horizontal="center" vertical="center"/>
      <protection hidden="1"/>
    </xf>
    <xf numFmtId="0" fontId="33" fillId="6" borderId="67" xfId="0" quotePrefix="1" applyNumberFormat="1" applyFont="1" applyFill="1" applyBorder="1" applyAlignment="1" applyProtection="1">
      <alignment horizontal="center" vertical="center" wrapText="1"/>
      <protection hidden="1"/>
    </xf>
    <xf numFmtId="0" fontId="33" fillId="6" borderId="69" xfId="0" quotePrefix="1" applyNumberFormat="1" applyFont="1" applyFill="1" applyBorder="1" applyAlignment="1" applyProtection="1">
      <alignment horizontal="center" vertical="center" wrapText="1"/>
      <protection hidden="1"/>
    </xf>
    <xf numFmtId="0" fontId="33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33" fillId="6" borderId="6" xfId="0" applyNumberFormat="1" applyFont="1" applyFill="1" applyBorder="1" applyAlignment="1" applyProtection="1">
      <alignment horizontal="center" vertical="center" wrapText="1"/>
      <protection hidden="1"/>
    </xf>
    <xf numFmtId="0" fontId="33" fillId="6" borderId="47" xfId="0" applyNumberFormat="1" applyFont="1" applyFill="1" applyBorder="1" applyAlignment="1" applyProtection="1">
      <alignment horizontal="center" vertical="center" wrapText="1"/>
      <protection hidden="1"/>
    </xf>
    <xf numFmtId="0" fontId="33" fillId="6" borderId="5" xfId="0" quotePrefix="1" applyNumberFormat="1" applyFont="1" applyFill="1" applyBorder="1" applyAlignment="1" applyProtection="1">
      <alignment horizontal="center" vertical="center" wrapText="1"/>
      <protection hidden="1"/>
    </xf>
    <xf numFmtId="0" fontId="33" fillId="6" borderId="6" xfId="0" quotePrefix="1" applyNumberFormat="1" applyFont="1" applyFill="1" applyBorder="1" applyAlignment="1" applyProtection="1">
      <alignment horizontal="center" vertical="center" wrapText="1"/>
      <protection hidden="1"/>
    </xf>
    <xf numFmtId="0" fontId="33" fillId="6" borderId="22" xfId="0" applyNumberFormat="1" applyFont="1" applyFill="1" applyBorder="1" applyAlignment="1" applyProtection="1">
      <alignment horizontal="center" vertical="center" wrapText="1"/>
      <protection hidden="1"/>
    </xf>
    <xf numFmtId="0" fontId="33" fillId="6" borderId="24" xfId="0" applyNumberFormat="1" applyFont="1" applyFill="1" applyBorder="1" applyAlignment="1" applyProtection="1">
      <alignment horizontal="center" vertical="center" wrapText="1"/>
      <protection hidden="1"/>
    </xf>
    <xf numFmtId="0" fontId="33" fillId="6" borderId="25" xfId="0" applyNumberFormat="1" applyFont="1" applyFill="1" applyBorder="1" applyAlignment="1" applyProtection="1">
      <alignment horizontal="center" vertical="center" wrapText="1"/>
      <protection hidden="1"/>
    </xf>
    <xf numFmtId="0" fontId="33" fillId="6" borderId="21" xfId="0" applyNumberFormat="1" applyFont="1" applyFill="1" applyBorder="1" applyAlignment="1" applyProtection="1">
      <alignment horizontal="center" vertical="center" wrapText="1"/>
      <protection hidden="1"/>
    </xf>
    <xf numFmtId="0" fontId="33" fillId="6" borderId="12" xfId="0" applyNumberFormat="1" applyFont="1" applyFill="1" applyBorder="1" applyAlignment="1" applyProtection="1">
      <alignment horizontal="center" vertical="center" wrapText="1"/>
      <protection hidden="1"/>
    </xf>
    <xf numFmtId="0" fontId="33" fillId="9" borderId="5" xfId="0" applyFont="1" applyFill="1" applyBorder="1" applyAlignment="1" applyProtection="1">
      <alignment horizontal="center" vertical="center" wrapText="1"/>
      <protection hidden="1"/>
    </xf>
    <xf numFmtId="0" fontId="33" fillId="9" borderId="6" xfId="0" applyFont="1" applyFill="1" applyBorder="1" applyAlignment="1" applyProtection="1">
      <alignment horizontal="center" vertical="center" wrapText="1"/>
      <protection hidden="1"/>
    </xf>
    <xf numFmtId="0" fontId="33" fillId="9" borderId="47" xfId="0" applyFont="1" applyFill="1" applyBorder="1" applyAlignment="1" applyProtection="1">
      <alignment horizontal="center" vertical="center" wrapText="1"/>
      <protection hidden="1"/>
    </xf>
    <xf numFmtId="0" fontId="33" fillId="9" borderId="4" xfId="0" applyFont="1" applyFill="1" applyBorder="1" applyAlignment="1" applyProtection="1">
      <alignment horizontal="center" vertical="center" wrapText="1"/>
      <protection hidden="1"/>
    </xf>
    <xf numFmtId="0" fontId="33" fillId="9" borderId="2" xfId="0" applyFont="1" applyFill="1" applyBorder="1" applyAlignment="1" applyProtection="1">
      <alignment horizontal="center" vertical="center" wrapText="1"/>
      <protection hidden="1"/>
    </xf>
    <xf numFmtId="0" fontId="33" fillId="9" borderId="3" xfId="0" applyFont="1" applyFill="1" applyBorder="1" applyAlignment="1" applyProtection="1">
      <alignment horizontal="center" vertical="center" wrapText="1"/>
      <protection hidden="1"/>
    </xf>
    <xf numFmtId="17" fontId="31" fillId="9" borderId="65" xfId="0" applyNumberFormat="1" applyFont="1" applyFill="1" applyBorder="1" applyAlignment="1" applyProtection="1">
      <alignment horizontal="center" vertical="center" wrapText="1"/>
      <protection hidden="1"/>
    </xf>
    <xf numFmtId="17" fontId="31" fillId="9" borderId="9" xfId="0" applyNumberFormat="1" applyFont="1" applyFill="1" applyBorder="1" applyAlignment="1" applyProtection="1">
      <alignment horizontal="center" vertical="center" wrapText="1"/>
      <protection hidden="1"/>
    </xf>
    <xf numFmtId="0" fontId="33" fillId="9" borderId="5" xfId="0" applyNumberFormat="1" applyFont="1" applyFill="1" applyBorder="1" applyAlignment="1" applyProtection="1">
      <alignment horizontal="center" vertical="center" wrapText="1"/>
      <protection hidden="1"/>
    </xf>
    <xf numFmtId="0" fontId="33" fillId="9" borderId="6" xfId="0" applyNumberFormat="1" applyFont="1" applyFill="1" applyBorder="1" applyAlignment="1" applyProtection="1">
      <alignment horizontal="center" vertical="center" wrapText="1"/>
      <protection hidden="1"/>
    </xf>
    <xf numFmtId="0" fontId="33" fillId="9" borderId="47" xfId="0" applyNumberFormat="1" applyFont="1" applyFill="1" applyBorder="1" applyAlignment="1" applyProtection="1">
      <alignment horizontal="center" vertical="center" wrapText="1"/>
      <protection hidden="1"/>
    </xf>
    <xf numFmtId="0" fontId="33" fillId="9" borderId="4" xfId="0" applyNumberFormat="1" applyFont="1" applyFill="1" applyBorder="1" applyAlignment="1" applyProtection="1">
      <alignment horizontal="center" vertical="center" wrapText="1"/>
      <protection hidden="1"/>
    </xf>
    <xf numFmtId="0" fontId="33" fillId="9" borderId="2" xfId="0" applyNumberFormat="1" applyFont="1" applyFill="1" applyBorder="1" applyAlignment="1" applyProtection="1">
      <alignment horizontal="center" vertical="center" wrapText="1"/>
      <protection hidden="1"/>
    </xf>
    <xf numFmtId="0" fontId="33" fillId="9" borderId="3" xfId="0" applyNumberFormat="1" applyFont="1" applyFill="1" applyBorder="1" applyAlignment="1" applyProtection="1">
      <alignment horizontal="center" vertical="center" wrapText="1"/>
      <protection hidden="1"/>
    </xf>
    <xf numFmtId="17" fontId="26" fillId="9" borderId="13" xfId="0" applyNumberFormat="1" applyFont="1" applyFill="1" applyBorder="1" applyAlignment="1" applyProtection="1">
      <alignment horizontal="center" vertical="center" wrapText="1"/>
      <protection hidden="1"/>
    </xf>
    <xf numFmtId="17" fontId="26" fillId="9" borderId="15" xfId="0" applyNumberFormat="1" applyFont="1" applyFill="1" applyBorder="1" applyAlignment="1" applyProtection="1">
      <alignment horizontal="center" vertical="center" wrapText="1"/>
      <protection hidden="1"/>
    </xf>
    <xf numFmtId="17" fontId="35" fillId="9" borderId="24" xfId="0" applyNumberFormat="1" applyFont="1" applyFill="1" applyBorder="1" applyAlignment="1" applyProtection="1">
      <alignment horizontal="center" vertical="center" wrapText="1"/>
      <protection hidden="1"/>
    </xf>
    <xf numFmtId="0" fontId="35" fillId="9" borderId="7" xfId="0" applyFont="1" applyFill="1" applyBorder="1" applyAlignment="1" applyProtection="1">
      <alignment horizontal="center" vertical="center" wrapText="1"/>
      <protection hidden="1"/>
    </xf>
    <xf numFmtId="17" fontId="33" fillId="9" borderId="33" xfId="0" applyNumberFormat="1" applyFont="1" applyFill="1" applyBorder="1" applyAlignment="1" applyProtection="1">
      <alignment horizontal="center" vertical="center" wrapText="1"/>
      <protection hidden="1"/>
    </xf>
    <xf numFmtId="17" fontId="33" fillId="9" borderId="34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2" applyFont="1" applyAlignment="1">
      <alignment horizontal="center"/>
    </xf>
  </cellXfs>
  <cellStyles count="3">
    <cellStyle name="Lien hypertexte" xfId="1" builtinId="8"/>
    <cellStyle name="Normal" xfId="0" builtinId="0"/>
    <cellStyle name="Normal 2" xfId="2"/>
  </cellStyles>
  <dxfs count="63">
    <dxf>
      <numFmt numFmtId="30" formatCode="@"/>
    </dxf>
    <dxf>
      <numFmt numFmtId="30" formatCode="@"/>
    </dxf>
    <dxf>
      <numFmt numFmtId="30" formatCode="@"/>
    </dxf>
    <dxf>
      <border diagonalUp="0" diagonalDown="0" outline="0">
        <left style="hair">
          <color auto="1"/>
        </left>
        <right style="hair">
          <color indexed="64"/>
        </right>
        <top style="hair">
          <color auto="1"/>
        </top>
        <bottom style="hair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hair">
          <color theme="8"/>
        </left>
        <right style="hair">
          <color theme="8"/>
        </right>
        <top style="hair">
          <color theme="8"/>
        </top>
        <bottom style="hair">
          <color theme="8"/>
        </bottom>
      </border>
    </dxf>
    <dxf>
      <border diagonalUp="0" diagonalDown="0" outline="0">
        <left style="hair">
          <color theme="8"/>
        </left>
        <right style="hair">
          <color theme="8"/>
        </right>
        <top style="hair">
          <color theme="8"/>
        </top>
        <bottom style="hair">
          <color theme="8"/>
        </bottom>
      </border>
    </dxf>
    <dxf>
      <border diagonalUp="0" diagonalDown="0" outline="0">
        <left style="hair">
          <color theme="8"/>
        </left>
        <right style="hair">
          <color theme="8"/>
        </right>
        <top style="hair">
          <color theme="8"/>
        </top>
        <bottom style="hair">
          <color theme="8"/>
        </bottom>
      </border>
    </dxf>
    <dxf>
      <border diagonalUp="0" diagonalDown="0" outline="0">
        <left style="hair">
          <color theme="8"/>
        </left>
        <right style="hair">
          <color theme="8"/>
        </right>
        <top style="hair">
          <color theme="8"/>
        </top>
        <bottom style="hair">
          <color theme="8"/>
        </bottom>
      </border>
    </dxf>
    <dxf>
      <border diagonalUp="0" diagonalDown="0" outline="0">
        <left style="hair">
          <color theme="8"/>
        </left>
        <right style="hair">
          <color theme="8"/>
        </right>
        <top style="hair">
          <color theme="8"/>
        </top>
        <bottom style="hair">
          <color theme="8"/>
        </bottom>
      </border>
    </dxf>
    <dxf>
      <numFmt numFmtId="30" formatCode="@"/>
      <border diagonalUp="0" diagonalDown="0" outline="0">
        <left style="hair">
          <color theme="8"/>
        </left>
        <right style="hair">
          <color theme="8"/>
        </right>
        <top style="hair">
          <color theme="8"/>
        </top>
        <bottom style="hair">
          <color theme="8"/>
        </bottom>
      </border>
    </dxf>
    <dxf>
      <border outline="0">
        <right style="hair">
          <color theme="8"/>
        </right>
      </border>
    </dxf>
    <dxf>
      <font>
        <color theme="0"/>
      </font>
      <fill>
        <patternFill>
          <bgColor theme="0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7" tint="0.79998168889431442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0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hair">
          <color theme="8"/>
        </left>
        <right/>
        <top style="hair">
          <color theme="8"/>
        </top>
        <bottom style="hair">
          <color theme="8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0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hair">
          <color theme="8"/>
        </left>
        <right style="hair">
          <color theme="8"/>
        </right>
        <top style="hair">
          <color theme="8"/>
        </top>
        <bottom style="hair">
          <color theme="8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0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hair">
          <color theme="8"/>
        </left>
        <right style="hair">
          <color theme="8"/>
        </right>
        <top style="hair">
          <color theme="8"/>
        </top>
        <bottom style="hair">
          <color theme="8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border diagonalUp="0" diagonalDown="0" outline="0">
        <left style="hair">
          <color theme="8"/>
        </left>
        <right style="hair">
          <color theme="8"/>
        </right>
        <top style="hair">
          <color theme="8"/>
        </top>
        <bottom style="hair">
          <color theme="8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hair">
          <color theme="8"/>
        </left>
        <right style="hair">
          <color theme="8"/>
        </right>
        <top style="hair">
          <color theme="8"/>
        </top>
        <bottom style="hair">
          <color theme="8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hair">
          <color theme="8"/>
        </left>
        <right style="hair">
          <color theme="8"/>
        </right>
        <top style="hair">
          <color theme="8"/>
        </top>
        <bottom style="hair">
          <color theme="8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hair">
          <color theme="8"/>
        </left>
        <right style="hair">
          <color theme="8"/>
        </right>
        <top style="hair">
          <color theme="8"/>
        </top>
        <bottom style="hair">
          <color theme="8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hair">
          <color theme="8"/>
        </left>
        <right style="hair">
          <color theme="8"/>
        </right>
        <top style="hair">
          <color theme="8"/>
        </top>
        <bottom style="hair">
          <color theme="8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hair">
          <color theme="8"/>
        </left>
        <right style="hair">
          <color theme="8"/>
        </right>
        <top style="hair">
          <color theme="8"/>
        </top>
        <bottom style="hair">
          <color theme="8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hair">
          <color theme="8"/>
        </left>
        <right style="hair">
          <color theme="8"/>
        </right>
        <top style="hair">
          <color theme="8"/>
        </top>
        <bottom style="hair">
          <color theme="8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hair">
          <color theme="8"/>
        </left>
        <right style="hair">
          <color theme="8"/>
        </right>
        <top style="hair">
          <color theme="8"/>
        </top>
        <bottom style="hair">
          <color theme="8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hair">
          <color theme="8"/>
        </left>
        <right style="hair">
          <color theme="8"/>
        </right>
        <top style="hair">
          <color theme="8"/>
        </top>
        <bottom style="hair">
          <color theme="8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hair">
          <color theme="8"/>
        </left>
        <right style="hair">
          <color theme="8"/>
        </right>
        <top style="hair">
          <color theme="8"/>
        </top>
        <bottom style="hair">
          <color theme="8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hair">
          <color theme="8"/>
        </left>
        <right style="hair">
          <color theme="8"/>
        </right>
        <top style="hair">
          <color theme="8"/>
        </top>
        <bottom style="hair">
          <color theme="8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hair">
          <color theme="8"/>
        </left>
        <right style="hair">
          <color theme="8"/>
        </right>
        <top style="hair">
          <color theme="8"/>
        </top>
        <bottom style="hair">
          <color theme="8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hair">
          <color theme="8"/>
        </left>
        <right style="hair">
          <color theme="8"/>
        </right>
        <top style="hair">
          <color theme="8"/>
        </top>
        <bottom style="hair">
          <color theme="8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hair">
          <color theme="8"/>
        </left>
        <right style="hair">
          <color theme="8"/>
        </right>
        <top style="hair">
          <color theme="8"/>
        </top>
        <bottom style="hair">
          <color theme="8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hair">
          <color theme="8"/>
        </left>
        <right style="hair">
          <color theme="8"/>
        </right>
        <top style="hair">
          <color theme="8"/>
        </top>
        <bottom style="hair">
          <color theme="8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hair">
          <color theme="8"/>
        </right>
        <top style="hair">
          <color theme="8"/>
        </top>
        <bottom style="hair">
          <color theme="8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0"/>
        </patternFill>
      </fill>
      <protection locked="1" hidden="0"/>
    </dxf>
    <dxf>
      <border diagonalUp="0" diagonalDown="0" outline="0">
        <left style="hair">
          <color theme="8"/>
        </left>
        <right style="hair">
          <color theme="8"/>
        </right>
        <top/>
        <bottom/>
      </border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</dxfs>
  <tableStyles count="0" defaultTableStyle="TableStyleMedium9" defaultPivotStyle="PivotStyleMedium7"/>
  <colors>
    <mruColors>
      <color rgb="FFDAEEF3"/>
      <color rgb="FFA9D08E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Relationship Id="rId2" Type="http://schemas.openxmlformats.org/officeDocument/2006/relationships/image" Target="../media/image2.emf"/><Relationship Id="rId3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6</xdr:col>
          <xdr:colOff>177800</xdr:colOff>
          <xdr:row>2</xdr:row>
          <xdr:rowOff>114300</xdr:rowOff>
        </xdr:to>
        <xdr:sp macro="" textlink="">
          <xdr:nvSpPr>
            <xdr:cNvPr id="11265" name="Apttus_App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558800</xdr:colOff>
          <xdr:row>2</xdr:row>
          <xdr:rowOff>114300</xdr:rowOff>
        </xdr:to>
        <xdr:sp macro="" textlink="">
          <xdr:nvSpPr>
            <xdr:cNvPr id="11266" name="Apttus_AppData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330200</xdr:colOff>
          <xdr:row>2</xdr:row>
          <xdr:rowOff>114300</xdr:rowOff>
        </xdr:to>
        <xdr:sp macro="" textlink="">
          <xdr:nvSpPr>
            <xdr:cNvPr id="11267" name="Apttus_AppDataTracker" hidden="1">
              <a:extLst>
                <a:ext uri="{63B3BB69-23CF-44E3-9099-C40C66FF867C}">
                  <a14:compatExt spid="_x0000_s11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4" name="WPTM_Intervention" displayName="WPTM_Intervention" ref="E124:W175" totalsRowShown="0" headerRowDxfId="58" dataDxfId="57">
  <autoFilter ref="E124:W17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7" name="Modules" dataDxfId="56"/>
    <tableColumn id="8" name="Column4" dataDxfId="55"/>
    <tableColumn id="9" name="Column5" dataDxfId="54"/>
    <tableColumn id="10" name="Column6" dataDxfId="53"/>
    <tableColumn id="11" name="Column7" dataDxfId="52"/>
    <tableColumn id="12" name="Column8" dataDxfId="51"/>
    <tableColumn id="13" name="Standard Intervention" dataDxfId="50"/>
    <tableColumn id="14" name="Column9" dataDxfId="49"/>
    <tableColumn id="15" name="Column10" dataDxfId="48"/>
    <tableColumn id="16" name="Column11" dataDxfId="47"/>
    <tableColumn id="17" name="Column12" dataDxfId="46"/>
    <tableColumn id="18" name="Column13" dataDxfId="45"/>
    <tableColumn id="19" name="Column14" dataDxfId="44"/>
    <tableColumn id="20" name="Column15" dataDxfId="43"/>
    <tableColumn id="21" name="Column16" dataDxfId="42"/>
    <tableColumn id="22" name="Custom Intervention (description)" dataDxfId="41"/>
    <tableColumn id="23" name="Column17" dataDxfId="40" totalsRowDxfId="39">
      <calculatedColumnFormula>IFERROR(IF(VLOOKUP(K125,'Reference Records'!$C$68:$D$81,2,FALSE)=0,"",VLOOKUP(K125,'Reference Records'!$C$68:$D$81,2,FALSE)),"")</calculatedColumnFormula>
    </tableColumn>
    <tableColumn id="1" name="Module Name" dataDxfId="38" totalsRowDxfId="37">
      <calculatedColumnFormula>IFERROR(IF(VLOOKUP(E125,'Reference Records'!$C$68:$D$81,2,FALSE)=0,"",VLOOKUP(E125,'Reference Records'!$C$68:$D$81,2,FALSE)),"")</calculatedColumnFormula>
    </tableColumn>
    <tableColumn id="2" name="Concatenation of Names" dataDxfId="36" totalsRowDxfId="35">
      <calculatedColumnFormula>K125&amp;T125</calculatedColumnFormula>
    </tableColumn>
  </tableColumns>
  <tableStyleInfo name="TableStyleMedium9" showFirstColumn="0" showLastColumn="0" showRowStripes="0" showColumnStripes="0"/>
</table>
</file>

<file path=xl/tables/table2.xml><?xml version="1.0" encoding="utf-8"?>
<table xmlns="http://schemas.openxmlformats.org/spreadsheetml/2006/main" id="1" name="Module" displayName="Module" ref="B67:H80" totalsRowShown="0" headerRowCellStyle="Normal 2" dataCellStyle="Normal 2">
  <autoFilter ref="B67:H80"/>
  <tableColumns count="7">
    <tableColumn id="1" name="Name" dataDxfId="11" dataCellStyle="Normal 2">
      <calculatedColumnFormula array="1">IFERROR(INDEX($C$68:$C$81, MATCH(0, COUNTIF($B$67:B67, $C$68:$C$81&amp;"") + IF($C$68:$C$81="",1,0), 0)), "")</calculatedColumnFormula>
    </tableColumn>
    <tableColumn id="2" name="Module Name" dataDxfId="10"/>
    <tableColumn id="3" name="Module-Coverage-Intervention Reference (Name)" dataDxfId="9" dataCellStyle="Normal 2"/>
    <tableColumn id="4" name="Component (Name)" dataDxfId="8" dataCellStyle="Normal 2"/>
    <tableColumn id="5" name="Column1" dataDxfId="7" dataCellStyle="Normal 2"/>
    <tableColumn id="6" name="Record ID" dataDxfId="6" dataCellStyle="Normal 2"/>
    <tableColumn id="7" name="Reference Record Id" dataDxfId="5" dataCellStyle="Normal 2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Intervention" displayName="Intervention" ref="A83:I148" totalsRowShown="0" headerRowCellStyle="Normal 2" dataCellStyle="Normal 2">
  <autoFilter ref="A83:I148"/>
  <tableColumns count="9">
    <tableColumn id="1" name="Module" dataCellStyle="Normal 2"/>
    <tableColumn id="2" name="Name ID" dataCellStyle="Normal 2"/>
    <tableColumn id="3" name="Intervention"/>
    <tableColumn id="4" name="Disaggregation Categories" dataCellStyle="Normal 2"/>
    <tableColumn id="5" name="Record ID" dataCellStyle="Normal 2"/>
    <tableColumn id="6" name="Column1" dataCellStyle="Normal 2"/>
    <tableColumn id="7" name="Column2" dataCellStyle="Normal 2"/>
    <tableColumn id="8" name="Column3" dataCellStyle="Normal 2"/>
    <tableColumn id="9" name="Column4" dataCellStyle="Normal 2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3" name="Coverage" displayName="Coverage" ref="A27:G64" totalsRowShown="0" headerRowDxfId="4" tableBorderDxfId="3" headerRowCellStyle="Normal 2" dataCellStyle="Normal 2">
  <autoFilter ref="A27:G64"/>
  <tableColumns count="7">
    <tableColumn id="1" name="Module" dataCellStyle="Normal 2"/>
    <tableColumn id="2" name="Name ID" dataDxfId="2" dataCellStyle="Normal 2"/>
    <tableColumn id="3" name="Name" dataDxfId="1" dataCellStyle="Normal 2"/>
    <tableColumn id="4" name="Disaggregation Categories" dataDxfId="0" dataCellStyle="Normal 2"/>
    <tableColumn id="5" name="Column1" dataCellStyle="Normal 2"/>
    <tableColumn id="6" name="Column2" dataCellStyle="Normal 2"/>
    <tableColumn id="7" name="Record ID" dataCellStyle="Normal 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4" Type="http://schemas.openxmlformats.org/officeDocument/2006/relationships/oleObject" Target="../embeddings/oleObject1.bin"/><Relationship Id="rId5" Type="http://schemas.openxmlformats.org/officeDocument/2006/relationships/image" Target="../media/image1.emf"/><Relationship Id="rId6" Type="http://schemas.openxmlformats.org/officeDocument/2006/relationships/oleObject" Target="../embeddings/oleObject2.bin"/><Relationship Id="rId7" Type="http://schemas.openxmlformats.org/officeDocument/2006/relationships/image" Target="../media/image2.emf"/><Relationship Id="rId8" Type="http://schemas.openxmlformats.org/officeDocument/2006/relationships/oleObject" Target="../embeddings/oleObject3.bin"/><Relationship Id="rId9" Type="http://schemas.openxmlformats.org/officeDocument/2006/relationships/image" Target="../media/image3.emf"/><Relationship Id="rId1" Type="http://schemas.openxmlformats.org/officeDocument/2006/relationships/printerSettings" Target="../printerSettings/printerSettings11.bin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4" Type="http://schemas.openxmlformats.org/officeDocument/2006/relationships/table" Target="../tables/table4.xml"/><Relationship Id="rId1" Type="http://schemas.openxmlformats.org/officeDocument/2006/relationships/printerSettings" Target="../printerSettings/printerSettings8.bin"/><Relationship Id="rId2" Type="http://schemas.openxmlformats.org/officeDocument/2006/relationships/table" Target="../tables/table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AX184"/>
  <sheetViews>
    <sheetView showGridLines="0" view="pageBreakPreview" zoomScaleNormal="80" zoomScaleSheetLayoutView="70" zoomScalePageLayoutView="80" workbookViewId="0">
      <selection activeCell="T36" sqref="T36"/>
    </sheetView>
  </sheetViews>
  <sheetFormatPr baseColWidth="10" defaultColWidth="11" defaultRowHeight="16" x14ac:dyDescent="0.2"/>
  <cols>
    <col min="1" max="1" width="32" style="6" customWidth="1"/>
    <col min="2" max="2" width="52.33203125" style="6" hidden="1" customWidth="1"/>
    <col min="3" max="3" width="54.6640625" style="6" hidden="1" customWidth="1"/>
    <col min="4" max="4" width="0.1640625" style="6" customWidth="1"/>
    <col min="5" max="5" width="34.1640625" style="6" customWidth="1"/>
    <col min="6" max="6" width="29.83203125" style="6" hidden="1" customWidth="1"/>
    <col min="7" max="7" width="31.1640625" style="6" hidden="1" customWidth="1"/>
    <col min="8" max="8" width="26.1640625" style="6" hidden="1" customWidth="1"/>
    <col min="9" max="9" width="1" style="6" hidden="1" customWidth="1"/>
    <col min="10" max="10" width="0.1640625" style="6" customWidth="1"/>
    <col min="11" max="11" width="41.1640625" style="6" customWidth="1"/>
    <col min="12" max="12" width="12.83203125" style="6" hidden="1" customWidth="1"/>
    <col min="13" max="13" width="17.1640625" style="6" hidden="1" customWidth="1"/>
    <col min="14" max="14" width="19.5" style="6" hidden="1" customWidth="1"/>
    <col min="15" max="15" width="15.33203125" style="6" hidden="1" customWidth="1"/>
    <col min="16" max="16" width="18.6640625" style="6" hidden="1" customWidth="1"/>
    <col min="17" max="17" width="17.5" style="6" hidden="1" customWidth="1"/>
    <col min="18" max="19" width="0.33203125" style="6" hidden="1" customWidth="1"/>
    <col min="20" max="20" width="40.33203125" style="6" customWidth="1"/>
    <col min="21" max="21" width="11.33203125" style="6" hidden="1" customWidth="1"/>
    <col min="22" max="22" width="25.33203125" style="79" hidden="1" customWidth="1"/>
    <col min="23" max="23" width="23.6640625" style="79" hidden="1" customWidth="1"/>
    <col min="24" max="24" width="18.33203125" style="79" hidden="1" customWidth="1"/>
    <col min="25" max="25" width="18.83203125" style="79" hidden="1" customWidth="1"/>
    <col min="26" max="26" width="19.5" style="79" hidden="1" customWidth="1"/>
    <col min="27" max="27" width="18.5" style="6" hidden="1" customWidth="1"/>
    <col min="28" max="28" width="18" style="6" hidden="1" customWidth="1"/>
    <col min="29" max="29" width="0.33203125" style="6" hidden="1" customWidth="1"/>
    <col min="30" max="30" width="52.6640625" style="6" customWidth="1"/>
    <col min="31" max="31" width="26.6640625" style="6" customWidth="1"/>
    <col min="32" max="32" width="20.33203125" style="6" customWidth="1"/>
    <col min="33" max="33" width="24.6640625" style="6" customWidth="1"/>
    <col min="34" max="40" width="11" style="6" customWidth="1"/>
    <col min="41" max="41" width="11" style="9" customWidth="1"/>
    <col min="42" max="42" width="16.1640625" style="9" customWidth="1"/>
    <col min="43" max="43" width="11" style="9" customWidth="1"/>
    <col min="44" max="50" width="11" style="9"/>
    <col min="51" max="16384" width="11" style="6"/>
  </cols>
  <sheetData>
    <row r="1" spans="1:50" ht="16.5" thickBot="1" x14ac:dyDescent="0.3">
      <c r="A1" s="438" t="s">
        <v>198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439"/>
      <c r="S1" s="439"/>
      <c r="T1" s="439"/>
    </row>
    <row r="2" spans="1:50" s="28" customFormat="1" ht="27" customHeight="1" thickBot="1" x14ac:dyDescent="0.3">
      <c r="A2" s="435" t="s">
        <v>47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40"/>
      <c r="V2" s="29"/>
      <c r="W2" s="29"/>
      <c r="X2" s="29"/>
      <c r="Y2" s="29"/>
      <c r="Z2" s="29"/>
      <c r="AO2" s="30"/>
      <c r="AP2" s="30"/>
      <c r="AQ2" s="30"/>
      <c r="AR2" s="30"/>
      <c r="AS2" s="30"/>
      <c r="AT2" s="30"/>
      <c r="AU2" s="30"/>
      <c r="AV2" s="30"/>
      <c r="AW2" s="30"/>
      <c r="AX2" s="30"/>
    </row>
    <row r="3" spans="1:50" ht="16.5" thickBot="1" x14ac:dyDescent="0.3"/>
    <row r="4" spans="1:50" ht="19.5" customHeight="1" thickBot="1" x14ac:dyDescent="0.25">
      <c r="F4" s="79"/>
      <c r="G4" s="79"/>
      <c r="H4" s="79"/>
      <c r="I4" s="79"/>
      <c r="J4" s="79"/>
      <c r="K4" s="80"/>
      <c r="L4" s="81"/>
      <c r="M4" s="81"/>
      <c r="N4" s="81"/>
      <c r="O4" s="81"/>
      <c r="P4" s="81"/>
      <c r="Q4" s="81"/>
      <c r="R4" s="81"/>
      <c r="S4" s="81"/>
      <c r="T4" s="81"/>
      <c r="V4" s="442"/>
      <c r="W4" s="442"/>
    </row>
    <row r="5" spans="1:50" ht="17" thickBot="1" x14ac:dyDescent="0.25">
      <c r="A5" s="82" t="s">
        <v>141</v>
      </c>
      <c r="B5" s="83"/>
      <c r="C5" s="83"/>
      <c r="D5" s="84"/>
      <c r="E5" s="85" t="str">
        <f>IF('Reference Records'!$B$152&lt;&gt;"",'Reference Records'!$B$152,'Reference Records'!$B$153)</f>
        <v>Lao (Peoples Democratic Republic)</v>
      </c>
      <c r="F5" s="86"/>
      <c r="G5" s="86"/>
      <c r="H5" s="86"/>
      <c r="I5" s="86"/>
      <c r="J5" s="86"/>
      <c r="K5" s="80"/>
      <c r="L5" s="81"/>
      <c r="M5" s="81"/>
      <c r="N5" s="81"/>
      <c r="O5" s="81"/>
      <c r="P5" s="81"/>
      <c r="Q5" s="81"/>
      <c r="R5" s="81"/>
      <c r="S5" s="81"/>
      <c r="T5" s="81"/>
      <c r="V5" s="442"/>
      <c r="W5" s="442"/>
    </row>
    <row r="6" spans="1:50" ht="17" thickBot="1" x14ac:dyDescent="0.25">
      <c r="A6" s="82" t="s">
        <v>45</v>
      </c>
      <c r="B6" s="83"/>
      <c r="C6" s="83"/>
      <c r="D6" s="84"/>
      <c r="E6" s="304" t="s">
        <v>279</v>
      </c>
      <c r="F6" s="86"/>
      <c r="G6" s="86"/>
      <c r="H6" s="86"/>
      <c r="I6" s="86"/>
      <c r="J6" s="86"/>
      <c r="K6" s="80"/>
      <c r="L6" s="81"/>
      <c r="M6" s="81"/>
      <c r="N6" s="81"/>
      <c r="O6" s="81"/>
      <c r="P6" s="81"/>
      <c r="Q6" s="81"/>
      <c r="R6" s="81"/>
      <c r="S6" s="81"/>
      <c r="T6" s="81"/>
      <c r="V6" s="87"/>
      <c r="W6" s="87"/>
    </row>
    <row r="7" spans="1:50" ht="31.5" customHeight="1" thickBot="1" x14ac:dyDescent="0.3">
      <c r="A7" s="88" t="s">
        <v>73</v>
      </c>
      <c r="B7" s="83"/>
      <c r="C7" s="83"/>
      <c r="D7" s="84"/>
      <c r="E7" s="89">
        <v>43101</v>
      </c>
      <c r="F7" s="90"/>
      <c r="G7" s="90"/>
      <c r="H7" s="90"/>
      <c r="I7" s="90"/>
      <c r="J7" s="90"/>
      <c r="K7" s="80"/>
      <c r="L7" s="81"/>
      <c r="M7" s="81"/>
      <c r="N7" s="81"/>
      <c r="O7" s="81"/>
      <c r="P7" s="81"/>
      <c r="Q7" s="81"/>
      <c r="R7" s="81"/>
      <c r="S7" s="81"/>
      <c r="T7" s="81"/>
      <c r="V7" s="87" t="s">
        <v>50</v>
      </c>
      <c r="W7" s="87"/>
    </row>
    <row r="8" spans="1:50" ht="31.5" customHeight="1" thickBot="1" x14ac:dyDescent="0.3">
      <c r="A8" s="88" t="s">
        <v>140</v>
      </c>
      <c r="B8" s="83" t="s">
        <v>194</v>
      </c>
      <c r="C8" s="306">
        <v>12</v>
      </c>
      <c r="D8" s="84"/>
      <c r="E8" s="91">
        <v>44196</v>
      </c>
      <c r="F8" s="90"/>
      <c r="G8" s="90"/>
      <c r="H8" s="90"/>
      <c r="I8" s="90"/>
      <c r="J8" s="90"/>
      <c r="K8" s="80"/>
      <c r="L8" s="81"/>
      <c r="M8" s="81"/>
      <c r="N8" s="81"/>
      <c r="O8" s="81"/>
      <c r="P8" s="81"/>
      <c r="Q8" s="81"/>
      <c r="R8" s="81"/>
      <c r="S8" s="81"/>
      <c r="T8" s="81"/>
      <c r="V8" s="87"/>
      <c r="W8" s="87"/>
    </row>
    <row r="9" spans="1:50" ht="32.25" customHeight="1" thickBot="1" x14ac:dyDescent="0.25">
      <c r="A9" s="88" t="s">
        <v>217</v>
      </c>
      <c r="E9" s="89">
        <v>43101</v>
      </c>
      <c r="F9" s="92"/>
      <c r="G9" s="92"/>
      <c r="H9" s="92"/>
      <c r="I9" s="92"/>
      <c r="J9" s="92"/>
      <c r="K9" s="443" t="str">
        <f>IF(E8&gt;E10,"Please note, the Implementation Period End Date is longer than the Allocation Utilisation Period End Date"," ")</f>
        <v xml:space="preserve"> </v>
      </c>
      <c r="L9" s="81"/>
      <c r="M9" s="81"/>
      <c r="N9" s="81"/>
      <c r="O9" s="81"/>
      <c r="P9" s="81"/>
      <c r="Q9" s="81"/>
      <c r="R9" s="81"/>
      <c r="S9" s="81"/>
      <c r="T9" s="81"/>
      <c r="W9" s="87"/>
      <c r="X9" s="87"/>
    </row>
    <row r="10" spans="1:50" ht="32.25" customHeight="1" thickBot="1" x14ac:dyDescent="0.25">
      <c r="A10" s="88" t="s">
        <v>218</v>
      </c>
      <c r="E10" s="91">
        <v>44196</v>
      </c>
      <c r="F10" s="92"/>
      <c r="G10" s="92"/>
      <c r="H10" s="92"/>
      <c r="I10" s="92"/>
      <c r="J10" s="92"/>
      <c r="K10" s="443"/>
      <c r="L10" s="81"/>
      <c r="M10" s="81"/>
      <c r="N10" s="81"/>
      <c r="O10" s="81"/>
      <c r="P10" s="81"/>
      <c r="Q10" s="81"/>
      <c r="R10" s="81"/>
      <c r="S10" s="81"/>
      <c r="T10" s="81"/>
    </row>
    <row r="11" spans="1:50" ht="19.5" customHeight="1" thickBot="1" x14ac:dyDescent="0.3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81"/>
      <c r="L11" s="81"/>
      <c r="M11" s="81"/>
      <c r="N11" s="81"/>
      <c r="O11" s="81"/>
      <c r="P11" s="81"/>
      <c r="Q11" s="81"/>
      <c r="R11" s="81"/>
      <c r="S11" s="81"/>
      <c r="T11" s="94"/>
      <c r="W11" s="87"/>
    </row>
    <row r="12" spans="1:50" s="54" customFormat="1" ht="8" customHeight="1" thickBot="1" x14ac:dyDescent="0.3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4"/>
      <c r="L12" s="94"/>
      <c r="M12" s="94"/>
      <c r="N12" s="94"/>
      <c r="O12" s="94"/>
      <c r="P12" s="94"/>
      <c r="Q12" s="94"/>
      <c r="R12" s="94"/>
      <c r="S12" s="94"/>
      <c r="T12" s="52"/>
      <c r="V12" s="79"/>
      <c r="W12" s="87"/>
      <c r="X12" s="79"/>
      <c r="Y12" s="79"/>
      <c r="Z12" s="79"/>
      <c r="AO12" s="3"/>
      <c r="AP12" s="3"/>
      <c r="AQ12" s="3"/>
      <c r="AR12" s="3"/>
      <c r="AS12" s="3"/>
      <c r="AT12" s="3"/>
      <c r="AU12" s="3"/>
      <c r="AV12" s="3"/>
      <c r="AW12" s="3"/>
      <c r="AX12" s="3"/>
    </row>
    <row r="13" spans="1:50" s="54" customFormat="1" ht="35.25" customHeight="1" thickBot="1" x14ac:dyDescent="0.25">
      <c r="A13" s="441" t="s">
        <v>38</v>
      </c>
      <c r="B13" s="95"/>
      <c r="C13" s="96"/>
      <c r="D13" s="96"/>
      <c r="E13" s="31" t="s">
        <v>42</v>
      </c>
      <c r="F13" s="32"/>
      <c r="G13" s="32"/>
      <c r="H13" s="32"/>
      <c r="I13" s="32"/>
      <c r="J13" s="32"/>
      <c r="K13" s="159" t="s">
        <v>39</v>
      </c>
      <c r="L13" s="31"/>
      <c r="M13" s="33"/>
      <c r="N13" s="33"/>
      <c r="O13" s="33"/>
      <c r="P13" s="33"/>
      <c r="Q13" s="34"/>
      <c r="R13" s="31"/>
      <c r="S13" s="33"/>
      <c r="T13" s="33" t="s">
        <v>13</v>
      </c>
      <c r="V13" s="79"/>
      <c r="W13" s="87"/>
      <c r="X13" s="79"/>
      <c r="Y13" s="79"/>
      <c r="Z13" s="79"/>
      <c r="AO13" s="3"/>
      <c r="AP13" s="3"/>
      <c r="AQ13" s="3"/>
      <c r="AR13" s="3"/>
      <c r="AS13" s="3"/>
      <c r="AT13" s="3"/>
      <c r="AU13" s="3"/>
      <c r="AV13" s="3"/>
      <c r="AW13" s="3"/>
      <c r="AX13" s="3"/>
    </row>
    <row r="14" spans="1:50" s="54" customFormat="1" ht="40.5" customHeight="1" thickBot="1" x14ac:dyDescent="0.25">
      <c r="A14" s="441"/>
      <c r="B14" s="97"/>
      <c r="C14" s="98"/>
      <c r="D14" s="98"/>
      <c r="E14" s="31" t="s">
        <v>5</v>
      </c>
      <c r="F14" s="32"/>
      <c r="G14" s="32"/>
      <c r="H14" s="32"/>
      <c r="I14" s="32"/>
      <c r="J14" s="32"/>
      <c r="K14" s="32" t="s">
        <v>16</v>
      </c>
      <c r="L14" s="31"/>
      <c r="M14" s="33"/>
      <c r="N14" s="33"/>
      <c r="O14" s="33"/>
      <c r="P14" s="33"/>
      <c r="Q14" s="34"/>
      <c r="R14" s="31"/>
      <c r="S14" s="33"/>
      <c r="T14" s="33" t="s">
        <v>40</v>
      </c>
      <c r="V14" s="79"/>
      <c r="W14" s="87"/>
      <c r="X14" s="79"/>
      <c r="Y14" s="79"/>
      <c r="Z14" s="79"/>
      <c r="AO14" s="3"/>
      <c r="AP14" s="3"/>
      <c r="AQ14" s="3"/>
      <c r="AR14" s="3"/>
      <c r="AS14" s="3"/>
      <c r="AT14" s="3"/>
      <c r="AU14" s="3"/>
      <c r="AV14" s="3"/>
      <c r="AW14" s="3"/>
      <c r="AX14" s="3"/>
    </row>
    <row r="15" spans="1:50" s="54" customFormat="1" ht="28.25" customHeight="1" x14ac:dyDescent="0.25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4"/>
      <c r="L15" s="94"/>
      <c r="M15" s="94"/>
      <c r="N15" s="94"/>
      <c r="O15" s="94"/>
      <c r="P15" s="94"/>
      <c r="Q15" s="94"/>
      <c r="R15" s="94"/>
      <c r="S15" s="94"/>
      <c r="T15" s="52"/>
      <c r="V15" s="79"/>
      <c r="W15" s="87"/>
      <c r="X15" s="79"/>
      <c r="Y15" s="79"/>
      <c r="Z15" s="79"/>
      <c r="AO15" s="3"/>
      <c r="AP15" s="3"/>
      <c r="AQ15" s="3"/>
      <c r="AR15" s="3"/>
      <c r="AS15" s="3"/>
      <c r="AT15" s="3"/>
      <c r="AU15" s="3"/>
      <c r="AV15" s="3"/>
      <c r="AW15" s="3"/>
      <c r="AX15" s="3"/>
    </row>
    <row r="16" spans="1:50" ht="37.25" customHeight="1" x14ac:dyDescent="0.25">
      <c r="A16" s="81"/>
      <c r="B16" s="81"/>
      <c r="C16" s="81"/>
      <c r="D16" s="81"/>
      <c r="E16" s="59"/>
      <c r="T16" s="59"/>
      <c r="W16" s="87"/>
      <c r="X16" s="87"/>
    </row>
    <row r="17" spans="1:26" ht="0.5" customHeight="1" x14ac:dyDescent="0.25">
      <c r="A17" s="99"/>
      <c r="B17" s="100"/>
      <c r="C17" s="100"/>
      <c r="D17" s="10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59"/>
      <c r="W17" s="87"/>
      <c r="X17" s="87"/>
    </row>
    <row r="18" spans="1:26" ht="36.75" customHeight="1" x14ac:dyDescent="0.25">
      <c r="A18" s="320" t="s">
        <v>193</v>
      </c>
      <c r="B18" s="320"/>
      <c r="C18" s="320" t="s">
        <v>128</v>
      </c>
      <c r="D18" s="102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59"/>
      <c r="W18" s="87"/>
      <c r="X18" s="87"/>
    </row>
    <row r="19" spans="1:26" ht="47" hidden="1" customHeight="1" x14ac:dyDescent="0.25">
      <c r="A19" s="335" t="s">
        <v>192</v>
      </c>
      <c r="B19" s="335"/>
      <c r="C19" s="335" t="s">
        <v>127</v>
      </c>
      <c r="D19" s="102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59"/>
      <c r="W19" s="87"/>
      <c r="X19" s="87"/>
    </row>
    <row r="20" spans="1:26" ht="47" customHeight="1" x14ac:dyDescent="0.25">
      <c r="A20" s="335" t="s">
        <v>1685</v>
      </c>
      <c r="B20" s="335"/>
      <c r="C20" s="335" t="s">
        <v>1685</v>
      </c>
      <c r="D20" s="102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59"/>
      <c r="W20" s="300"/>
      <c r="X20" s="300"/>
    </row>
    <row r="21" spans="1:26" s="81" customFormat="1" ht="2.5" customHeight="1" thickBot="1" x14ac:dyDescent="0.3">
      <c r="A21" s="103"/>
      <c r="B21" s="104"/>
      <c r="C21" s="104"/>
      <c r="D21" s="105"/>
      <c r="V21" s="80"/>
      <c r="W21" s="80"/>
      <c r="X21" s="80"/>
      <c r="Y21" s="80"/>
      <c r="Z21" s="80"/>
    </row>
    <row r="22" spans="1:26" ht="26.5" customHeight="1" thickBot="1" x14ac:dyDescent="0.3">
      <c r="T22" s="59"/>
      <c r="W22" s="87"/>
      <c r="X22" s="87"/>
    </row>
    <row r="23" spans="1:26" ht="1.25" customHeight="1" x14ac:dyDescent="0.25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7"/>
      <c r="T23" s="59"/>
      <c r="W23" s="87"/>
      <c r="X23" s="87"/>
    </row>
    <row r="24" spans="1:26" ht="60.75" customHeight="1" x14ac:dyDescent="0.2">
      <c r="A24" s="320" t="s">
        <v>76</v>
      </c>
      <c r="B24" s="320"/>
      <c r="C24" s="320"/>
      <c r="D24" s="320"/>
      <c r="E24" s="321" t="s">
        <v>219</v>
      </c>
      <c r="F24" s="320"/>
      <c r="G24" s="320"/>
      <c r="H24" s="320"/>
      <c r="I24" s="320"/>
      <c r="J24" s="320"/>
      <c r="K24" s="331" t="s">
        <v>199</v>
      </c>
      <c r="L24" s="332"/>
      <c r="M24" s="333" t="s">
        <v>64</v>
      </c>
      <c r="N24" s="333" t="s">
        <v>166</v>
      </c>
      <c r="O24" s="334" t="s">
        <v>216</v>
      </c>
      <c r="P24" s="334" t="s">
        <v>167</v>
      </c>
      <c r="Q24" s="333" t="s">
        <v>66</v>
      </c>
      <c r="R24" s="106"/>
      <c r="S24" s="59"/>
      <c r="T24" s="59"/>
      <c r="W24" s="87"/>
      <c r="X24" s="87"/>
    </row>
    <row r="25" spans="1:26" ht="47" hidden="1" customHeight="1" x14ac:dyDescent="0.25">
      <c r="A25" s="335" t="s">
        <v>86</v>
      </c>
      <c r="B25" s="335"/>
      <c r="C25" s="335"/>
      <c r="D25" s="335"/>
      <c r="E25" s="336"/>
      <c r="F25" s="336"/>
      <c r="G25" s="336"/>
      <c r="H25" s="336"/>
      <c r="I25" s="336"/>
      <c r="J25" s="336"/>
      <c r="K25" s="313" t="s">
        <v>182</v>
      </c>
      <c r="L25" s="337"/>
      <c r="M25" s="338" t="b">
        <f>IFERROR(IF(OR(E25&lt;&gt;"",K25&lt;&gt;""),TRUE,FALSE),FALSE)</f>
        <v>1</v>
      </c>
      <c r="N25" s="338" t="str">
        <f>E25&amp;K25</f>
        <v>[Alternative Account]</v>
      </c>
      <c r="O25" s="339" t="str">
        <f>IFERROR(IF(E25&lt;&gt;"",VLOOKUP(E25,'Account Role'!$B$3:$D$8,3,FALSE),P25),"")</f>
        <v>[Account]</v>
      </c>
      <c r="P25" s="340" t="s">
        <v>116</v>
      </c>
      <c r="Q25" s="340" t="s">
        <v>65</v>
      </c>
      <c r="R25" s="107"/>
      <c r="S25" s="59"/>
      <c r="T25" s="59"/>
      <c r="W25" s="87"/>
      <c r="X25" s="87"/>
    </row>
    <row r="26" spans="1:26" ht="47" customHeight="1" x14ac:dyDescent="0.25">
      <c r="A26" s="335">
        <v>1</v>
      </c>
      <c r="B26" s="335"/>
      <c r="C26" s="335"/>
      <c r="D26" s="335"/>
      <c r="E26" s="336" t="s">
        <v>2220</v>
      </c>
      <c r="F26" s="336"/>
      <c r="G26" s="336"/>
      <c r="H26" s="336"/>
      <c r="I26" s="336"/>
      <c r="J26" s="336"/>
      <c r="K26" s="313"/>
      <c r="L26" s="337"/>
      <c r="M26" s="338" t="b">
        <f t="shared" ref="M26:M34" si="0">IFERROR(IF(OR(E26&lt;&gt;"",K26&lt;&gt;""),TRUE,FALSE),FALSE)</f>
        <v>1</v>
      </c>
      <c r="N26" s="338" t="str">
        <f t="shared" ref="N26:N34" si="1">E26&amp;K26</f>
        <v>Ministry of Health of the Lao People's Democratic Republic</v>
      </c>
      <c r="O26" s="339" t="str">
        <f>IFERROR(IF(E26&lt;&gt;"",VLOOKUP(E26,'Account Role'!$B$3:$D$8,3,FALSE),P26),"")</f>
        <v>001g000001XJk7VAAT</v>
      </c>
      <c r="P26" s="340" t="s">
        <v>361</v>
      </c>
      <c r="Q26" s="340" t="s">
        <v>362</v>
      </c>
      <c r="R26" s="107"/>
      <c r="S26" s="59"/>
      <c r="T26" s="59"/>
      <c r="W26" s="300"/>
      <c r="X26" s="300"/>
    </row>
    <row r="27" spans="1:26" ht="47" customHeight="1" x14ac:dyDescent="0.25">
      <c r="A27" s="335">
        <v>2</v>
      </c>
      <c r="B27" s="335"/>
      <c r="C27" s="335"/>
      <c r="D27" s="335"/>
      <c r="E27" s="336"/>
      <c r="F27" s="336"/>
      <c r="G27" s="336"/>
      <c r="H27" s="336"/>
      <c r="I27" s="336"/>
      <c r="J27" s="336"/>
      <c r="K27" s="313"/>
      <c r="L27" s="337"/>
      <c r="M27" s="338" t="b">
        <f t="shared" si="0"/>
        <v>0</v>
      </c>
      <c r="N27" s="338" t="str">
        <f t="shared" si="1"/>
        <v/>
      </c>
      <c r="O27" s="339" t="str">
        <f>IFERROR(IF(E27&lt;&gt;"",VLOOKUP(E27,'Account Role'!$B$3:$D$8,3,FALSE),P27),"")</f>
        <v>001g000001XJkjwAAD</v>
      </c>
      <c r="P27" s="340" t="s">
        <v>361</v>
      </c>
      <c r="Q27" s="340" t="s">
        <v>363</v>
      </c>
      <c r="R27" s="107"/>
      <c r="S27" s="59"/>
      <c r="T27" s="59"/>
      <c r="W27" s="300"/>
      <c r="X27" s="300"/>
    </row>
    <row r="28" spans="1:26" ht="47" customHeight="1" x14ac:dyDescent="0.25">
      <c r="A28" s="335">
        <v>3</v>
      </c>
      <c r="B28" s="335"/>
      <c r="C28" s="335"/>
      <c r="D28" s="335"/>
      <c r="E28" s="336"/>
      <c r="F28" s="336"/>
      <c r="G28" s="336"/>
      <c r="H28" s="336"/>
      <c r="I28" s="336"/>
      <c r="J28" s="336"/>
      <c r="K28" s="313"/>
      <c r="L28" s="337"/>
      <c r="M28" s="338" t="b">
        <f t="shared" si="0"/>
        <v>0</v>
      </c>
      <c r="N28" s="338" t="str">
        <f t="shared" si="1"/>
        <v/>
      </c>
      <c r="O28" s="339" t="str">
        <f>IFERROR(IF(E28&lt;&gt;"",VLOOKUP(E28,'Account Role'!$B$3:$D$8,3,FALSE),P28),"")</f>
        <v>001g000001XJkjwAAD</v>
      </c>
      <c r="P28" s="340" t="s">
        <v>361</v>
      </c>
      <c r="Q28" s="340" t="s">
        <v>364</v>
      </c>
      <c r="R28" s="107"/>
      <c r="S28" s="59"/>
      <c r="T28" s="59"/>
      <c r="W28" s="300"/>
      <c r="X28" s="300"/>
    </row>
    <row r="29" spans="1:26" ht="47" customHeight="1" x14ac:dyDescent="0.25">
      <c r="A29" s="335">
        <v>4</v>
      </c>
      <c r="B29" s="335"/>
      <c r="C29" s="335"/>
      <c r="D29" s="335"/>
      <c r="E29" s="336"/>
      <c r="F29" s="336"/>
      <c r="G29" s="336"/>
      <c r="H29" s="336"/>
      <c r="I29" s="336"/>
      <c r="J29" s="336"/>
      <c r="K29" s="313"/>
      <c r="L29" s="337"/>
      <c r="M29" s="338" t="b">
        <f t="shared" si="0"/>
        <v>0</v>
      </c>
      <c r="N29" s="338" t="str">
        <f t="shared" si="1"/>
        <v/>
      </c>
      <c r="O29" s="339" t="str">
        <f>IFERROR(IF(E29&lt;&gt;"",VLOOKUP(E29,'Account Role'!$B$3:$D$8,3,FALSE),P29),"")</f>
        <v>001g000001XJkjwAAD</v>
      </c>
      <c r="P29" s="340" t="s">
        <v>361</v>
      </c>
      <c r="Q29" s="340" t="s">
        <v>365</v>
      </c>
      <c r="R29" s="107"/>
      <c r="S29" s="59"/>
      <c r="T29" s="59"/>
      <c r="W29" s="300"/>
      <c r="X29" s="300"/>
    </row>
    <row r="30" spans="1:26" ht="47" customHeight="1" x14ac:dyDescent="0.25">
      <c r="A30" s="335">
        <v>5</v>
      </c>
      <c r="B30" s="335"/>
      <c r="C30" s="335"/>
      <c r="D30" s="335"/>
      <c r="E30" s="336"/>
      <c r="F30" s="336"/>
      <c r="G30" s="336"/>
      <c r="H30" s="336"/>
      <c r="I30" s="336"/>
      <c r="J30" s="336"/>
      <c r="K30" s="313"/>
      <c r="L30" s="337"/>
      <c r="M30" s="338" t="b">
        <f t="shared" si="0"/>
        <v>0</v>
      </c>
      <c r="N30" s="338" t="str">
        <f t="shared" si="1"/>
        <v/>
      </c>
      <c r="O30" s="339" t="str">
        <f>IFERROR(IF(E30&lt;&gt;"",VLOOKUP(E30,'Account Role'!$B$3:$D$8,3,FALSE),P30),"")</f>
        <v>001g000001XJkjwAAD</v>
      </c>
      <c r="P30" s="340" t="s">
        <v>361</v>
      </c>
      <c r="Q30" s="340" t="s">
        <v>366</v>
      </c>
      <c r="R30" s="107"/>
      <c r="S30" s="59"/>
      <c r="T30" s="59"/>
      <c r="W30" s="300"/>
      <c r="X30" s="300"/>
    </row>
    <row r="31" spans="1:26" ht="47" customHeight="1" x14ac:dyDescent="0.25">
      <c r="A31" s="335">
        <v>6</v>
      </c>
      <c r="B31" s="335"/>
      <c r="C31" s="335"/>
      <c r="D31" s="335"/>
      <c r="E31" s="336"/>
      <c r="F31" s="336"/>
      <c r="G31" s="336"/>
      <c r="H31" s="336"/>
      <c r="I31" s="336"/>
      <c r="J31" s="336"/>
      <c r="K31" s="313"/>
      <c r="L31" s="337"/>
      <c r="M31" s="338" t="b">
        <f t="shared" si="0"/>
        <v>0</v>
      </c>
      <c r="N31" s="338" t="str">
        <f t="shared" si="1"/>
        <v/>
      </c>
      <c r="O31" s="339" t="str">
        <f>IFERROR(IF(E31&lt;&gt;"",VLOOKUP(E31,'Account Role'!$B$3:$D$8,3,FALSE),P31),"")</f>
        <v>001g000001XJkjwAAD</v>
      </c>
      <c r="P31" s="340" t="s">
        <v>361</v>
      </c>
      <c r="Q31" s="340" t="s">
        <v>367</v>
      </c>
      <c r="R31" s="107"/>
      <c r="S31" s="59"/>
      <c r="T31" s="59"/>
      <c r="W31" s="300"/>
      <c r="X31" s="300"/>
    </row>
    <row r="32" spans="1:26" ht="47" customHeight="1" x14ac:dyDescent="0.25">
      <c r="A32" s="335">
        <v>7</v>
      </c>
      <c r="B32" s="335"/>
      <c r="C32" s="335"/>
      <c r="D32" s="335"/>
      <c r="E32" s="336"/>
      <c r="F32" s="336"/>
      <c r="G32" s="336"/>
      <c r="H32" s="336"/>
      <c r="I32" s="336"/>
      <c r="J32" s="336"/>
      <c r="K32" s="313"/>
      <c r="L32" s="337"/>
      <c r="M32" s="338" t="b">
        <f t="shared" si="0"/>
        <v>0</v>
      </c>
      <c r="N32" s="338" t="str">
        <f t="shared" si="1"/>
        <v/>
      </c>
      <c r="O32" s="339" t="str">
        <f>IFERROR(IF(E32&lt;&gt;"",VLOOKUP(E32,'Account Role'!$B$3:$D$8,3,FALSE),P32),"")</f>
        <v>001g000001XJkjwAAD</v>
      </c>
      <c r="P32" s="340" t="s">
        <v>361</v>
      </c>
      <c r="Q32" s="340" t="s">
        <v>368</v>
      </c>
      <c r="R32" s="107"/>
      <c r="S32" s="59"/>
      <c r="T32" s="59"/>
      <c r="W32" s="300"/>
      <c r="X32" s="300"/>
    </row>
    <row r="33" spans="1:24" ht="47" customHeight="1" x14ac:dyDescent="0.25">
      <c r="A33" s="335">
        <v>8</v>
      </c>
      <c r="B33" s="335"/>
      <c r="C33" s="335"/>
      <c r="D33" s="335"/>
      <c r="E33" s="336"/>
      <c r="F33" s="336"/>
      <c r="G33" s="336"/>
      <c r="H33" s="336"/>
      <c r="I33" s="336"/>
      <c r="J33" s="336"/>
      <c r="K33" s="313"/>
      <c r="L33" s="337"/>
      <c r="M33" s="338" t="b">
        <f t="shared" si="0"/>
        <v>0</v>
      </c>
      <c r="N33" s="338" t="str">
        <f t="shared" si="1"/>
        <v/>
      </c>
      <c r="O33" s="339" t="str">
        <f>IFERROR(IF(E33&lt;&gt;"",VLOOKUP(E33,'Account Role'!$B$3:$D$8,3,FALSE),P33),"")</f>
        <v>001g000001XJkjwAAD</v>
      </c>
      <c r="P33" s="340" t="s">
        <v>361</v>
      </c>
      <c r="Q33" s="340" t="s">
        <v>369</v>
      </c>
      <c r="R33" s="107"/>
      <c r="S33" s="59"/>
      <c r="T33" s="59"/>
      <c r="W33" s="300"/>
      <c r="X33" s="300"/>
    </row>
    <row r="34" spans="1:24" ht="47" customHeight="1" x14ac:dyDescent="0.25">
      <c r="A34" s="335">
        <v>9</v>
      </c>
      <c r="B34" s="335"/>
      <c r="C34" s="335"/>
      <c r="D34" s="335"/>
      <c r="E34" s="336"/>
      <c r="F34" s="336"/>
      <c r="G34" s="336"/>
      <c r="H34" s="336"/>
      <c r="I34" s="336"/>
      <c r="J34" s="336"/>
      <c r="K34" s="313"/>
      <c r="L34" s="337"/>
      <c r="M34" s="338" t="b">
        <f t="shared" si="0"/>
        <v>0</v>
      </c>
      <c r="N34" s="338" t="str">
        <f t="shared" si="1"/>
        <v/>
      </c>
      <c r="O34" s="339" t="str">
        <f>IFERROR(IF(E34&lt;&gt;"",VLOOKUP(E34,'Account Role'!$B$3:$D$8,3,FALSE),P34),"")</f>
        <v>001g000001XJkjwAAD</v>
      </c>
      <c r="P34" s="340" t="s">
        <v>361</v>
      </c>
      <c r="Q34" s="340" t="s">
        <v>370</v>
      </c>
      <c r="R34" s="107"/>
      <c r="S34" s="59"/>
      <c r="T34" s="59"/>
      <c r="W34" s="300"/>
      <c r="X34" s="300"/>
    </row>
    <row r="35" spans="1:24" ht="0.75" customHeight="1" thickBot="1" x14ac:dyDescent="0.3">
      <c r="A35" s="76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68"/>
      <c r="S35" s="59"/>
      <c r="W35" s="87"/>
      <c r="X35" s="87"/>
    </row>
    <row r="36" spans="1:24" ht="16.5" thickBot="1" x14ac:dyDescent="0.3">
      <c r="R36" s="108"/>
      <c r="S36" s="59"/>
      <c r="W36" s="87"/>
    </row>
    <row r="37" spans="1:24" ht="16.5" thickBot="1" x14ac:dyDescent="0.3">
      <c r="R37" s="108"/>
      <c r="S37" s="59"/>
      <c r="W37" s="87"/>
    </row>
    <row r="38" spans="1:24" ht="16.5" thickBot="1" x14ac:dyDescent="0.3"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108"/>
      <c r="S38" s="59"/>
      <c r="W38" s="87"/>
    </row>
    <row r="39" spans="1:24" ht="16.5" thickBot="1" x14ac:dyDescent="0.3"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108"/>
      <c r="S39" s="59"/>
      <c r="W39" s="87"/>
    </row>
    <row r="40" spans="1:24" ht="27" customHeight="1" thickBot="1" x14ac:dyDescent="0.3"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108"/>
      <c r="S40" s="59"/>
      <c r="W40" s="87"/>
    </row>
    <row r="41" spans="1:24" ht="29.25" customHeight="1" thickBot="1" x14ac:dyDescent="0.3">
      <c r="A41" s="437" t="s">
        <v>227</v>
      </c>
      <c r="B41" s="436"/>
      <c r="C41" s="436"/>
      <c r="D41" s="436"/>
      <c r="E41" s="436"/>
      <c r="F41" s="109"/>
      <c r="G41" s="109"/>
      <c r="H41" s="109"/>
      <c r="I41" s="109"/>
      <c r="J41" s="110"/>
      <c r="K41" s="108"/>
      <c r="L41" s="108"/>
      <c r="M41" s="108"/>
      <c r="N41" s="108"/>
      <c r="O41" s="108"/>
      <c r="P41" s="108"/>
      <c r="Q41" s="108"/>
      <c r="R41" s="108"/>
      <c r="S41" s="59"/>
      <c r="T41" s="59"/>
      <c r="W41" s="87"/>
    </row>
    <row r="42" spans="1:24" ht="28.5" customHeight="1" x14ac:dyDescent="0.25">
      <c r="A42" s="341" t="s">
        <v>222</v>
      </c>
      <c r="B42" s="342">
        <v>0</v>
      </c>
      <c r="C42" s="331"/>
      <c r="D42" s="331"/>
      <c r="E42" s="331" t="s">
        <v>221</v>
      </c>
      <c r="F42" s="343"/>
      <c r="G42" s="344"/>
      <c r="H42" s="344" t="s">
        <v>64</v>
      </c>
      <c r="I42" s="344" t="s">
        <v>66</v>
      </c>
      <c r="J42" s="112"/>
      <c r="K42" s="108"/>
      <c r="L42" s="108"/>
      <c r="M42" s="108"/>
      <c r="N42" s="108"/>
      <c r="O42" s="108"/>
      <c r="P42" s="108"/>
      <c r="Q42" s="108"/>
      <c r="R42" s="108"/>
      <c r="S42" s="59"/>
      <c r="T42" s="59"/>
      <c r="W42" s="87"/>
    </row>
    <row r="43" spans="1:24" ht="15" hidden="1" customHeight="1" x14ac:dyDescent="0.25">
      <c r="A43" s="345" t="str">
        <f>IF(B43=2,$E$7,IF(B43=1,"",E42+1))</f>
        <v/>
      </c>
      <c r="B43" s="346">
        <f>B42+1</f>
        <v>1</v>
      </c>
      <c r="C43" s="347"/>
      <c r="D43" s="347"/>
      <c r="E43" s="345" t="str">
        <f>IFERROR(EOMONTH($A43,$C$8-1),"")</f>
        <v/>
      </c>
      <c r="F43" s="343"/>
      <c r="G43" s="344"/>
      <c r="H43" s="344" t="b">
        <f>IFERROR(IF(E43&lt;=$E$8,TRUE,FALSE),"")</f>
        <v>0</v>
      </c>
      <c r="I43" s="344" t="s">
        <v>65</v>
      </c>
      <c r="J43" s="112"/>
      <c r="K43" s="108"/>
      <c r="L43" s="108"/>
      <c r="M43" s="108"/>
      <c r="N43" s="108"/>
      <c r="O43" s="108"/>
      <c r="P43" s="108"/>
      <c r="Q43" s="108"/>
      <c r="R43" s="108"/>
      <c r="S43" s="113"/>
      <c r="T43" s="59"/>
      <c r="W43" s="87"/>
    </row>
    <row r="44" spans="1:24" ht="15" customHeight="1" x14ac:dyDescent="0.25">
      <c r="A44" s="345">
        <f t="shared" ref="A44:A47" si="2">IF(B44=2,$E$7,IF(B44=1,"",E43+1))</f>
        <v>43101</v>
      </c>
      <c r="B44" s="346">
        <f t="shared" ref="B44:B47" si="3">B43+1</f>
        <v>2</v>
      </c>
      <c r="C44" s="347"/>
      <c r="D44" s="347"/>
      <c r="E44" s="345">
        <f t="shared" ref="E44:E47" si="4">IFERROR(EOMONTH($A44,$C$8-1),"")</f>
        <v>43465</v>
      </c>
      <c r="F44" s="343"/>
      <c r="G44" s="344"/>
      <c r="H44" s="344" t="b">
        <f t="shared" ref="H44:H47" si="5">IFERROR(IF(E44&lt;=$E$8,TRUE,FALSE),"")</f>
        <v>1</v>
      </c>
      <c r="I44" s="344" t="s">
        <v>297</v>
      </c>
      <c r="J44" s="112"/>
      <c r="K44" s="108"/>
      <c r="L44" s="108"/>
      <c r="M44" s="108"/>
      <c r="N44" s="108"/>
      <c r="O44" s="108"/>
      <c r="P44" s="108"/>
      <c r="Q44" s="108"/>
      <c r="R44" s="108"/>
      <c r="S44" s="113"/>
      <c r="T44" s="59"/>
      <c r="W44" s="300"/>
    </row>
    <row r="45" spans="1:24" ht="15" customHeight="1" x14ac:dyDescent="0.25">
      <c r="A45" s="345">
        <f t="shared" si="2"/>
        <v>43466</v>
      </c>
      <c r="B45" s="346">
        <f t="shared" si="3"/>
        <v>3</v>
      </c>
      <c r="C45" s="347"/>
      <c r="D45" s="347"/>
      <c r="E45" s="345">
        <f t="shared" si="4"/>
        <v>43830</v>
      </c>
      <c r="F45" s="343"/>
      <c r="G45" s="344"/>
      <c r="H45" s="344" t="b">
        <f t="shared" si="5"/>
        <v>1</v>
      </c>
      <c r="I45" s="344" t="s">
        <v>299</v>
      </c>
      <c r="J45" s="112"/>
      <c r="K45" s="108"/>
      <c r="L45" s="108"/>
      <c r="M45" s="108"/>
      <c r="N45" s="108"/>
      <c r="O45" s="108"/>
      <c r="P45" s="108"/>
      <c r="Q45" s="108"/>
      <c r="R45" s="108"/>
      <c r="S45" s="113"/>
      <c r="T45" s="59"/>
      <c r="W45" s="300"/>
    </row>
    <row r="46" spans="1:24" ht="15" customHeight="1" x14ac:dyDescent="0.25">
      <c r="A46" s="345">
        <f t="shared" si="2"/>
        <v>43831</v>
      </c>
      <c r="B46" s="346">
        <f t="shared" si="3"/>
        <v>4</v>
      </c>
      <c r="C46" s="347"/>
      <c r="D46" s="347"/>
      <c r="E46" s="345">
        <f t="shared" si="4"/>
        <v>44196</v>
      </c>
      <c r="F46" s="343"/>
      <c r="G46" s="344"/>
      <c r="H46" s="344" t="b">
        <f t="shared" si="5"/>
        <v>1</v>
      </c>
      <c r="I46" s="344" t="s">
        <v>301</v>
      </c>
      <c r="J46" s="112"/>
      <c r="K46" s="108"/>
      <c r="L46" s="108"/>
      <c r="M46" s="108"/>
      <c r="N46" s="108"/>
      <c r="O46" s="108"/>
      <c r="P46" s="108"/>
      <c r="Q46" s="108"/>
      <c r="R46" s="108"/>
      <c r="S46" s="113"/>
      <c r="T46" s="59"/>
      <c r="W46" s="300"/>
    </row>
    <row r="47" spans="1:24" ht="15" customHeight="1" x14ac:dyDescent="0.25">
      <c r="A47" s="345">
        <f t="shared" si="2"/>
        <v>44197</v>
      </c>
      <c r="B47" s="346">
        <f t="shared" si="3"/>
        <v>5</v>
      </c>
      <c r="C47" s="347"/>
      <c r="D47" s="347"/>
      <c r="E47" s="345">
        <f t="shared" si="4"/>
        <v>44561</v>
      </c>
      <c r="F47" s="343"/>
      <c r="G47" s="344"/>
      <c r="H47" s="344" t="b">
        <f t="shared" si="5"/>
        <v>0</v>
      </c>
      <c r="I47" s="344" t="s">
        <v>303</v>
      </c>
      <c r="J47" s="112"/>
      <c r="K47" s="108"/>
      <c r="L47" s="108"/>
      <c r="M47" s="108"/>
      <c r="N47" s="108"/>
      <c r="O47" s="108"/>
      <c r="P47" s="108"/>
      <c r="Q47" s="108"/>
      <c r="R47" s="108"/>
      <c r="S47" s="113"/>
      <c r="T47" s="59"/>
      <c r="W47" s="300"/>
    </row>
    <row r="48" spans="1:24" ht="22.5" hidden="1" customHeight="1" thickBot="1" x14ac:dyDescent="0.3">
      <c r="A48" s="76"/>
      <c r="B48" s="77"/>
      <c r="C48" s="77"/>
      <c r="D48" s="77"/>
      <c r="E48" s="77"/>
      <c r="F48" s="77"/>
      <c r="G48" s="77"/>
      <c r="H48" s="77"/>
      <c r="I48" s="77"/>
      <c r="J48" s="68"/>
      <c r="K48" s="108"/>
      <c r="L48" s="108"/>
      <c r="M48" s="108"/>
      <c r="N48" s="108"/>
      <c r="O48" s="108"/>
      <c r="P48" s="108"/>
      <c r="Q48" s="108"/>
      <c r="R48" s="108"/>
      <c r="T48" s="59"/>
      <c r="W48" s="87"/>
    </row>
    <row r="49" spans="1:25" ht="30" customHeight="1" x14ac:dyDescent="0.25">
      <c r="R49" s="108"/>
      <c r="T49" s="59"/>
      <c r="W49" s="87"/>
    </row>
    <row r="50" spans="1:25" ht="30" customHeight="1" x14ac:dyDescent="0.2">
      <c r="T50" s="59"/>
      <c r="W50" s="87"/>
    </row>
    <row r="51" spans="1:25" ht="30" customHeight="1" x14ac:dyDescent="0.2">
      <c r="T51" s="59"/>
      <c r="W51" s="87"/>
    </row>
    <row r="52" spans="1:25" ht="30" customHeight="1" x14ac:dyDescent="0.2">
      <c r="T52" s="59"/>
      <c r="W52" s="87"/>
    </row>
    <row r="53" spans="1:25" ht="25.25" customHeight="1" thickBot="1" x14ac:dyDescent="0.25">
      <c r="A53" s="114"/>
      <c r="B53" s="93"/>
      <c r="C53" s="93"/>
      <c r="D53" s="93"/>
      <c r="E53" s="93"/>
      <c r="F53" s="93"/>
      <c r="G53" s="93"/>
      <c r="H53" s="93"/>
      <c r="I53" s="93"/>
      <c r="J53" s="93"/>
      <c r="K53" s="94"/>
      <c r="L53" s="94"/>
      <c r="M53" s="94"/>
      <c r="N53" s="94"/>
      <c r="O53" s="94"/>
      <c r="P53" s="94"/>
      <c r="Q53" s="94"/>
      <c r="R53" s="94"/>
      <c r="S53" s="94"/>
      <c r="T53" s="52"/>
      <c r="U53" s="52"/>
      <c r="V53" s="86"/>
      <c r="W53" s="87"/>
    </row>
    <row r="54" spans="1:25" ht="25.5" customHeight="1" thickBot="1" x14ac:dyDescent="0.25">
      <c r="A54" s="435" t="s">
        <v>13</v>
      </c>
      <c r="B54" s="436"/>
      <c r="C54" s="436"/>
      <c r="D54" s="436"/>
      <c r="E54" s="436"/>
      <c r="F54" s="115"/>
      <c r="G54" s="115"/>
      <c r="H54" s="115"/>
      <c r="I54" s="115"/>
      <c r="J54" s="116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17"/>
      <c r="W54" s="87"/>
    </row>
    <row r="55" spans="1:25" ht="32.25" customHeight="1" x14ac:dyDescent="0.2">
      <c r="A55" s="348" t="s">
        <v>12</v>
      </c>
      <c r="B55" s="348"/>
      <c r="C55" s="348"/>
      <c r="D55" s="348"/>
      <c r="E55" s="349" t="s">
        <v>178</v>
      </c>
      <c r="F55" s="350"/>
      <c r="G55" s="351" t="s">
        <v>64</v>
      </c>
      <c r="H55" s="351" t="s">
        <v>66</v>
      </c>
      <c r="I55" s="118"/>
      <c r="J55" s="119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20"/>
      <c r="W55" s="87"/>
      <c r="Y55" s="434"/>
    </row>
    <row r="56" spans="1:25" ht="47" hidden="1" customHeight="1" x14ac:dyDescent="0.25">
      <c r="A56" s="335" t="s">
        <v>87</v>
      </c>
      <c r="B56" s="335"/>
      <c r="C56" s="335"/>
      <c r="D56" s="335"/>
      <c r="E56" s="313" t="s">
        <v>74</v>
      </c>
      <c r="F56" s="352"/>
      <c r="G56" s="353" t="b">
        <f>IFERROR(IF(E56&lt;&gt;"",TRUE,FALSE),FALSE)</f>
        <v>1</v>
      </c>
      <c r="H56" s="353" t="s">
        <v>65</v>
      </c>
      <c r="I56" s="121"/>
      <c r="J56" s="122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17"/>
      <c r="Y56" s="434"/>
    </row>
    <row r="57" spans="1:25" ht="47" customHeight="1" x14ac:dyDescent="0.2">
      <c r="A57" s="335">
        <v>1</v>
      </c>
      <c r="B57" s="335"/>
      <c r="C57" s="335"/>
      <c r="D57" s="335"/>
      <c r="E57" s="313" t="s">
        <v>3590</v>
      </c>
      <c r="F57" s="352"/>
      <c r="G57" s="353" t="b">
        <f t="shared" ref="G57:G68" si="6">IFERROR(IF(E57&lt;&gt;"",TRUE,FALSE),FALSE)</f>
        <v>1</v>
      </c>
      <c r="H57" s="353" t="s">
        <v>371</v>
      </c>
      <c r="I57" s="121"/>
      <c r="J57" s="122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17"/>
      <c r="Y57" s="299"/>
    </row>
    <row r="58" spans="1:25" ht="47" customHeight="1" x14ac:dyDescent="0.2">
      <c r="A58" s="335">
        <v>2</v>
      </c>
      <c r="B58" s="335"/>
      <c r="C58" s="335"/>
      <c r="D58" s="335"/>
      <c r="E58" s="313"/>
      <c r="F58" s="352"/>
      <c r="G58" s="353" t="b">
        <f t="shared" si="6"/>
        <v>0</v>
      </c>
      <c r="H58" s="353" t="s">
        <v>372</v>
      </c>
      <c r="I58" s="121"/>
      <c r="J58" s="122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17"/>
      <c r="Y58" s="299"/>
    </row>
    <row r="59" spans="1:25" ht="47" customHeight="1" x14ac:dyDescent="0.2">
      <c r="A59" s="335">
        <v>3</v>
      </c>
      <c r="B59" s="335"/>
      <c r="C59" s="335"/>
      <c r="D59" s="335"/>
      <c r="E59" s="313"/>
      <c r="F59" s="352"/>
      <c r="G59" s="353" t="b">
        <f t="shared" si="6"/>
        <v>0</v>
      </c>
      <c r="H59" s="353" t="s">
        <v>373</v>
      </c>
      <c r="I59" s="121"/>
      <c r="J59" s="122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17"/>
      <c r="Y59" s="299"/>
    </row>
    <row r="60" spans="1:25" ht="47" customHeight="1" x14ac:dyDescent="0.2">
      <c r="A60" s="335">
        <v>4</v>
      </c>
      <c r="B60" s="335"/>
      <c r="C60" s="335"/>
      <c r="D60" s="335"/>
      <c r="E60" s="313"/>
      <c r="F60" s="352"/>
      <c r="G60" s="353" t="b">
        <f t="shared" si="6"/>
        <v>0</v>
      </c>
      <c r="H60" s="353" t="s">
        <v>374</v>
      </c>
      <c r="I60" s="121"/>
      <c r="J60" s="122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17"/>
      <c r="Y60" s="299"/>
    </row>
    <row r="61" spans="1:25" ht="47" customHeight="1" x14ac:dyDescent="0.2">
      <c r="A61" s="335">
        <v>5</v>
      </c>
      <c r="B61" s="335"/>
      <c r="C61" s="335"/>
      <c r="D61" s="335"/>
      <c r="E61" s="313"/>
      <c r="F61" s="352"/>
      <c r="G61" s="353" t="b">
        <f t="shared" si="6"/>
        <v>0</v>
      </c>
      <c r="H61" s="353" t="s">
        <v>375</v>
      </c>
      <c r="I61" s="121"/>
      <c r="J61" s="122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17"/>
      <c r="Y61" s="299"/>
    </row>
    <row r="62" spans="1:25" ht="47" customHeight="1" x14ac:dyDescent="0.2">
      <c r="A62" s="335">
        <v>6</v>
      </c>
      <c r="B62" s="335"/>
      <c r="C62" s="335"/>
      <c r="D62" s="335"/>
      <c r="E62" s="313"/>
      <c r="F62" s="352"/>
      <c r="G62" s="353" t="b">
        <f t="shared" si="6"/>
        <v>0</v>
      </c>
      <c r="H62" s="353" t="s">
        <v>376</v>
      </c>
      <c r="I62" s="121"/>
      <c r="J62" s="122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17"/>
      <c r="Y62" s="299"/>
    </row>
    <row r="63" spans="1:25" ht="47" customHeight="1" x14ac:dyDescent="0.2">
      <c r="A63" s="335">
        <v>7</v>
      </c>
      <c r="B63" s="335"/>
      <c r="C63" s="335"/>
      <c r="D63" s="335"/>
      <c r="E63" s="313"/>
      <c r="F63" s="352"/>
      <c r="G63" s="353" t="b">
        <f t="shared" si="6"/>
        <v>0</v>
      </c>
      <c r="H63" s="353" t="s">
        <v>377</v>
      </c>
      <c r="I63" s="121"/>
      <c r="J63" s="122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17"/>
      <c r="Y63" s="299"/>
    </row>
    <row r="64" spans="1:25" ht="47" customHeight="1" x14ac:dyDescent="0.2">
      <c r="A64" s="335">
        <v>8</v>
      </c>
      <c r="B64" s="335"/>
      <c r="C64" s="335"/>
      <c r="D64" s="335"/>
      <c r="E64" s="313"/>
      <c r="F64" s="352"/>
      <c r="G64" s="353" t="b">
        <f t="shared" si="6"/>
        <v>0</v>
      </c>
      <c r="H64" s="353" t="s">
        <v>378</v>
      </c>
      <c r="I64" s="121"/>
      <c r="J64" s="122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17"/>
      <c r="Y64" s="299"/>
    </row>
    <row r="65" spans="1:50" ht="47" customHeight="1" x14ac:dyDescent="0.2">
      <c r="A65" s="335">
        <v>9</v>
      </c>
      <c r="B65" s="335"/>
      <c r="C65" s="335"/>
      <c r="D65" s="335"/>
      <c r="E65" s="313"/>
      <c r="F65" s="352"/>
      <c r="G65" s="353" t="b">
        <f t="shared" si="6"/>
        <v>0</v>
      </c>
      <c r="H65" s="353" t="s">
        <v>379</v>
      </c>
      <c r="I65" s="121"/>
      <c r="J65" s="122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17"/>
      <c r="Y65" s="299"/>
    </row>
    <row r="66" spans="1:50" ht="47" customHeight="1" x14ac:dyDescent="0.2">
      <c r="A66" s="335">
        <v>10</v>
      </c>
      <c r="B66" s="335"/>
      <c r="C66" s="335"/>
      <c r="D66" s="335"/>
      <c r="E66" s="313"/>
      <c r="F66" s="352"/>
      <c r="G66" s="353" t="b">
        <f t="shared" si="6"/>
        <v>0</v>
      </c>
      <c r="H66" s="353" t="s">
        <v>380</v>
      </c>
      <c r="I66" s="121"/>
      <c r="J66" s="122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17"/>
      <c r="Y66" s="299"/>
    </row>
    <row r="67" spans="1:50" ht="47" customHeight="1" x14ac:dyDescent="0.2">
      <c r="A67" s="335">
        <v>11</v>
      </c>
      <c r="B67" s="335"/>
      <c r="C67" s="335"/>
      <c r="D67" s="335"/>
      <c r="E67" s="313"/>
      <c r="F67" s="352"/>
      <c r="G67" s="353" t="b">
        <f t="shared" si="6"/>
        <v>0</v>
      </c>
      <c r="H67" s="353" t="s">
        <v>381</v>
      </c>
      <c r="I67" s="121"/>
      <c r="J67" s="122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17"/>
      <c r="Y67" s="299"/>
    </row>
    <row r="68" spans="1:50" ht="47" customHeight="1" x14ac:dyDescent="0.2">
      <c r="A68" s="335">
        <v>12</v>
      </c>
      <c r="B68" s="335"/>
      <c r="C68" s="335"/>
      <c r="D68" s="335"/>
      <c r="E68" s="313"/>
      <c r="F68" s="352"/>
      <c r="G68" s="353" t="b">
        <f t="shared" si="6"/>
        <v>0</v>
      </c>
      <c r="H68" s="353" t="s">
        <v>382</v>
      </c>
      <c r="I68" s="121"/>
      <c r="J68" s="122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17"/>
      <c r="Y68" s="299"/>
    </row>
    <row r="69" spans="1:50" ht="2.5" customHeight="1" thickBot="1" x14ac:dyDescent="0.25">
      <c r="A69" s="123"/>
      <c r="B69" s="124"/>
      <c r="C69" s="124"/>
      <c r="D69" s="124"/>
      <c r="E69" s="124"/>
      <c r="F69" s="124"/>
      <c r="G69" s="124"/>
      <c r="H69" s="124"/>
      <c r="I69" s="124"/>
      <c r="J69" s="125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17"/>
      <c r="Y69" s="126"/>
    </row>
    <row r="70" spans="1:50" ht="29" customHeight="1" thickBot="1" x14ac:dyDescent="0.25">
      <c r="A70" s="127"/>
      <c r="B70" s="127"/>
      <c r="C70" s="127"/>
      <c r="D70" s="127"/>
      <c r="E70" s="127"/>
      <c r="F70" s="127"/>
      <c r="G70" s="127"/>
      <c r="H70" s="127"/>
      <c r="I70" s="127"/>
      <c r="J70" s="127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17"/>
      <c r="Y70" s="126"/>
    </row>
    <row r="71" spans="1:50" s="54" customFormat="1" ht="30.5" customHeight="1" thickBot="1" x14ac:dyDescent="0.25">
      <c r="A71" s="128"/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79"/>
      <c r="W71" s="79"/>
      <c r="X71" s="79"/>
      <c r="Y71" s="79"/>
      <c r="Z71" s="79"/>
      <c r="AO71" s="3"/>
      <c r="AP71" s="3"/>
      <c r="AQ71" s="3"/>
      <c r="AR71" s="3"/>
      <c r="AS71" s="3"/>
      <c r="AT71" s="3"/>
      <c r="AU71" s="3"/>
      <c r="AV71" s="3"/>
      <c r="AW71" s="3"/>
      <c r="AX71" s="3"/>
    </row>
    <row r="72" spans="1:50" ht="30.75" customHeight="1" thickBot="1" x14ac:dyDescent="0.25">
      <c r="A72" s="426" t="s">
        <v>5</v>
      </c>
      <c r="B72" s="436"/>
      <c r="C72" s="436"/>
      <c r="D72" s="436"/>
      <c r="E72" s="429"/>
      <c r="F72" s="115"/>
      <c r="G72" s="115"/>
      <c r="H72" s="115"/>
      <c r="I72" s="115"/>
      <c r="J72" s="116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17"/>
      <c r="W72" s="87"/>
    </row>
    <row r="73" spans="1:50" ht="30.75" customHeight="1" x14ac:dyDescent="0.2">
      <c r="A73" s="348" t="s">
        <v>14</v>
      </c>
      <c r="B73" s="348"/>
      <c r="C73" s="348"/>
      <c r="D73" s="348"/>
      <c r="E73" s="349" t="s">
        <v>179</v>
      </c>
      <c r="F73" s="350"/>
      <c r="G73" s="351" t="s">
        <v>64</v>
      </c>
      <c r="H73" s="351" t="s">
        <v>66</v>
      </c>
      <c r="I73" s="118"/>
      <c r="J73" s="119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20"/>
      <c r="W73" s="87"/>
      <c r="Y73" s="434"/>
    </row>
    <row r="74" spans="1:50" ht="47" hidden="1" customHeight="1" x14ac:dyDescent="0.25">
      <c r="A74" s="335" t="s">
        <v>88</v>
      </c>
      <c r="B74" s="335"/>
      <c r="C74" s="335"/>
      <c r="D74" s="335"/>
      <c r="E74" s="313" t="s">
        <v>75</v>
      </c>
      <c r="F74" s="352"/>
      <c r="G74" s="353" t="b">
        <f>IFERROR(IF(E74&lt;&gt;"",TRUE,FALSE),FALSE)</f>
        <v>1</v>
      </c>
      <c r="H74" s="353" t="s">
        <v>65</v>
      </c>
      <c r="I74" s="121"/>
      <c r="J74" s="122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129"/>
      <c r="Y74" s="434"/>
    </row>
    <row r="75" spans="1:50" ht="47" customHeight="1" x14ac:dyDescent="0.2">
      <c r="A75" s="335">
        <v>1</v>
      </c>
      <c r="B75" s="335"/>
      <c r="C75" s="335"/>
      <c r="D75" s="335"/>
      <c r="E75" s="313" t="s">
        <v>3598</v>
      </c>
      <c r="F75" s="352"/>
      <c r="G75" s="353" t="b">
        <f t="shared" ref="G75:G86" si="7">IFERROR(IF(E75&lt;&gt;"",TRUE,FALSE),FALSE)</f>
        <v>1</v>
      </c>
      <c r="H75" s="353" t="s">
        <v>383</v>
      </c>
      <c r="I75" s="121"/>
      <c r="J75" s="122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129"/>
      <c r="Y75" s="434"/>
    </row>
    <row r="76" spans="1:50" ht="47" customHeight="1" x14ac:dyDescent="0.2">
      <c r="A76" s="335">
        <v>2</v>
      </c>
      <c r="B76" s="335"/>
      <c r="C76" s="335"/>
      <c r="D76" s="335"/>
      <c r="E76" s="313" t="s">
        <v>3599</v>
      </c>
      <c r="F76" s="352"/>
      <c r="G76" s="353" t="b">
        <f t="shared" si="7"/>
        <v>1</v>
      </c>
      <c r="H76" s="353" t="s">
        <v>384</v>
      </c>
      <c r="I76" s="121"/>
      <c r="J76" s="122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129"/>
      <c r="Y76" s="434"/>
    </row>
    <row r="77" spans="1:50" ht="47" customHeight="1" x14ac:dyDescent="0.2">
      <c r="A77" s="335">
        <v>3</v>
      </c>
      <c r="B77" s="335"/>
      <c r="C77" s="335"/>
      <c r="D77" s="335"/>
      <c r="E77" s="313" t="s">
        <v>3600</v>
      </c>
      <c r="F77" s="352"/>
      <c r="G77" s="353" t="b">
        <f t="shared" si="7"/>
        <v>1</v>
      </c>
      <c r="H77" s="353" t="s">
        <v>385</v>
      </c>
      <c r="I77" s="121"/>
      <c r="J77" s="122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129"/>
      <c r="Y77" s="434"/>
    </row>
    <row r="78" spans="1:50" ht="47" customHeight="1" x14ac:dyDescent="0.2">
      <c r="A78" s="335">
        <v>4</v>
      </c>
      <c r="B78" s="335"/>
      <c r="C78" s="335"/>
      <c r="D78" s="335"/>
      <c r="E78" s="313" t="s">
        <v>3601</v>
      </c>
      <c r="F78" s="352"/>
      <c r="G78" s="353" t="b">
        <f t="shared" si="7"/>
        <v>1</v>
      </c>
      <c r="H78" s="353" t="s">
        <v>386</v>
      </c>
      <c r="I78" s="121"/>
      <c r="J78" s="122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129"/>
      <c r="Y78" s="434"/>
    </row>
    <row r="79" spans="1:50" ht="47" customHeight="1" x14ac:dyDescent="0.2">
      <c r="A79" s="335">
        <v>5</v>
      </c>
      <c r="B79" s="335"/>
      <c r="C79" s="335"/>
      <c r="D79" s="335"/>
      <c r="E79" s="313"/>
      <c r="F79" s="352"/>
      <c r="G79" s="353" t="b">
        <f t="shared" si="7"/>
        <v>0</v>
      </c>
      <c r="H79" s="353" t="s">
        <v>387</v>
      </c>
      <c r="I79" s="121"/>
      <c r="J79" s="122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129"/>
      <c r="Y79" s="434"/>
    </row>
    <row r="80" spans="1:50" ht="47" customHeight="1" x14ac:dyDescent="0.2">
      <c r="A80" s="335">
        <v>6</v>
      </c>
      <c r="B80" s="335"/>
      <c r="C80" s="335"/>
      <c r="D80" s="335"/>
      <c r="E80" s="313"/>
      <c r="F80" s="352"/>
      <c r="G80" s="353" t="b">
        <f t="shared" si="7"/>
        <v>0</v>
      </c>
      <c r="H80" s="353" t="s">
        <v>388</v>
      </c>
      <c r="I80" s="121"/>
      <c r="J80" s="122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129"/>
      <c r="Y80" s="434"/>
    </row>
    <row r="81" spans="1:25" ht="47" customHeight="1" x14ac:dyDescent="0.2">
      <c r="A81" s="335">
        <v>7</v>
      </c>
      <c r="B81" s="335"/>
      <c r="C81" s="335"/>
      <c r="D81" s="335"/>
      <c r="E81" s="313"/>
      <c r="F81" s="352"/>
      <c r="G81" s="353" t="b">
        <f t="shared" si="7"/>
        <v>0</v>
      </c>
      <c r="H81" s="353" t="s">
        <v>389</v>
      </c>
      <c r="I81" s="121"/>
      <c r="J81" s="122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129"/>
      <c r="Y81" s="434"/>
    </row>
    <row r="82" spans="1:25" ht="47" customHeight="1" x14ac:dyDescent="0.2">
      <c r="A82" s="335">
        <v>8</v>
      </c>
      <c r="B82" s="335"/>
      <c r="C82" s="335"/>
      <c r="D82" s="335"/>
      <c r="E82" s="313"/>
      <c r="F82" s="352"/>
      <c r="G82" s="353" t="b">
        <f t="shared" si="7"/>
        <v>0</v>
      </c>
      <c r="H82" s="353" t="s">
        <v>390</v>
      </c>
      <c r="I82" s="121"/>
      <c r="J82" s="122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129"/>
      <c r="Y82" s="434"/>
    </row>
    <row r="83" spans="1:25" ht="47" customHeight="1" x14ac:dyDescent="0.2">
      <c r="A83" s="335">
        <v>9</v>
      </c>
      <c r="B83" s="335"/>
      <c r="C83" s="335"/>
      <c r="D83" s="335"/>
      <c r="E83" s="313"/>
      <c r="F83" s="352"/>
      <c r="G83" s="353" t="b">
        <f t="shared" si="7"/>
        <v>0</v>
      </c>
      <c r="H83" s="353" t="s">
        <v>391</v>
      </c>
      <c r="I83" s="121"/>
      <c r="J83" s="122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129"/>
      <c r="Y83" s="434"/>
    </row>
    <row r="84" spans="1:25" ht="47" customHeight="1" x14ac:dyDescent="0.2">
      <c r="A84" s="335">
        <v>10</v>
      </c>
      <c r="B84" s="335"/>
      <c r="C84" s="335"/>
      <c r="D84" s="335"/>
      <c r="E84" s="313"/>
      <c r="F84" s="352"/>
      <c r="G84" s="353" t="b">
        <f t="shared" si="7"/>
        <v>0</v>
      </c>
      <c r="H84" s="353" t="s">
        <v>392</v>
      </c>
      <c r="I84" s="121"/>
      <c r="J84" s="122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129"/>
      <c r="Y84" s="434"/>
    </row>
    <row r="85" spans="1:25" ht="47" customHeight="1" x14ac:dyDescent="0.2">
      <c r="A85" s="335">
        <v>11</v>
      </c>
      <c r="B85" s="335"/>
      <c r="C85" s="335"/>
      <c r="D85" s="335"/>
      <c r="E85" s="313"/>
      <c r="F85" s="352"/>
      <c r="G85" s="353" t="b">
        <f t="shared" si="7"/>
        <v>0</v>
      </c>
      <c r="H85" s="353" t="s">
        <v>393</v>
      </c>
      <c r="I85" s="121"/>
      <c r="J85" s="122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129"/>
      <c r="Y85" s="434"/>
    </row>
    <row r="86" spans="1:25" ht="47" customHeight="1" x14ac:dyDescent="0.2">
      <c r="A86" s="335">
        <v>12</v>
      </c>
      <c r="B86" s="335"/>
      <c r="C86" s="335"/>
      <c r="D86" s="335"/>
      <c r="E86" s="313"/>
      <c r="F86" s="352"/>
      <c r="G86" s="353" t="b">
        <f t="shared" si="7"/>
        <v>0</v>
      </c>
      <c r="H86" s="353" t="s">
        <v>394</v>
      </c>
      <c r="I86" s="121"/>
      <c r="J86" s="122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129"/>
      <c r="Y86" s="434"/>
    </row>
    <row r="87" spans="1:25" ht="2.5" customHeight="1" thickBot="1" x14ac:dyDescent="0.25">
      <c r="A87" s="76"/>
      <c r="B87" s="77"/>
      <c r="C87" s="77"/>
      <c r="D87" s="77"/>
      <c r="E87" s="77"/>
      <c r="F87" s="77"/>
      <c r="G87" s="77"/>
      <c r="H87" s="77"/>
      <c r="I87" s="77"/>
      <c r="J87" s="68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129"/>
      <c r="Y87" s="434"/>
    </row>
    <row r="88" spans="1:25" ht="35" customHeight="1" thickBot="1" x14ac:dyDescent="0.25"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129"/>
      <c r="Y88" s="434"/>
    </row>
    <row r="89" spans="1:25" ht="35" customHeight="1" x14ac:dyDescent="0.2"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129"/>
    </row>
    <row r="90" spans="1:25" ht="35" customHeight="1" x14ac:dyDescent="0.2"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129"/>
    </row>
    <row r="91" spans="1:25" ht="35" customHeight="1" x14ac:dyDescent="0.2"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129"/>
    </row>
    <row r="92" spans="1:25" ht="35" customHeight="1" x14ac:dyDescent="0.2"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129"/>
    </row>
    <row r="93" spans="1:25" ht="17" customHeight="1" x14ac:dyDescent="0.2"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129"/>
    </row>
    <row r="94" spans="1:25" ht="21.5" customHeight="1" x14ac:dyDescent="0.2"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129"/>
    </row>
    <row r="95" spans="1:25" ht="29" customHeight="1" thickBot="1" x14ac:dyDescent="0.25"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129"/>
    </row>
    <row r="96" spans="1:25" ht="29.25" customHeight="1" thickBot="1" x14ac:dyDescent="0.25">
      <c r="A96" s="426" t="s">
        <v>16</v>
      </c>
      <c r="B96" s="436"/>
      <c r="C96" s="436"/>
      <c r="D96" s="436"/>
      <c r="E96" s="429"/>
      <c r="F96" s="115"/>
      <c r="G96" s="115"/>
      <c r="H96" s="115"/>
      <c r="I96" s="115"/>
      <c r="J96" s="116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17"/>
    </row>
    <row r="97" spans="1:45" ht="26.25" customHeight="1" x14ac:dyDescent="0.2">
      <c r="A97" s="348" t="s">
        <v>17</v>
      </c>
      <c r="B97" s="348"/>
      <c r="C97" s="348"/>
      <c r="D97" s="348"/>
      <c r="E97" s="348" t="s">
        <v>84</v>
      </c>
      <c r="F97" s="354"/>
      <c r="G97" s="354" t="s">
        <v>64</v>
      </c>
      <c r="H97" s="354" t="s">
        <v>66</v>
      </c>
      <c r="I97" s="354" t="s">
        <v>113</v>
      </c>
      <c r="J97" s="130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20"/>
    </row>
    <row r="98" spans="1:45" ht="47" hidden="1" customHeight="1" x14ac:dyDescent="0.25">
      <c r="A98" s="335" t="s">
        <v>89</v>
      </c>
      <c r="B98" s="335"/>
      <c r="C98" s="335"/>
      <c r="D98" s="335"/>
      <c r="E98" s="336"/>
      <c r="F98" s="355"/>
      <c r="G98" s="355" t="b">
        <f>IFERROR(IF(E98&lt;&gt;"",TRUE,FALSE),FALSE)</f>
        <v>0</v>
      </c>
      <c r="H98" s="356" t="s">
        <v>65</v>
      </c>
      <c r="I98" s="417" t="str">
        <f>IFERROR(VLOOKUP(E98,'Reference Records'!$C$68:$H$80,6,FALSE),"")</f>
        <v/>
      </c>
      <c r="J98" s="131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129"/>
      <c r="Y98" s="126"/>
      <c r="AS98" s="6"/>
    </row>
    <row r="99" spans="1:45" ht="47" customHeight="1" x14ac:dyDescent="0.2">
      <c r="A99" s="335">
        <v>1</v>
      </c>
      <c r="B99" s="335"/>
      <c r="C99" s="335"/>
      <c r="D99" s="335"/>
      <c r="E99" s="336" t="s">
        <v>1920</v>
      </c>
      <c r="F99" s="355"/>
      <c r="G99" s="355" t="b">
        <f t="shared" ref="G99:G113" si="8">IFERROR(IF(E99&lt;&gt;"",TRUE,FALSE),FALSE)</f>
        <v>1</v>
      </c>
      <c r="H99" s="356" t="s">
        <v>395</v>
      </c>
      <c r="I99" s="417" t="str">
        <f>IFERROR(VLOOKUP(E99,'Reference Records'!$C$68:$H$80,6,FALSE),"")</f>
        <v>a1O36000001EGFIEA4</v>
      </c>
      <c r="J99" s="131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129"/>
      <c r="Y99" s="299"/>
      <c r="AS99" s="6"/>
    </row>
    <row r="100" spans="1:45" ht="47" customHeight="1" x14ac:dyDescent="0.2">
      <c r="A100" s="335">
        <v>2</v>
      </c>
      <c r="B100" s="335"/>
      <c r="C100" s="335"/>
      <c r="D100" s="335"/>
      <c r="E100" s="336" t="s">
        <v>1880</v>
      </c>
      <c r="F100" s="355"/>
      <c r="G100" s="355" t="b">
        <f t="shared" si="8"/>
        <v>1</v>
      </c>
      <c r="H100" s="356" t="s">
        <v>396</v>
      </c>
      <c r="I100" s="417" t="str">
        <f>IFERROR(VLOOKUP(E100,'Reference Records'!$C$68:$H$80,6,FALSE),"")</f>
        <v>a1O36000001EGFKEA4</v>
      </c>
      <c r="J100" s="131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129"/>
      <c r="Y100" s="299"/>
      <c r="AS100" s="6"/>
    </row>
    <row r="101" spans="1:45" ht="47" customHeight="1" x14ac:dyDescent="0.2">
      <c r="A101" s="335">
        <v>3</v>
      </c>
      <c r="B101" s="335"/>
      <c r="C101" s="335"/>
      <c r="D101" s="335"/>
      <c r="E101" s="336" t="s">
        <v>1924</v>
      </c>
      <c r="F101" s="355"/>
      <c r="G101" s="355" t="b">
        <f t="shared" si="8"/>
        <v>1</v>
      </c>
      <c r="H101" s="356" t="s">
        <v>397</v>
      </c>
      <c r="I101" s="417" t="str">
        <f>IFERROR(VLOOKUP(E101,'Reference Records'!$C$68:$H$80,6,FALSE),"")</f>
        <v>a1O36000001EGFJEA4</v>
      </c>
      <c r="J101" s="131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129"/>
      <c r="Y101" s="299"/>
      <c r="AS101" s="6"/>
    </row>
    <row r="102" spans="1:45" ht="47" customHeight="1" x14ac:dyDescent="0.2">
      <c r="A102" s="335">
        <v>4</v>
      </c>
      <c r="B102" s="335"/>
      <c r="C102" s="335"/>
      <c r="D102" s="335"/>
      <c r="E102" s="336" t="s">
        <v>1888</v>
      </c>
      <c r="F102" s="355"/>
      <c r="G102" s="355" t="b">
        <f t="shared" si="8"/>
        <v>1</v>
      </c>
      <c r="H102" s="356" t="s">
        <v>398</v>
      </c>
      <c r="I102" s="417" t="str">
        <f>IFERROR(VLOOKUP(E102,'Reference Records'!$C$68:$H$80,6,FALSE),"")</f>
        <v>a1O36000001EGFXEA4</v>
      </c>
      <c r="J102" s="131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129"/>
      <c r="Y102" s="299"/>
      <c r="AS102" s="6"/>
    </row>
    <row r="103" spans="1:45" ht="47" customHeight="1" x14ac:dyDescent="0.2">
      <c r="A103" s="335">
        <v>5</v>
      </c>
      <c r="B103" s="335"/>
      <c r="C103" s="335"/>
      <c r="D103" s="335"/>
      <c r="E103" s="336" t="s">
        <v>1900</v>
      </c>
      <c r="F103" s="355"/>
      <c r="G103" s="355" t="b">
        <f t="shared" si="8"/>
        <v>1</v>
      </c>
      <c r="H103" s="356" t="s">
        <v>399</v>
      </c>
      <c r="I103" s="417" t="str">
        <f>IFERROR(VLOOKUP(E103,'Reference Records'!$C$68:$H$80,6,FALSE),"")</f>
        <v>a1O36000001EGFWEA4</v>
      </c>
      <c r="J103" s="131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129"/>
      <c r="Y103" s="299"/>
      <c r="AS103" s="6"/>
    </row>
    <row r="104" spans="1:45" ht="47" customHeight="1" x14ac:dyDescent="0.2">
      <c r="A104" s="335">
        <v>6</v>
      </c>
      <c r="B104" s="335"/>
      <c r="C104" s="335"/>
      <c r="D104" s="335"/>
      <c r="E104" s="336" t="s">
        <v>1916</v>
      </c>
      <c r="F104" s="355"/>
      <c r="G104" s="355" t="b">
        <f t="shared" si="8"/>
        <v>1</v>
      </c>
      <c r="H104" s="356" t="s">
        <v>400</v>
      </c>
      <c r="I104" s="417" t="str">
        <f>IFERROR(VLOOKUP(E104,'Reference Records'!$C$68:$H$80,6,FALSE),"")</f>
        <v>a1O36000001EGFQEA4</v>
      </c>
      <c r="J104" s="131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129"/>
      <c r="Y104" s="299"/>
      <c r="AS104" s="6"/>
    </row>
    <row r="105" spans="1:45" ht="47" customHeight="1" x14ac:dyDescent="0.2">
      <c r="A105" s="335">
        <v>7</v>
      </c>
      <c r="B105" s="335"/>
      <c r="C105" s="335"/>
      <c r="D105" s="335"/>
      <c r="E105" s="336"/>
      <c r="F105" s="355"/>
      <c r="G105" s="355" t="b">
        <f t="shared" si="8"/>
        <v>0</v>
      </c>
      <c r="H105" s="356" t="s">
        <v>401</v>
      </c>
      <c r="I105" s="417" t="str">
        <f>IFERROR(VLOOKUP(E105,'Reference Records'!$C$68:$H$80,6,FALSE),"")</f>
        <v/>
      </c>
      <c r="J105" s="131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129"/>
      <c r="Y105" s="299"/>
      <c r="AS105" s="6"/>
    </row>
    <row r="106" spans="1:45" ht="47" customHeight="1" x14ac:dyDescent="0.2">
      <c r="A106" s="335">
        <v>8</v>
      </c>
      <c r="B106" s="335"/>
      <c r="C106" s="335"/>
      <c r="D106" s="335"/>
      <c r="E106" s="336"/>
      <c r="F106" s="355"/>
      <c r="G106" s="355" t="b">
        <f t="shared" si="8"/>
        <v>0</v>
      </c>
      <c r="H106" s="356" t="s">
        <v>402</v>
      </c>
      <c r="I106" s="417" t="str">
        <f>IFERROR(VLOOKUP(E106,'Reference Records'!$C$68:$H$80,6,FALSE),"")</f>
        <v/>
      </c>
      <c r="J106" s="131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129"/>
      <c r="Y106" s="299"/>
      <c r="AS106" s="6"/>
    </row>
    <row r="107" spans="1:45" ht="47" customHeight="1" x14ac:dyDescent="0.2">
      <c r="A107" s="335">
        <v>9</v>
      </c>
      <c r="B107" s="335"/>
      <c r="C107" s="335"/>
      <c r="D107" s="335"/>
      <c r="E107" s="336"/>
      <c r="F107" s="355"/>
      <c r="G107" s="355" t="b">
        <f t="shared" si="8"/>
        <v>0</v>
      </c>
      <c r="H107" s="356" t="s">
        <v>403</v>
      </c>
      <c r="I107" s="417" t="str">
        <f>IFERROR(VLOOKUP(E107,'Reference Records'!$C$68:$H$80,6,FALSE),"")</f>
        <v/>
      </c>
      <c r="J107" s="131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129"/>
      <c r="Y107" s="299"/>
      <c r="AS107" s="6"/>
    </row>
    <row r="108" spans="1:45" ht="47" customHeight="1" x14ac:dyDescent="0.2">
      <c r="A108" s="335">
        <v>10</v>
      </c>
      <c r="B108" s="335"/>
      <c r="C108" s="335"/>
      <c r="D108" s="335"/>
      <c r="E108" s="336"/>
      <c r="F108" s="355"/>
      <c r="G108" s="355" t="b">
        <f t="shared" si="8"/>
        <v>0</v>
      </c>
      <c r="H108" s="356" t="s">
        <v>404</v>
      </c>
      <c r="I108" s="417" t="str">
        <f>IFERROR(VLOOKUP(E108,'Reference Records'!$C$68:$H$80,6,FALSE),"")</f>
        <v/>
      </c>
      <c r="J108" s="131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129"/>
      <c r="Y108" s="299"/>
      <c r="AS108" s="6"/>
    </row>
    <row r="109" spans="1:45" ht="47" customHeight="1" x14ac:dyDescent="0.2">
      <c r="A109" s="335">
        <v>11</v>
      </c>
      <c r="B109" s="335"/>
      <c r="C109" s="335"/>
      <c r="D109" s="335"/>
      <c r="E109" s="336"/>
      <c r="F109" s="355"/>
      <c r="G109" s="355" t="b">
        <f t="shared" si="8"/>
        <v>0</v>
      </c>
      <c r="H109" s="356" t="s">
        <v>405</v>
      </c>
      <c r="I109" s="417" t="str">
        <f>IFERROR(VLOOKUP(E109,'Reference Records'!$C$68:$H$80,6,FALSE),"")</f>
        <v/>
      </c>
      <c r="J109" s="131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129"/>
      <c r="Y109" s="299"/>
      <c r="AS109" s="6"/>
    </row>
    <row r="110" spans="1:45" ht="47" customHeight="1" x14ac:dyDescent="0.2">
      <c r="A110" s="335">
        <v>12</v>
      </c>
      <c r="B110" s="335"/>
      <c r="C110" s="335"/>
      <c r="D110" s="335"/>
      <c r="E110" s="336"/>
      <c r="F110" s="355"/>
      <c r="G110" s="355" t="b">
        <f t="shared" si="8"/>
        <v>0</v>
      </c>
      <c r="H110" s="356" t="s">
        <v>406</v>
      </c>
      <c r="I110" s="417" t="str">
        <f>IFERROR(VLOOKUP(E110,'Reference Records'!$C$68:$H$80,6,FALSE),"")</f>
        <v/>
      </c>
      <c r="J110" s="131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129"/>
      <c r="Y110" s="299"/>
      <c r="AS110" s="6"/>
    </row>
    <row r="111" spans="1:45" ht="47" customHeight="1" x14ac:dyDescent="0.2">
      <c r="A111" s="335">
        <v>13</v>
      </c>
      <c r="B111" s="335"/>
      <c r="C111" s="335"/>
      <c r="D111" s="335"/>
      <c r="E111" s="336"/>
      <c r="F111" s="355"/>
      <c r="G111" s="355" t="b">
        <f t="shared" si="8"/>
        <v>0</v>
      </c>
      <c r="H111" s="356" t="s">
        <v>407</v>
      </c>
      <c r="I111" s="417" t="str">
        <f>IFERROR(VLOOKUP(E111,'Reference Records'!$C$68:$H$80,6,FALSE),"")</f>
        <v/>
      </c>
      <c r="J111" s="131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129"/>
      <c r="Y111" s="299"/>
      <c r="AS111" s="6"/>
    </row>
    <row r="112" spans="1:45" ht="47" customHeight="1" x14ac:dyDescent="0.2">
      <c r="A112" s="335">
        <v>14</v>
      </c>
      <c r="B112" s="335"/>
      <c r="C112" s="335"/>
      <c r="D112" s="335"/>
      <c r="E112" s="336"/>
      <c r="F112" s="355"/>
      <c r="G112" s="355" t="b">
        <f t="shared" si="8"/>
        <v>0</v>
      </c>
      <c r="H112" s="356" t="s">
        <v>408</v>
      </c>
      <c r="I112" s="417" t="str">
        <f>IFERROR(VLOOKUP(E112,'Reference Records'!$C$68:$H$80,6,FALSE),"")</f>
        <v/>
      </c>
      <c r="J112" s="131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129"/>
      <c r="Y112" s="299"/>
      <c r="AS112" s="6"/>
    </row>
    <row r="113" spans="1:45" ht="47" customHeight="1" x14ac:dyDescent="0.2">
      <c r="A113" s="335">
        <v>15</v>
      </c>
      <c r="B113" s="335"/>
      <c r="C113" s="335"/>
      <c r="D113" s="335"/>
      <c r="E113" s="336"/>
      <c r="F113" s="355"/>
      <c r="G113" s="355" t="b">
        <f t="shared" si="8"/>
        <v>0</v>
      </c>
      <c r="H113" s="356" t="s">
        <v>409</v>
      </c>
      <c r="I113" s="417" t="str">
        <f>IFERROR(VLOOKUP(E113,'Reference Records'!$C$68:$H$80,6,FALSE),"")</f>
        <v/>
      </c>
      <c r="J113" s="131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129"/>
      <c r="Y113" s="299"/>
      <c r="AS113" s="6"/>
    </row>
    <row r="114" spans="1:45" ht="2.5" customHeight="1" thickBot="1" x14ac:dyDescent="0.25">
      <c r="A114" s="76"/>
      <c r="B114" s="77"/>
      <c r="C114" s="77"/>
      <c r="D114" s="77"/>
      <c r="E114" s="77"/>
      <c r="F114" s="77"/>
      <c r="G114" s="77"/>
      <c r="H114" s="77"/>
      <c r="I114" s="77"/>
      <c r="J114" s="68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129"/>
    </row>
    <row r="115" spans="1:45" ht="35" customHeight="1" thickBot="1" x14ac:dyDescent="0.25"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129"/>
    </row>
    <row r="116" spans="1:45" ht="35" customHeight="1" x14ac:dyDescent="0.2"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129"/>
    </row>
    <row r="117" spans="1:45" ht="35" customHeight="1" x14ac:dyDescent="0.2"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129"/>
    </row>
    <row r="118" spans="1:45" ht="35" customHeight="1" x14ac:dyDescent="0.2"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129"/>
    </row>
    <row r="119" spans="1:45" ht="35" customHeight="1" x14ac:dyDescent="0.2">
      <c r="K119" s="53"/>
      <c r="L119" s="53"/>
      <c r="M119" s="53"/>
      <c r="N119" s="53"/>
      <c r="O119" s="53"/>
      <c r="P119" s="53"/>
      <c r="Q119" s="53"/>
      <c r="R119" s="53"/>
      <c r="S119" s="53"/>
      <c r="U119" s="53"/>
      <c r="V119" s="129"/>
    </row>
    <row r="120" spans="1:45" ht="35" customHeight="1" x14ac:dyDescent="0.2"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129"/>
    </row>
    <row r="121" spans="1:45" ht="27.5" customHeight="1" thickBot="1" x14ac:dyDescent="0.25">
      <c r="A121" s="132"/>
      <c r="B121" s="52"/>
      <c r="C121" s="52"/>
      <c r="D121" s="52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129"/>
    </row>
    <row r="122" spans="1:45" ht="16.5" customHeight="1" thickBot="1" x14ac:dyDescent="0.25">
      <c r="A122" s="430" t="s">
        <v>41</v>
      </c>
      <c r="B122" s="431"/>
      <c r="C122" s="431"/>
      <c r="D122" s="431"/>
      <c r="E122" s="432"/>
      <c r="F122" s="432"/>
      <c r="G122" s="432"/>
      <c r="H122" s="432"/>
      <c r="I122" s="432"/>
      <c r="J122" s="432"/>
      <c r="K122" s="432"/>
      <c r="L122" s="433"/>
      <c r="M122" s="433"/>
      <c r="N122" s="433"/>
      <c r="O122" s="433"/>
      <c r="P122" s="433"/>
      <c r="Q122" s="433"/>
      <c r="R122" s="433"/>
      <c r="S122" s="433"/>
      <c r="T122" s="433"/>
      <c r="U122" s="133"/>
      <c r="V122" s="134"/>
      <c r="W122" s="134"/>
      <c r="X122" s="134"/>
      <c r="Y122" s="134"/>
      <c r="Z122" s="134"/>
      <c r="AA122" s="135"/>
      <c r="AB122" s="135"/>
      <c r="AC122" s="136"/>
    </row>
    <row r="123" spans="1:45" ht="30" customHeight="1" thickBot="1" x14ac:dyDescent="0.25">
      <c r="A123" s="426" t="s">
        <v>40</v>
      </c>
      <c r="B123" s="427"/>
      <c r="C123" s="427"/>
      <c r="D123" s="427"/>
      <c r="E123" s="428"/>
      <c r="F123" s="428"/>
      <c r="G123" s="428"/>
      <c r="H123" s="428"/>
      <c r="I123" s="428"/>
      <c r="J123" s="428"/>
      <c r="K123" s="428"/>
      <c r="L123" s="429"/>
      <c r="M123" s="429"/>
      <c r="N123" s="429"/>
      <c r="O123" s="429"/>
      <c r="P123" s="429"/>
      <c r="Q123" s="429"/>
      <c r="R123" s="429"/>
      <c r="S123" s="429"/>
      <c r="T123" s="429"/>
      <c r="U123" s="137"/>
      <c r="V123" s="138"/>
      <c r="W123" s="139"/>
      <c r="X123" s="139"/>
      <c r="Y123" s="139"/>
      <c r="Z123" s="139"/>
      <c r="AA123" s="56"/>
      <c r="AB123" s="56"/>
      <c r="AC123" s="57"/>
    </row>
    <row r="124" spans="1:45" ht="32.25" customHeight="1" x14ac:dyDescent="0.2">
      <c r="A124" s="348" t="s">
        <v>26</v>
      </c>
      <c r="B124" s="348"/>
      <c r="C124" s="348"/>
      <c r="D124" s="348"/>
      <c r="E124" s="357" t="s">
        <v>16</v>
      </c>
      <c r="F124" s="348" t="s">
        <v>151</v>
      </c>
      <c r="G124" s="348" t="s">
        <v>174</v>
      </c>
      <c r="H124" s="348" t="s">
        <v>175</v>
      </c>
      <c r="I124" s="348" t="s">
        <v>176</v>
      </c>
      <c r="J124" s="348" t="s">
        <v>201</v>
      </c>
      <c r="K124" s="348" t="s">
        <v>115</v>
      </c>
      <c r="L124" s="348" t="s">
        <v>202</v>
      </c>
      <c r="M124" s="348" t="s">
        <v>203</v>
      </c>
      <c r="N124" s="348" t="s">
        <v>204</v>
      </c>
      <c r="O124" s="348" t="s">
        <v>205</v>
      </c>
      <c r="P124" s="348" t="s">
        <v>206</v>
      </c>
      <c r="Q124" s="348" t="s">
        <v>207</v>
      </c>
      <c r="R124" s="348" t="s">
        <v>208</v>
      </c>
      <c r="S124" s="348" t="s">
        <v>209</v>
      </c>
      <c r="T124" s="357" t="s">
        <v>180</v>
      </c>
      <c r="U124" s="344" t="s">
        <v>210</v>
      </c>
      <c r="V124" s="344" t="s">
        <v>84</v>
      </c>
      <c r="W124" s="358" t="s">
        <v>168</v>
      </c>
      <c r="X124" s="344" t="s">
        <v>101</v>
      </c>
      <c r="Y124" s="344" t="s">
        <v>64</v>
      </c>
      <c r="Z124" s="344" t="s">
        <v>105</v>
      </c>
      <c r="AA124" s="344" t="s">
        <v>107</v>
      </c>
      <c r="AB124" s="344" t="s">
        <v>66</v>
      </c>
      <c r="AC124" s="58"/>
    </row>
    <row r="125" spans="1:45" ht="47" hidden="1" customHeight="1" x14ac:dyDescent="0.25">
      <c r="A125" s="335" t="s">
        <v>90</v>
      </c>
      <c r="B125" s="359"/>
      <c r="C125" s="359"/>
      <c r="D125" s="359"/>
      <c r="E125" s="360"/>
      <c r="F125" s="360"/>
      <c r="G125" s="360"/>
      <c r="H125" s="360"/>
      <c r="I125" s="360"/>
      <c r="J125" s="360"/>
      <c r="K125" s="360"/>
      <c r="L125" s="360"/>
      <c r="M125" s="360"/>
      <c r="N125" s="360"/>
      <c r="O125" s="360"/>
      <c r="P125" s="360"/>
      <c r="Q125" s="360"/>
      <c r="R125" s="360"/>
      <c r="S125" s="360"/>
      <c r="T125" s="361" t="s">
        <v>181</v>
      </c>
      <c r="U125" s="362" t="str">
        <f>IFERROR(IF(VLOOKUP(K125,'Reference Records'!$C$68:$D$81,2,FALSE)=0,"",VLOOKUP(K125,'Reference Records'!$C$68:$D$81,2,FALSE)),"")</f>
        <v/>
      </c>
      <c r="V125" s="362" t="str">
        <f>IFERROR(IF(VLOOKUP(E125,'Reference Records'!$C$68:$D$81,2,FALSE)=0,"",VLOOKUP(E125,'Reference Records'!$C$68:$D$81,2,FALSE)),"")</f>
        <v/>
      </c>
      <c r="W125" s="362" t="str">
        <f>K125&amp;T125</f>
        <v>[Custom Intervention}</v>
      </c>
      <c r="X125" s="362" t="str">
        <f>IFERROR(VLOOKUP(E125,$E$98:$H$115,4,FALSE),"")</f>
        <v/>
      </c>
      <c r="Y125" s="362" t="b">
        <f>IFERROR(IF(OR(K125&lt;&gt;"",T125&lt;&gt;""),TRUE,FALSE),FALSE)</f>
        <v>1</v>
      </c>
      <c r="Z125" s="362" t="b">
        <f>IFERROR(TRUE,FALSE)</f>
        <v>1</v>
      </c>
      <c r="AA125" s="362" t="str">
        <f>IFERROR(VLOOKUP(K125,'Reference Records'!$C$84:$E$148,3,FALSE),"")</f>
        <v/>
      </c>
      <c r="AB125" s="362" t="s">
        <v>65</v>
      </c>
      <c r="AC125" s="58"/>
    </row>
    <row r="126" spans="1:45" ht="47" customHeight="1" x14ac:dyDescent="0.2">
      <c r="A126" s="335">
        <v>1</v>
      </c>
      <c r="B126" s="359"/>
      <c r="C126" s="359"/>
      <c r="D126" s="359"/>
      <c r="E126" s="363"/>
      <c r="F126" s="364"/>
      <c r="G126" s="364"/>
      <c r="H126" s="364"/>
      <c r="I126" s="364"/>
      <c r="J126" s="364"/>
      <c r="K126" s="364"/>
      <c r="L126" s="364"/>
      <c r="M126" s="364"/>
      <c r="N126" s="364"/>
      <c r="O126" s="364"/>
      <c r="P126" s="364"/>
      <c r="Q126" s="364"/>
      <c r="R126" s="364"/>
      <c r="S126" s="364"/>
      <c r="T126" s="365"/>
      <c r="U126" s="366" t="str">
        <f>IFERROR(IF(VLOOKUP(K126,'Reference Records'!$C$68:$D$81,2,FALSE)=0,"",VLOOKUP(K126,'Reference Records'!$C$68:$D$81,2,FALSE)),"")</f>
        <v/>
      </c>
      <c r="V126" s="362" t="str">
        <f>IFERROR(IF(VLOOKUP(E126,'Reference Records'!$C$68:$D$81,2,FALSE)=0,"",VLOOKUP(E126,'Reference Records'!$C$68:$D$81,2,FALSE)),"")</f>
        <v/>
      </c>
      <c r="W126" s="362" t="str">
        <f t="shared" ref="W126:W175" si="9">K126&amp;T126</f>
        <v/>
      </c>
      <c r="X126" s="362" t="str">
        <f t="shared" ref="X126:X175" si="10">IFERROR(VLOOKUP(E126,$E$98:$H$115,4,FALSE),"")</f>
        <v/>
      </c>
      <c r="Y126" s="362" t="b">
        <f t="shared" ref="Y126:Y175" si="11">IFERROR(IF(OR(K126&lt;&gt;"",T126&lt;&gt;""),TRUE,FALSE),FALSE)</f>
        <v>0</v>
      </c>
      <c r="Z126" s="362" t="b">
        <f t="shared" ref="Z126:Z175" si="12">IFERROR(TRUE,FALSE)</f>
        <v>1</v>
      </c>
      <c r="AA126" s="362" t="str">
        <f>IFERROR(VLOOKUP(K126,'Reference Records'!$C$84:$E$148,3,FALSE),"")</f>
        <v/>
      </c>
      <c r="AB126" s="362" t="s">
        <v>410</v>
      </c>
      <c r="AC126" s="58"/>
    </row>
    <row r="127" spans="1:45" ht="47" customHeight="1" x14ac:dyDescent="0.2">
      <c r="A127" s="335">
        <v>2</v>
      </c>
      <c r="B127" s="359"/>
      <c r="C127" s="359"/>
      <c r="D127" s="359"/>
      <c r="E127" s="363"/>
      <c r="F127" s="364"/>
      <c r="G127" s="364"/>
      <c r="H127" s="364"/>
      <c r="I127" s="364"/>
      <c r="J127" s="364"/>
      <c r="K127" s="364"/>
      <c r="L127" s="364"/>
      <c r="M127" s="364"/>
      <c r="N127" s="364"/>
      <c r="O127" s="364"/>
      <c r="P127" s="364"/>
      <c r="Q127" s="364"/>
      <c r="R127" s="364"/>
      <c r="S127" s="364"/>
      <c r="T127" s="365"/>
      <c r="U127" s="366" t="str">
        <f>IFERROR(IF(VLOOKUP(K127,'Reference Records'!$C$68:$D$81,2,FALSE)=0,"",VLOOKUP(K127,'Reference Records'!$C$68:$D$81,2,FALSE)),"")</f>
        <v/>
      </c>
      <c r="V127" s="362" t="str">
        <f>IFERROR(IF(VLOOKUP(E127,'Reference Records'!$C$68:$D$81,2,FALSE)=0,"",VLOOKUP(E127,'Reference Records'!$C$68:$D$81,2,FALSE)),"")</f>
        <v/>
      </c>
      <c r="W127" s="362" t="str">
        <f t="shared" si="9"/>
        <v/>
      </c>
      <c r="X127" s="362" t="str">
        <f t="shared" si="10"/>
        <v/>
      </c>
      <c r="Y127" s="362" t="b">
        <f t="shared" si="11"/>
        <v>0</v>
      </c>
      <c r="Z127" s="362" t="b">
        <f t="shared" si="12"/>
        <v>1</v>
      </c>
      <c r="AA127" s="362" t="str">
        <f>IFERROR(VLOOKUP(K127,'Reference Records'!$C$84:$E$148,3,FALSE),"")</f>
        <v/>
      </c>
      <c r="AB127" s="362" t="s">
        <v>411</v>
      </c>
      <c r="AC127" s="58"/>
    </row>
    <row r="128" spans="1:45" ht="47" customHeight="1" x14ac:dyDescent="0.2">
      <c r="A128" s="335">
        <v>3</v>
      </c>
      <c r="B128" s="359"/>
      <c r="C128" s="359"/>
      <c r="D128" s="359"/>
      <c r="E128" s="363"/>
      <c r="F128" s="364"/>
      <c r="G128" s="364"/>
      <c r="H128" s="364"/>
      <c r="I128" s="364"/>
      <c r="J128" s="364"/>
      <c r="K128" s="364"/>
      <c r="L128" s="364"/>
      <c r="M128" s="364"/>
      <c r="N128" s="364"/>
      <c r="O128" s="364"/>
      <c r="P128" s="364"/>
      <c r="Q128" s="364"/>
      <c r="R128" s="364"/>
      <c r="S128" s="364"/>
      <c r="T128" s="365"/>
      <c r="U128" s="366" t="str">
        <f>IFERROR(IF(VLOOKUP(K128,'Reference Records'!$C$68:$D$81,2,FALSE)=0,"",VLOOKUP(K128,'Reference Records'!$C$68:$D$81,2,FALSE)),"")</f>
        <v/>
      </c>
      <c r="V128" s="362" t="str">
        <f>IFERROR(IF(VLOOKUP(E128,'Reference Records'!$C$68:$D$81,2,FALSE)=0,"",VLOOKUP(E128,'Reference Records'!$C$68:$D$81,2,FALSE)),"")</f>
        <v/>
      </c>
      <c r="W128" s="362" t="str">
        <f t="shared" si="9"/>
        <v/>
      </c>
      <c r="X128" s="362" t="str">
        <f t="shared" si="10"/>
        <v/>
      </c>
      <c r="Y128" s="362" t="b">
        <f t="shared" si="11"/>
        <v>0</v>
      </c>
      <c r="Z128" s="362" t="b">
        <f t="shared" si="12"/>
        <v>1</v>
      </c>
      <c r="AA128" s="362" t="str">
        <f>IFERROR(VLOOKUP(K128,'Reference Records'!$C$84:$E$148,3,FALSE),"")</f>
        <v/>
      </c>
      <c r="AB128" s="362" t="s">
        <v>412</v>
      </c>
      <c r="AC128" s="58"/>
    </row>
    <row r="129" spans="1:29" ht="47" customHeight="1" x14ac:dyDescent="0.2">
      <c r="A129" s="335">
        <v>4</v>
      </c>
      <c r="B129" s="359"/>
      <c r="C129" s="359"/>
      <c r="D129" s="359"/>
      <c r="E129" s="363"/>
      <c r="F129" s="364"/>
      <c r="G129" s="364"/>
      <c r="H129" s="364"/>
      <c r="I129" s="364"/>
      <c r="J129" s="364"/>
      <c r="K129" s="364"/>
      <c r="L129" s="364"/>
      <c r="M129" s="364"/>
      <c r="N129" s="364"/>
      <c r="O129" s="364"/>
      <c r="P129" s="364"/>
      <c r="Q129" s="364"/>
      <c r="R129" s="364"/>
      <c r="S129" s="364"/>
      <c r="T129" s="365"/>
      <c r="U129" s="366" t="str">
        <f>IFERROR(IF(VLOOKUP(K129,'Reference Records'!$C$68:$D$81,2,FALSE)=0,"",VLOOKUP(K129,'Reference Records'!$C$68:$D$81,2,FALSE)),"")</f>
        <v/>
      </c>
      <c r="V129" s="362" t="str">
        <f>IFERROR(IF(VLOOKUP(E129,'Reference Records'!$C$68:$D$81,2,FALSE)=0,"",VLOOKUP(E129,'Reference Records'!$C$68:$D$81,2,FALSE)),"")</f>
        <v/>
      </c>
      <c r="W129" s="362" t="str">
        <f t="shared" si="9"/>
        <v/>
      </c>
      <c r="X129" s="362" t="str">
        <f t="shared" si="10"/>
        <v/>
      </c>
      <c r="Y129" s="362" t="b">
        <f t="shared" si="11"/>
        <v>0</v>
      </c>
      <c r="Z129" s="362" t="b">
        <f t="shared" si="12"/>
        <v>1</v>
      </c>
      <c r="AA129" s="362" t="str">
        <f>IFERROR(VLOOKUP(K129,'Reference Records'!$C$84:$E$148,3,FALSE),"")</f>
        <v/>
      </c>
      <c r="AB129" s="362" t="s">
        <v>413</v>
      </c>
      <c r="AC129" s="58"/>
    </row>
    <row r="130" spans="1:29" ht="47" customHeight="1" x14ac:dyDescent="0.2">
      <c r="A130" s="335">
        <v>5</v>
      </c>
      <c r="B130" s="359"/>
      <c r="C130" s="359"/>
      <c r="D130" s="359"/>
      <c r="E130" s="363"/>
      <c r="F130" s="364"/>
      <c r="G130" s="364"/>
      <c r="H130" s="364"/>
      <c r="I130" s="364"/>
      <c r="J130" s="364"/>
      <c r="K130" s="364"/>
      <c r="L130" s="364"/>
      <c r="M130" s="364"/>
      <c r="N130" s="364"/>
      <c r="O130" s="364"/>
      <c r="P130" s="364"/>
      <c r="Q130" s="364"/>
      <c r="R130" s="364"/>
      <c r="S130" s="364"/>
      <c r="T130" s="365"/>
      <c r="U130" s="366" t="str">
        <f>IFERROR(IF(VLOOKUP(K130,'Reference Records'!$C$68:$D$81,2,FALSE)=0,"",VLOOKUP(K130,'Reference Records'!$C$68:$D$81,2,FALSE)),"")</f>
        <v/>
      </c>
      <c r="V130" s="362" t="str">
        <f>IFERROR(IF(VLOOKUP(E130,'Reference Records'!$C$68:$D$81,2,FALSE)=0,"",VLOOKUP(E130,'Reference Records'!$C$68:$D$81,2,FALSE)),"")</f>
        <v/>
      </c>
      <c r="W130" s="362" t="str">
        <f t="shared" si="9"/>
        <v/>
      </c>
      <c r="X130" s="362" t="str">
        <f t="shared" si="10"/>
        <v/>
      </c>
      <c r="Y130" s="362" t="b">
        <f t="shared" si="11"/>
        <v>0</v>
      </c>
      <c r="Z130" s="362" t="b">
        <f t="shared" si="12"/>
        <v>1</v>
      </c>
      <c r="AA130" s="362" t="str">
        <f>IFERROR(VLOOKUP(K130,'Reference Records'!$C$84:$E$148,3,FALSE),"")</f>
        <v/>
      </c>
      <c r="AB130" s="362" t="s">
        <v>414</v>
      </c>
      <c r="AC130" s="58"/>
    </row>
    <row r="131" spans="1:29" ht="47" customHeight="1" x14ac:dyDescent="0.2">
      <c r="A131" s="335">
        <v>6</v>
      </c>
      <c r="B131" s="359"/>
      <c r="C131" s="359"/>
      <c r="D131" s="359"/>
      <c r="E131" s="363"/>
      <c r="F131" s="364"/>
      <c r="G131" s="364"/>
      <c r="H131" s="364"/>
      <c r="I131" s="364"/>
      <c r="J131" s="364"/>
      <c r="K131" s="364"/>
      <c r="L131" s="364"/>
      <c r="M131" s="364"/>
      <c r="N131" s="364"/>
      <c r="O131" s="364"/>
      <c r="P131" s="364"/>
      <c r="Q131" s="364"/>
      <c r="R131" s="364"/>
      <c r="S131" s="364"/>
      <c r="T131" s="365"/>
      <c r="U131" s="366" t="str">
        <f>IFERROR(IF(VLOOKUP(K131,'Reference Records'!$C$68:$D$81,2,FALSE)=0,"",VLOOKUP(K131,'Reference Records'!$C$68:$D$81,2,FALSE)),"")</f>
        <v/>
      </c>
      <c r="V131" s="362" t="str">
        <f>IFERROR(IF(VLOOKUP(E131,'Reference Records'!$C$68:$D$81,2,FALSE)=0,"",VLOOKUP(E131,'Reference Records'!$C$68:$D$81,2,FALSE)),"")</f>
        <v/>
      </c>
      <c r="W131" s="362" t="str">
        <f t="shared" si="9"/>
        <v/>
      </c>
      <c r="X131" s="362" t="str">
        <f t="shared" si="10"/>
        <v/>
      </c>
      <c r="Y131" s="362" t="b">
        <f t="shared" si="11"/>
        <v>0</v>
      </c>
      <c r="Z131" s="362" t="b">
        <f t="shared" si="12"/>
        <v>1</v>
      </c>
      <c r="AA131" s="362" t="str">
        <f>IFERROR(VLOOKUP(K131,'Reference Records'!$C$84:$E$148,3,FALSE),"")</f>
        <v/>
      </c>
      <c r="AB131" s="362" t="s">
        <v>415</v>
      </c>
      <c r="AC131" s="58"/>
    </row>
    <row r="132" spans="1:29" ht="47" customHeight="1" x14ac:dyDescent="0.2">
      <c r="A132" s="335">
        <v>7</v>
      </c>
      <c r="B132" s="359"/>
      <c r="C132" s="359"/>
      <c r="D132" s="359"/>
      <c r="E132" s="363"/>
      <c r="F132" s="364"/>
      <c r="G132" s="364"/>
      <c r="H132" s="364"/>
      <c r="I132" s="364"/>
      <c r="J132" s="364"/>
      <c r="K132" s="364"/>
      <c r="L132" s="364"/>
      <c r="M132" s="364"/>
      <c r="N132" s="364"/>
      <c r="O132" s="364"/>
      <c r="P132" s="364"/>
      <c r="Q132" s="364"/>
      <c r="R132" s="364"/>
      <c r="S132" s="364"/>
      <c r="T132" s="365"/>
      <c r="U132" s="366" t="str">
        <f>IFERROR(IF(VLOOKUP(K132,'Reference Records'!$C$68:$D$81,2,FALSE)=0,"",VLOOKUP(K132,'Reference Records'!$C$68:$D$81,2,FALSE)),"")</f>
        <v/>
      </c>
      <c r="V132" s="362" t="str">
        <f>IFERROR(IF(VLOOKUP(E132,'Reference Records'!$C$68:$D$81,2,FALSE)=0,"",VLOOKUP(E132,'Reference Records'!$C$68:$D$81,2,FALSE)),"")</f>
        <v/>
      </c>
      <c r="W132" s="362" t="str">
        <f t="shared" si="9"/>
        <v/>
      </c>
      <c r="X132" s="362" t="str">
        <f t="shared" si="10"/>
        <v/>
      </c>
      <c r="Y132" s="362" t="b">
        <f t="shared" si="11"/>
        <v>0</v>
      </c>
      <c r="Z132" s="362" t="b">
        <f t="shared" si="12"/>
        <v>1</v>
      </c>
      <c r="AA132" s="362" t="str">
        <f>IFERROR(VLOOKUP(K132,'Reference Records'!$C$84:$E$148,3,FALSE),"")</f>
        <v/>
      </c>
      <c r="AB132" s="362" t="s">
        <v>416</v>
      </c>
      <c r="AC132" s="58"/>
    </row>
    <row r="133" spans="1:29" ht="47" customHeight="1" x14ac:dyDescent="0.2">
      <c r="A133" s="335">
        <v>8</v>
      </c>
      <c r="B133" s="359"/>
      <c r="C133" s="359"/>
      <c r="D133" s="359"/>
      <c r="E133" s="363"/>
      <c r="F133" s="364"/>
      <c r="G133" s="364"/>
      <c r="H133" s="364"/>
      <c r="I133" s="364"/>
      <c r="J133" s="364"/>
      <c r="K133" s="364"/>
      <c r="L133" s="364"/>
      <c r="M133" s="364"/>
      <c r="N133" s="364"/>
      <c r="O133" s="364"/>
      <c r="P133" s="364"/>
      <c r="Q133" s="364"/>
      <c r="R133" s="364"/>
      <c r="S133" s="364"/>
      <c r="T133" s="365"/>
      <c r="U133" s="366" t="str">
        <f>IFERROR(IF(VLOOKUP(K133,'Reference Records'!$C$68:$D$81,2,FALSE)=0,"",VLOOKUP(K133,'Reference Records'!$C$68:$D$81,2,FALSE)),"")</f>
        <v/>
      </c>
      <c r="V133" s="362" t="str">
        <f>IFERROR(IF(VLOOKUP(E133,'Reference Records'!$C$68:$D$81,2,FALSE)=0,"",VLOOKUP(E133,'Reference Records'!$C$68:$D$81,2,FALSE)),"")</f>
        <v/>
      </c>
      <c r="W133" s="362" t="str">
        <f t="shared" si="9"/>
        <v/>
      </c>
      <c r="X133" s="362" t="str">
        <f t="shared" si="10"/>
        <v/>
      </c>
      <c r="Y133" s="362" t="b">
        <f t="shared" si="11"/>
        <v>0</v>
      </c>
      <c r="Z133" s="362" t="b">
        <f t="shared" si="12"/>
        <v>1</v>
      </c>
      <c r="AA133" s="362" t="str">
        <f>IFERROR(VLOOKUP(K133,'Reference Records'!$C$84:$E$148,3,FALSE),"")</f>
        <v/>
      </c>
      <c r="AB133" s="362" t="s">
        <v>417</v>
      </c>
      <c r="AC133" s="58"/>
    </row>
    <row r="134" spans="1:29" ht="47" customHeight="1" x14ac:dyDescent="0.2">
      <c r="A134" s="335">
        <v>9</v>
      </c>
      <c r="B134" s="359"/>
      <c r="C134" s="359"/>
      <c r="D134" s="359"/>
      <c r="E134" s="363"/>
      <c r="F134" s="364"/>
      <c r="G134" s="364"/>
      <c r="H134" s="364"/>
      <c r="I134" s="364"/>
      <c r="J134" s="364"/>
      <c r="K134" s="364"/>
      <c r="L134" s="364"/>
      <c r="M134" s="364"/>
      <c r="N134" s="364"/>
      <c r="O134" s="364"/>
      <c r="P134" s="364"/>
      <c r="Q134" s="364"/>
      <c r="R134" s="364"/>
      <c r="S134" s="364"/>
      <c r="T134" s="365"/>
      <c r="U134" s="366" t="str">
        <f>IFERROR(IF(VLOOKUP(K134,'Reference Records'!$C$68:$D$81,2,FALSE)=0,"",VLOOKUP(K134,'Reference Records'!$C$68:$D$81,2,FALSE)),"")</f>
        <v/>
      </c>
      <c r="V134" s="362" t="str">
        <f>IFERROR(IF(VLOOKUP(E134,'Reference Records'!$C$68:$D$81,2,FALSE)=0,"",VLOOKUP(E134,'Reference Records'!$C$68:$D$81,2,FALSE)),"")</f>
        <v/>
      </c>
      <c r="W134" s="362" t="str">
        <f t="shared" si="9"/>
        <v/>
      </c>
      <c r="X134" s="362" t="str">
        <f t="shared" si="10"/>
        <v/>
      </c>
      <c r="Y134" s="362" t="b">
        <f t="shared" si="11"/>
        <v>0</v>
      </c>
      <c r="Z134" s="362" t="b">
        <f t="shared" si="12"/>
        <v>1</v>
      </c>
      <c r="AA134" s="362" t="str">
        <f>IFERROR(VLOOKUP(K134,'Reference Records'!$C$84:$E$148,3,FALSE),"")</f>
        <v/>
      </c>
      <c r="AB134" s="362" t="s">
        <v>418</v>
      </c>
      <c r="AC134" s="58"/>
    </row>
    <row r="135" spans="1:29" ht="47" customHeight="1" x14ac:dyDescent="0.2">
      <c r="A135" s="335">
        <v>10</v>
      </c>
      <c r="B135" s="359"/>
      <c r="C135" s="359"/>
      <c r="D135" s="359"/>
      <c r="E135" s="363"/>
      <c r="F135" s="364"/>
      <c r="G135" s="364"/>
      <c r="H135" s="364"/>
      <c r="I135" s="364"/>
      <c r="J135" s="364"/>
      <c r="K135" s="364"/>
      <c r="L135" s="364"/>
      <c r="M135" s="364"/>
      <c r="N135" s="364"/>
      <c r="O135" s="364"/>
      <c r="P135" s="364"/>
      <c r="Q135" s="364"/>
      <c r="R135" s="364"/>
      <c r="S135" s="364"/>
      <c r="T135" s="365"/>
      <c r="U135" s="366" t="str">
        <f>IFERROR(IF(VLOOKUP(K135,'Reference Records'!$C$68:$D$81,2,FALSE)=0,"",VLOOKUP(K135,'Reference Records'!$C$68:$D$81,2,FALSE)),"")</f>
        <v/>
      </c>
      <c r="V135" s="362" t="str">
        <f>IFERROR(IF(VLOOKUP(E135,'Reference Records'!$C$68:$D$81,2,FALSE)=0,"",VLOOKUP(E135,'Reference Records'!$C$68:$D$81,2,FALSE)),"")</f>
        <v/>
      </c>
      <c r="W135" s="362" t="str">
        <f t="shared" si="9"/>
        <v/>
      </c>
      <c r="X135" s="362" t="str">
        <f t="shared" si="10"/>
        <v/>
      </c>
      <c r="Y135" s="362" t="b">
        <f t="shared" si="11"/>
        <v>0</v>
      </c>
      <c r="Z135" s="362" t="b">
        <f t="shared" si="12"/>
        <v>1</v>
      </c>
      <c r="AA135" s="362" t="str">
        <f>IFERROR(VLOOKUP(K135,'Reference Records'!$C$84:$E$148,3,FALSE),"")</f>
        <v/>
      </c>
      <c r="AB135" s="362" t="s">
        <v>419</v>
      </c>
      <c r="AC135" s="58"/>
    </row>
    <row r="136" spans="1:29" ht="47" customHeight="1" x14ac:dyDescent="0.2">
      <c r="A136" s="335">
        <v>11</v>
      </c>
      <c r="B136" s="359"/>
      <c r="C136" s="359"/>
      <c r="D136" s="359"/>
      <c r="E136" s="363"/>
      <c r="F136" s="364"/>
      <c r="G136" s="364"/>
      <c r="H136" s="364"/>
      <c r="I136" s="364"/>
      <c r="J136" s="364"/>
      <c r="K136" s="364"/>
      <c r="L136" s="364"/>
      <c r="M136" s="364"/>
      <c r="N136" s="364"/>
      <c r="O136" s="364"/>
      <c r="P136" s="364"/>
      <c r="Q136" s="364"/>
      <c r="R136" s="364"/>
      <c r="S136" s="364"/>
      <c r="T136" s="365"/>
      <c r="U136" s="366" t="str">
        <f>IFERROR(IF(VLOOKUP(K136,'Reference Records'!$C$68:$D$81,2,FALSE)=0,"",VLOOKUP(K136,'Reference Records'!$C$68:$D$81,2,FALSE)),"")</f>
        <v/>
      </c>
      <c r="V136" s="362" t="str">
        <f>IFERROR(IF(VLOOKUP(E136,'Reference Records'!$C$68:$D$81,2,FALSE)=0,"",VLOOKUP(E136,'Reference Records'!$C$68:$D$81,2,FALSE)),"")</f>
        <v/>
      </c>
      <c r="W136" s="362" t="str">
        <f t="shared" si="9"/>
        <v/>
      </c>
      <c r="X136" s="362" t="str">
        <f t="shared" si="10"/>
        <v/>
      </c>
      <c r="Y136" s="362" t="b">
        <f t="shared" si="11"/>
        <v>0</v>
      </c>
      <c r="Z136" s="362" t="b">
        <f t="shared" si="12"/>
        <v>1</v>
      </c>
      <c r="AA136" s="362" t="str">
        <f>IFERROR(VLOOKUP(K136,'Reference Records'!$C$84:$E$148,3,FALSE),"")</f>
        <v/>
      </c>
      <c r="AB136" s="362" t="s">
        <v>420</v>
      </c>
      <c r="AC136" s="58"/>
    </row>
    <row r="137" spans="1:29" ht="47" customHeight="1" x14ac:dyDescent="0.2">
      <c r="A137" s="335">
        <v>12</v>
      </c>
      <c r="B137" s="359"/>
      <c r="C137" s="359"/>
      <c r="D137" s="359"/>
      <c r="E137" s="363"/>
      <c r="F137" s="364"/>
      <c r="G137" s="364"/>
      <c r="H137" s="364"/>
      <c r="I137" s="364"/>
      <c r="J137" s="364"/>
      <c r="K137" s="364"/>
      <c r="L137" s="364"/>
      <c r="M137" s="364"/>
      <c r="N137" s="364"/>
      <c r="O137" s="364"/>
      <c r="P137" s="364"/>
      <c r="Q137" s="364"/>
      <c r="R137" s="364"/>
      <c r="S137" s="364"/>
      <c r="T137" s="365"/>
      <c r="U137" s="366" t="str">
        <f>IFERROR(IF(VLOOKUP(K137,'Reference Records'!$C$68:$D$81,2,FALSE)=0,"",VLOOKUP(K137,'Reference Records'!$C$68:$D$81,2,FALSE)),"")</f>
        <v/>
      </c>
      <c r="V137" s="362" t="str">
        <f>IFERROR(IF(VLOOKUP(E137,'Reference Records'!$C$68:$D$81,2,FALSE)=0,"",VLOOKUP(E137,'Reference Records'!$C$68:$D$81,2,FALSE)),"")</f>
        <v/>
      </c>
      <c r="W137" s="362" t="str">
        <f t="shared" si="9"/>
        <v/>
      </c>
      <c r="X137" s="362" t="str">
        <f t="shared" si="10"/>
        <v/>
      </c>
      <c r="Y137" s="362" t="b">
        <f t="shared" si="11"/>
        <v>0</v>
      </c>
      <c r="Z137" s="362" t="b">
        <f t="shared" si="12"/>
        <v>1</v>
      </c>
      <c r="AA137" s="362" t="str">
        <f>IFERROR(VLOOKUP(K137,'Reference Records'!$C$84:$E$148,3,FALSE),"")</f>
        <v/>
      </c>
      <c r="AB137" s="362" t="s">
        <v>421</v>
      </c>
      <c r="AC137" s="58"/>
    </row>
    <row r="138" spans="1:29" ht="47" customHeight="1" x14ac:dyDescent="0.2">
      <c r="A138" s="335">
        <v>13</v>
      </c>
      <c r="B138" s="359"/>
      <c r="C138" s="359"/>
      <c r="D138" s="359"/>
      <c r="E138" s="363"/>
      <c r="F138" s="364"/>
      <c r="G138" s="364"/>
      <c r="H138" s="364"/>
      <c r="I138" s="364"/>
      <c r="J138" s="364"/>
      <c r="K138" s="364"/>
      <c r="L138" s="364"/>
      <c r="M138" s="364"/>
      <c r="N138" s="364"/>
      <c r="O138" s="364"/>
      <c r="P138" s="364"/>
      <c r="Q138" s="364"/>
      <c r="R138" s="364"/>
      <c r="S138" s="364"/>
      <c r="T138" s="365"/>
      <c r="U138" s="366" t="str">
        <f>IFERROR(IF(VLOOKUP(K138,'Reference Records'!$C$68:$D$81,2,FALSE)=0,"",VLOOKUP(K138,'Reference Records'!$C$68:$D$81,2,FALSE)),"")</f>
        <v/>
      </c>
      <c r="V138" s="362" t="str">
        <f>IFERROR(IF(VLOOKUP(E138,'Reference Records'!$C$68:$D$81,2,FALSE)=0,"",VLOOKUP(E138,'Reference Records'!$C$68:$D$81,2,FALSE)),"")</f>
        <v/>
      </c>
      <c r="W138" s="362" t="str">
        <f t="shared" si="9"/>
        <v/>
      </c>
      <c r="X138" s="362" t="str">
        <f t="shared" si="10"/>
        <v/>
      </c>
      <c r="Y138" s="362" t="b">
        <f t="shared" si="11"/>
        <v>0</v>
      </c>
      <c r="Z138" s="362" t="b">
        <f t="shared" si="12"/>
        <v>1</v>
      </c>
      <c r="AA138" s="362" t="str">
        <f>IFERROR(VLOOKUP(K138,'Reference Records'!$C$84:$E$148,3,FALSE),"")</f>
        <v/>
      </c>
      <c r="AB138" s="362" t="s">
        <v>422</v>
      </c>
      <c r="AC138" s="58"/>
    </row>
    <row r="139" spans="1:29" ht="47" customHeight="1" x14ac:dyDescent="0.2">
      <c r="A139" s="335">
        <v>14</v>
      </c>
      <c r="B139" s="359"/>
      <c r="C139" s="359"/>
      <c r="D139" s="359"/>
      <c r="E139" s="363"/>
      <c r="F139" s="364"/>
      <c r="G139" s="364"/>
      <c r="H139" s="364"/>
      <c r="I139" s="364"/>
      <c r="J139" s="364"/>
      <c r="K139" s="364"/>
      <c r="L139" s="364"/>
      <c r="M139" s="364"/>
      <c r="N139" s="364"/>
      <c r="O139" s="364"/>
      <c r="P139" s="364"/>
      <c r="Q139" s="364"/>
      <c r="R139" s="364"/>
      <c r="S139" s="364"/>
      <c r="T139" s="365"/>
      <c r="U139" s="366" t="str">
        <f>IFERROR(IF(VLOOKUP(K139,'Reference Records'!$C$68:$D$81,2,FALSE)=0,"",VLOOKUP(K139,'Reference Records'!$C$68:$D$81,2,FALSE)),"")</f>
        <v/>
      </c>
      <c r="V139" s="362" t="str">
        <f>IFERROR(IF(VLOOKUP(E139,'Reference Records'!$C$68:$D$81,2,FALSE)=0,"",VLOOKUP(E139,'Reference Records'!$C$68:$D$81,2,FALSE)),"")</f>
        <v/>
      </c>
      <c r="W139" s="362" t="str">
        <f t="shared" si="9"/>
        <v/>
      </c>
      <c r="X139" s="362" t="str">
        <f t="shared" si="10"/>
        <v/>
      </c>
      <c r="Y139" s="362" t="b">
        <f t="shared" si="11"/>
        <v>0</v>
      </c>
      <c r="Z139" s="362" t="b">
        <f t="shared" si="12"/>
        <v>1</v>
      </c>
      <c r="AA139" s="362" t="str">
        <f>IFERROR(VLOOKUP(K139,'Reference Records'!$C$84:$E$148,3,FALSE),"")</f>
        <v/>
      </c>
      <c r="AB139" s="362" t="s">
        <v>423</v>
      </c>
      <c r="AC139" s="58"/>
    </row>
    <row r="140" spans="1:29" ht="47" customHeight="1" x14ac:dyDescent="0.2">
      <c r="A140" s="335">
        <v>15</v>
      </c>
      <c r="B140" s="359"/>
      <c r="C140" s="359"/>
      <c r="D140" s="359"/>
      <c r="E140" s="363"/>
      <c r="F140" s="364"/>
      <c r="G140" s="364"/>
      <c r="H140" s="364"/>
      <c r="I140" s="364"/>
      <c r="J140" s="364"/>
      <c r="K140" s="364"/>
      <c r="L140" s="364"/>
      <c r="M140" s="364"/>
      <c r="N140" s="364"/>
      <c r="O140" s="364"/>
      <c r="P140" s="364"/>
      <c r="Q140" s="364"/>
      <c r="R140" s="364"/>
      <c r="S140" s="364"/>
      <c r="T140" s="365"/>
      <c r="U140" s="366" t="str">
        <f>IFERROR(IF(VLOOKUP(K140,'Reference Records'!$C$68:$D$81,2,FALSE)=0,"",VLOOKUP(K140,'Reference Records'!$C$68:$D$81,2,FALSE)),"")</f>
        <v/>
      </c>
      <c r="V140" s="362" t="str">
        <f>IFERROR(IF(VLOOKUP(E140,'Reference Records'!$C$68:$D$81,2,FALSE)=0,"",VLOOKUP(E140,'Reference Records'!$C$68:$D$81,2,FALSE)),"")</f>
        <v/>
      </c>
      <c r="W140" s="362" t="str">
        <f t="shared" si="9"/>
        <v/>
      </c>
      <c r="X140" s="362" t="str">
        <f t="shared" si="10"/>
        <v/>
      </c>
      <c r="Y140" s="362" t="b">
        <f t="shared" si="11"/>
        <v>0</v>
      </c>
      <c r="Z140" s="362" t="b">
        <f t="shared" si="12"/>
        <v>1</v>
      </c>
      <c r="AA140" s="362" t="str">
        <f>IFERROR(VLOOKUP(K140,'Reference Records'!$C$84:$E$148,3,FALSE),"")</f>
        <v/>
      </c>
      <c r="AB140" s="362" t="s">
        <v>424</v>
      </c>
      <c r="AC140" s="58"/>
    </row>
    <row r="141" spans="1:29" ht="47" customHeight="1" x14ac:dyDescent="0.2">
      <c r="A141" s="335">
        <v>16</v>
      </c>
      <c r="B141" s="359"/>
      <c r="C141" s="359"/>
      <c r="D141" s="359"/>
      <c r="E141" s="363"/>
      <c r="F141" s="364"/>
      <c r="G141" s="364"/>
      <c r="H141" s="364"/>
      <c r="I141" s="364"/>
      <c r="J141" s="364"/>
      <c r="K141" s="364"/>
      <c r="L141" s="364"/>
      <c r="M141" s="364"/>
      <c r="N141" s="364"/>
      <c r="O141" s="364"/>
      <c r="P141" s="364"/>
      <c r="Q141" s="364"/>
      <c r="R141" s="364"/>
      <c r="S141" s="364"/>
      <c r="T141" s="365"/>
      <c r="U141" s="366" t="str">
        <f>IFERROR(IF(VLOOKUP(K141,'Reference Records'!$C$68:$D$81,2,FALSE)=0,"",VLOOKUP(K141,'Reference Records'!$C$68:$D$81,2,FALSE)),"")</f>
        <v/>
      </c>
      <c r="V141" s="362" t="str">
        <f>IFERROR(IF(VLOOKUP(E141,'Reference Records'!$C$68:$D$81,2,FALSE)=0,"",VLOOKUP(E141,'Reference Records'!$C$68:$D$81,2,FALSE)),"")</f>
        <v/>
      </c>
      <c r="W141" s="362" t="str">
        <f t="shared" si="9"/>
        <v/>
      </c>
      <c r="X141" s="362" t="str">
        <f t="shared" si="10"/>
        <v/>
      </c>
      <c r="Y141" s="362" t="b">
        <f t="shared" si="11"/>
        <v>0</v>
      </c>
      <c r="Z141" s="362" t="b">
        <f t="shared" si="12"/>
        <v>1</v>
      </c>
      <c r="AA141" s="362" t="str">
        <f>IFERROR(VLOOKUP(K141,'Reference Records'!$C$84:$E$148,3,FALSE),"")</f>
        <v/>
      </c>
      <c r="AB141" s="362" t="s">
        <v>425</v>
      </c>
      <c r="AC141" s="58"/>
    </row>
    <row r="142" spans="1:29" ht="47" customHeight="1" x14ac:dyDescent="0.2">
      <c r="A142" s="335">
        <v>17</v>
      </c>
      <c r="B142" s="359"/>
      <c r="C142" s="359"/>
      <c r="D142" s="359"/>
      <c r="E142" s="363"/>
      <c r="F142" s="364"/>
      <c r="G142" s="364"/>
      <c r="H142" s="364"/>
      <c r="I142" s="364"/>
      <c r="J142" s="364"/>
      <c r="K142" s="364"/>
      <c r="L142" s="364"/>
      <c r="M142" s="364"/>
      <c r="N142" s="364"/>
      <c r="O142" s="364"/>
      <c r="P142" s="364"/>
      <c r="Q142" s="364"/>
      <c r="R142" s="364"/>
      <c r="S142" s="364"/>
      <c r="T142" s="365"/>
      <c r="U142" s="366" t="str">
        <f>IFERROR(IF(VLOOKUP(K142,'Reference Records'!$C$68:$D$81,2,FALSE)=0,"",VLOOKUP(K142,'Reference Records'!$C$68:$D$81,2,FALSE)),"")</f>
        <v/>
      </c>
      <c r="V142" s="362" t="str">
        <f>IFERROR(IF(VLOOKUP(E142,'Reference Records'!$C$68:$D$81,2,FALSE)=0,"",VLOOKUP(E142,'Reference Records'!$C$68:$D$81,2,FALSE)),"")</f>
        <v/>
      </c>
      <c r="W142" s="362" t="str">
        <f t="shared" si="9"/>
        <v/>
      </c>
      <c r="X142" s="362" t="str">
        <f t="shared" si="10"/>
        <v/>
      </c>
      <c r="Y142" s="362" t="b">
        <f t="shared" si="11"/>
        <v>0</v>
      </c>
      <c r="Z142" s="362" t="b">
        <f t="shared" si="12"/>
        <v>1</v>
      </c>
      <c r="AA142" s="362" t="str">
        <f>IFERROR(VLOOKUP(K142,'Reference Records'!$C$84:$E$148,3,FALSE),"")</f>
        <v/>
      </c>
      <c r="AB142" s="362" t="s">
        <v>426</v>
      </c>
      <c r="AC142" s="58"/>
    </row>
    <row r="143" spans="1:29" ht="47" customHeight="1" x14ac:dyDescent="0.2">
      <c r="A143" s="335">
        <v>18</v>
      </c>
      <c r="B143" s="359"/>
      <c r="C143" s="359"/>
      <c r="D143" s="359"/>
      <c r="E143" s="363"/>
      <c r="F143" s="364"/>
      <c r="G143" s="364"/>
      <c r="H143" s="364"/>
      <c r="I143" s="364"/>
      <c r="J143" s="364"/>
      <c r="K143" s="364"/>
      <c r="L143" s="364"/>
      <c r="M143" s="364"/>
      <c r="N143" s="364"/>
      <c r="O143" s="364"/>
      <c r="P143" s="364"/>
      <c r="Q143" s="364"/>
      <c r="R143" s="364"/>
      <c r="S143" s="364"/>
      <c r="T143" s="365"/>
      <c r="U143" s="366" t="str">
        <f>IFERROR(IF(VLOOKUP(K143,'Reference Records'!$C$68:$D$81,2,FALSE)=0,"",VLOOKUP(K143,'Reference Records'!$C$68:$D$81,2,FALSE)),"")</f>
        <v/>
      </c>
      <c r="V143" s="362" t="str">
        <f>IFERROR(IF(VLOOKUP(E143,'Reference Records'!$C$68:$D$81,2,FALSE)=0,"",VLOOKUP(E143,'Reference Records'!$C$68:$D$81,2,FALSE)),"")</f>
        <v/>
      </c>
      <c r="W143" s="362" t="str">
        <f t="shared" si="9"/>
        <v/>
      </c>
      <c r="X143" s="362" t="str">
        <f t="shared" si="10"/>
        <v/>
      </c>
      <c r="Y143" s="362" t="b">
        <f t="shared" si="11"/>
        <v>0</v>
      </c>
      <c r="Z143" s="362" t="b">
        <f t="shared" si="12"/>
        <v>1</v>
      </c>
      <c r="AA143" s="362" t="str">
        <f>IFERROR(VLOOKUP(K143,'Reference Records'!$C$84:$E$148,3,FALSE),"")</f>
        <v/>
      </c>
      <c r="AB143" s="362" t="s">
        <v>427</v>
      </c>
      <c r="AC143" s="58"/>
    </row>
    <row r="144" spans="1:29" ht="47" customHeight="1" x14ac:dyDescent="0.2">
      <c r="A144" s="335">
        <v>19</v>
      </c>
      <c r="B144" s="359"/>
      <c r="C144" s="359"/>
      <c r="D144" s="359"/>
      <c r="E144" s="363"/>
      <c r="F144" s="364"/>
      <c r="G144" s="364"/>
      <c r="H144" s="364"/>
      <c r="I144" s="364"/>
      <c r="J144" s="364"/>
      <c r="K144" s="364"/>
      <c r="L144" s="364"/>
      <c r="M144" s="364"/>
      <c r="N144" s="364"/>
      <c r="O144" s="364"/>
      <c r="P144" s="364"/>
      <c r="Q144" s="364"/>
      <c r="R144" s="364"/>
      <c r="S144" s="364"/>
      <c r="T144" s="365"/>
      <c r="U144" s="366" t="str">
        <f>IFERROR(IF(VLOOKUP(K144,'Reference Records'!$C$68:$D$81,2,FALSE)=0,"",VLOOKUP(K144,'Reference Records'!$C$68:$D$81,2,FALSE)),"")</f>
        <v/>
      </c>
      <c r="V144" s="362" t="str">
        <f>IFERROR(IF(VLOOKUP(E144,'Reference Records'!$C$68:$D$81,2,FALSE)=0,"",VLOOKUP(E144,'Reference Records'!$C$68:$D$81,2,FALSE)),"")</f>
        <v/>
      </c>
      <c r="W144" s="362" t="str">
        <f t="shared" si="9"/>
        <v/>
      </c>
      <c r="X144" s="362" t="str">
        <f t="shared" si="10"/>
        <v/>
      </c>
      <c r="Y144" s="362" t="b">
        <f t="shared" si="11"/>
        <v>0</v>
      </c>
      <c r="Z144" s="362" t="b">
        <f t="shared" si="12"/>
        <v>1</v>
      </c>
      <c r="AA144" s="362" t="str">
        <f>IFERROR(VLOOKUP(K144,'Reference Records'!$C$84:$E$148,3,FALSE),"")</f>
        <v/>
      </c>
      <c r="AB144" s="362" t="s">
        <v>428</v>
      </c>
      <c r="AC144" s="58"/>
    </row>
    <row r="145" spans="1:29" ht="47" customHeight="1" x14ac:dyDescent="0.2">
      <c r="A145" s="335">
        <v>20</v>
      </c>
      <c r="B145" s="359"/>
      <c r="C145" s="359"/>
      <c r="D145" s="359"/>
      <c r="E145" s="363"/>
      <c r="F145" s="364"/>
      <c r="G145" s="364"/>
      <c r="H145" s="364"/>
      <c r="I145" s="364"/>
      <c r="J145" s="364"/>
      <c r="K145" s="364"/>
      <c r="L145" s="364"/>
      <c r="M145" s="364"/>
      <c r="N145" s="364"/>
      <c r="O145" s="364"/>
      <c r="P145" s="364"/>
      <c r="Q145" s="364"/>
      <c r="R145" s="364"/>
      <c r="S145" s="364"/>
      <c r="T145" s="365"/>
      <c r="U145" s="366" t="str">
        <f>IFERROR(IF(VLOOKUP(K145,'Reference Records'!$C$68:$D$81,2,FALSE)=0,"",VLOOKUP(K145,'Reference Records'!$C$68:$D$81,2,FALSE)),"")</f>
        <v/>
      </c>
      <c r="V145" s="362" t="str">
        <f>IFERROR(IF(VLOOKUP(E145,'Reference Records'!$C$68:$D$81,2,FALSE)=0,"",VLOOKUP(E145,'Reference Records'!$C$68:$D$81,2,FALSE)),"")</f>
        <v/>
      </c>
      <c r="W145" s="362" t="str">
        <f t="shared" si="9"/>
        <v/>
      </c>
      <c r="X145" s="362" t="str">
        <f t="shared" si="10"/>
        <v/>
      </c>
      <c r="Y145" s="362" t="b">
        <f t="shared" si="11"/>
        <v>0</v>
      </c>
      <c r="Z145" s="362" t="b">
        <f t="shared" si="12"/>
        <v>1</v>
      </c>
      <c r="AA145" s="362" t="str">
        <f>IFERROR(VLOOKUP(K145,'Reference Records'!$C$84:$E$148,3,FALSE),"")</f>
        <v/>
      </c>
      <c r="AB145" s="362" t="s">
        <v>429</v>
      </c>
      <c r="AC145" s="58"/>
    </row>
    <row r="146" spans="1:29" ht="47" customHeight="1" x14ac:dyDescent="0.2">
      <c r="A146" s="335">
        <v>21</v>
      </c>
      <c r="B146" s="359"/>
      <c r="C146" s="359"/>
      <c r="D146" s="359"/>
      <c r="E146" s="363"/>
      <c r="F146" s="364"/>
      <c r="G146" s="364"/>
      <c r="H146" s="364"/>
      <c r="I146" s="364"/>
      <c r="J146" s="364"/>
      <c r="K146" s="364"/>
      <c r="L146" s="364"/>
      <c r="M146" s="364"/>
      <c r="N146" s="364"/>
      <c r="O146" s="364"/>
      <c r="P146" s="364"/>
      <c r="Q146" s="364"/>
      <c r="R146" s="364"/>
      <c r="S146" s="364"/>
      <c r="T146" s="365"/>
      <c r="U146" s="366" t="str">
        <f>IFERROR(IF(VLOOKUP(K146,'Reference Records'!$C$68:$D$81,2,FALSE)=0,"",VLOOKUP(K146,'Reference Records'!$C$68:$D$81,2,FALSE)),"")</f>
        <v/>
      </c>
      <c r="V146" s="362" t="str">
        <f>IFERROR(IF(VLOOKUP(E146,'Reference Records'!$C$68:$D$81,2,FALSE)=0,"",VLOOKUP(E146,'Reference Records'!$C$68:$D$81,2,FALSE)),"")</f>
        <v/>
      </c>
      <c r="W146" s="362" t="str">
        <f t="shared" si="9"/>
        <v/>
      </c>
      <c r="X146" s="362" t="str">
        <f t="shared" si="10"/>
        <v/>
      </c>
      <c r="Y146" s="362" t="b">
        <f t="shared" si="11"/>
        <v>0</v>
      </c>
      <c r="Z146" s="362" t="b">
        <f t="shared" si="12"/>
        <v>1</v>
      </c>
      <c r="AA146" s="362" t="str">
        <f>IFERROR(VLOOKUP(K146,'Reference Records'!$C$84:$E$148,3,FALSE),"")</f>
        <v/>
      </c>
      <c r="AB146" s="362" t="s">
        <v>430</v>
      </c>
      <c r="AC146" s="58"/>
    </row>
    <row r="147" spans="1:29" ht="47" customHeight="1" x14ac:dyDescent="0.2">
      <c r="A147" s="335">
        <v>22</v>
      </c>
      <c r="B147" s="359"/>
      <c r="C147" s="359"/>
      <c r="D147" s="359"/>
      <c r="E147" s="363"/>
      <c r="F147" s="364"/>
      <c r="G147" s="364"/>
      <c r="H147" s="364"/>
      <c r="I147" s="364"/>
      <c r="J147" s="364"/>
      <c r="K147" s="364"/>
      <c r="L147" s="364"/>
      <c r="M147" s="364"/>
      <c r="N147" s="364"/>
      <c r="O147" s="364"/>
      <c r="P147" s="364"/>
      <c r="Q147" s="364"/>
      <c r="R147" s="364"/>
      <c r="S147" s="364"/>
      <c r="T147" s="365"/>
      <c r="U147" s="366" t="str">
        <f>IFERROR(IF(VLOOKUP(K147,'Reference Records'!$C$68:$D$81,2,FALSE)=0,"",VLOOKUP(K147,'Reference Records'!$C$68:$D$81,2,FALSE)),"")</f>
        <v/>
      </c>
      <c r="V147" s="362" t="str">
        <f>IFERROR(IF(VLOOKUP(E147,'Reference Records'!$C$68:$D$81,2,FALSE)=0,"",VLOOKUP(E147,'Reference Records'!$C$68:$D$81,2,FALSE)),"")</f>
        <v/>
      </c>
      <c r="W147" s="362" t="str">
        <f t="shared" si="9"/>
        <v/>
      </c>
      <c r="X147" s="362" t="str">
        <f t="shared" si="10"/>
        <v/>
      </c>
      <c r="Y147" s="362" t="b">
        <f t="shared" si="11"/>
        <v>0</v>
      </c>
      <c r="Z147" s="362" t="b">
        <f t="shared" si="12"/>
        <v>1</v>
      </c>
      <c r="AA147" s="362" t="str">
        <f>IFERROR(VLOOKUP(K147,'Reference Records'!$C$84:$E$148,3,FALSE),"")</f>
        <v/>
      </c>
      <c r="AB147" s="362" t="s">
        <v>431</v>
      </c>
      <c r="AC147" s="58"/>
    </row>
    <row r="148" spans="1:29" ht="47" customHeight="1" x14ac:dyDescent="0.2">
      <c r="A148" s="335">
        <v>23</v>
      </c>
      <c r="B148" s="359"/>
      <c r="C148" s="359"/>
      <c r="D148" s="359"/>
      <c r="E148" s="363"/>
      <c r="F148" s="364"/>
      <c r="G148" s="364"/>
      <c r="H148" s="364"/>
      <c r="I148" s="364"/>
      <c r="J148" s="364"/>
      <c r="K148" s="364"/>
      <c r="L148" s="364"/>
      <c r="M148" s="364"/>
      <c r="N148" s="364"/>
      <c r="O148" s="364"/>
      <c r="P148" s="364"/>
      <c r="Q148" s="364"/>
      <c r="R148" s="364"/>
      <c r="S148" s="364"/>
      <c r="T148" s="365"/>
      <c r="U148" s="366" t="str">
        <f>IFERROR(IF(VLOOKUP(K148,'Reference Records'!$C$68:$D$81,2,FALSE)=0,"",VLOOKUP(K148,'Reference Records'!$C$68:$D$81,2,FALSE)),"")</f>
        <v/>
      </c>
      <c r="V148" s="362" t="str">
        <f>IFERROR(IF(VLOOKUP(E148,'Reference Records'!$C$68:$D$81,2,FALSE)=0,"",VLOOKUP(E148,'Reference Records'!$C$68:$D$81,2,FALSE)),"")</f>
        <v/>
      </c>
      <c r="W148" s="362" t="str">
        <f t="shared" si="9"/>
        <v/>
      </c>
      <c r="X148" s="362" t="str">
        <f t="shared" si="10"/>
        <v/>
      </c>
      <c r="Y148" s="362" t="b">
        <f t="shared" si="11"/>
        <v>0</v>
      </c>
      <c r="Z148" s="362" t="b">
        <f t="shared" si="12"/>
        <v>1</v>
      </c>
      <c r="AA148" s="362" t="str">
        <f>IFERROR(VLOOKUP(K148,'Reference Records'!$C$84:$E$148,3,FALSE),"")</f>
        <v/>
      </c>
      <c r="AB148" s="362" t="s">
        <v>432</v>
      </c>
      <c r="AC148" s="58"/>
    </row>
    <row r="149" spans="1:29" ht="47" customHeight="1" x14ac:dyDescent="0.2">
      <c r="A149" s="335">
        <v>24</v>
      </c>
      <c r="B149" s="359"/>
      <c r="C149" s="359"/>
      <c r="D149" s="359"/>
      <c r="E149" s="363"/>
      <c r="F149" s="364"/>
      <c r="G149" s="364"/>
      <c r="H149" s="364"/>
      <c r="I149" s="364"/>
      <c r="J149" s="364"/>
      <c r="K149" s="364"/>
      <c r="L149" s="364"/>
      <c r="M149" s="364"/>
      <c r="N149" s="364"/>
      <c r="O149" s="364"/>
      <c r="P149" s="364"/>
      <c r="Q149" s="364"/>
      <c r="R149" s="364"/>
      <c r="S149" s="364"/>
      <c r="T149" s="365"/>
      <c r="U149" s="366" t="str">
        <f>IFERROR(IF(VLOOKUP(K149,'Reference Records'!$C$68:$D$81,2,FALSE)=0,"",VLOOKUP(K149,'Reference Records'!$C$68:$D$81,2,FALSE)),"")</f>
        <v/>
      </c>
      <c r="V149" s="362" t="str">
        <f>IFERROR(IF(VLOOKUP(E149,'Reference Records'!$C$68:$D$81,2,FALSE)=0,"",VLOOKUP(E149,'Reference Records'!$C$68:$D$81,2,FALSE)),"")</f>
        <v/>
      </c>
      <c r="W149" s="362" t="str">
        <f t="shared" si="9"/>
        <v/>
      </c>
      <c r="X149" s="362" t="str">
        <f t="shared" si="10"/>
        <v/>
      </c>
      <c r="Y149" s="362" t="b">
        <f t="shared" si="11"/>
        <v>0</v>
      </c>
      <c r="Z149" s="362" t="b">
        <f t="shared" si="12"/>
        <v>1</v>
      </c>
      <c r="AA149" s="362" t="str">
        <f>IFERROR(VLOOKUP(K149,'Reference Records'!$C$84:$E$148,3,FALSE),"")</f>
        <v/>
      </c>
      <c r="AB149" s="362" t="s">
        <v>433</v>
      </c>
      <c r="AC149" s="58"/>
    </row>
    <row r="150" spans="1:29" ht="47" customHeight="1" x14ac:dyDescent="0.2">
      <c r="A150" s="335">
        <v>25</v>
      </c>
      <c r="B150" s="359"/>
      <c r="C150" s="359"/>
      <c r="D150" s="359"/>
      <c r="E150" s="363"/>
      <c r="F150" s="364"/>
      <c r="G150" s="364"/>
      <c r="H150" s="364"/>
      <c r="I150" s="364"/>
      <c r="J150" s="364"/>
      <c r="K150" s="364"/>
      <c r="L150" s="364"/>
      <c r="M150" s="364"/>
      <c r="N150" s="364"/>
      <c r="O150" s="364"/>
      <c r="P150" s="364"/>
      <c r="Q150" s="364"/>
      <c r="R150" s="364"/>
      <c r="S150" s="364"/>
      <c r="T150" s="365"/>
      <c r="U150" s="366" t="str">
        <f>IFERROR(IF(VLOOKUP(K150,'Reference Records'!$C$68:$D$81,2,FALSE)=0,"",VLOOKUP(K150,'Reference Records'!$C$68:$D$81,2,FALSE)),"")</f>
        <v/>
      </c>
      <c r="V150" s="362" t="str">
        <f>IFERROR(IF(VLOOKUP(E150,'Reference Records'!$C$68:$D$81,2,FALSE)=0,"",VLOOKUP(E150,'Reference Records'!$C$68:$D$81,2,FALSE)),"")</f>
        <v/>
      </c>
      <c r="W150" s="362" t="str">
        <f t="shared" si="9"/>
        <v/>
      </c>
      <c r="X150" s="362" t="str">
        <f t="shared" si="10"/>
        <v/>
      </c>
      <c r="Y150" s="362" t="b">
        <f t="shared" si="11"/>
        <v>0</v>
      </c>
      <c r="Z150" s="362" t="b">
        <f t="shared" si="12"/>
        <v>1</v>
      </c>
      <c r="AA150" s="362" t="str">
        <f>IFERROR(VLOOKUP(K150,'Reference Records'!$C$84:$E$148,3,FALSE),"")</f>
        <v/>
      </c>
      <c r="AB150" s="362" t="s">
        <v>434</v>
      </c>
      <c r="AC150" s="58"/>
    </row>
    <row r="151" spans="1:29" ht="47" customHeight="1" x14ac:dyDescent="0.2">
      <c r="A151" s="335">
        <v>26</v>
      </c>
      <c r="B151" s="359"/>
      <c r="C151" s="359"/>
      <c r="D151" s="359"/>
      <c r="E151" s="363"/>
      <c r="F151" s="364"/>
      <c r="G151" s="364"/>
      <c r="H151" s="364"/>
      <c r="I151" s="364"/>
      <c r="J151" s="364"/>
      <c r="K151" s="364"/>
      <c r="L151" s="364"/>
      <c r="M151" s="364"/>
      <c r="N151" s="364"/>
      <c r="O151" s="364"/>
      <c r="P151" s="364"/>
      <c r="Q151" s="364"/>
      <c r="R151" s="364"/>
      <c r="S151" s="364"/>
      <c r="T151" s="365"/>
      <c r="U151" s="366" t="str">
        <f>IFERROR(IF(VLOOKUP(K151,'Reference Records'!$C$68:$D$81,2,FALSE)=0,"",VLOOKUP(K151,'Reference Records'!$C$68:$D$81,2,FALSE)),"")</f>
        <v/>
      </c>
      <c r="V151" s="362" t="str">
        <f>IFERROR(IF(VLOOKUP(E151,'Reference Records'!$C$68:$D$81,2,FALSE)=0,"",VLOOKUP(E151,'Reference Records'!$C$68:$D$81,2,FALSE)),"")</f>
        <v/>
      </c>
      <c r="W151" s="362" t="str">
        <f t="shared" si="9"/>
        <v/>
      </c>
      <c r="X151" s="362" t="str">
        <f t="shared" si="10"/>
        <v/>
      </c>
      <c r="Y151" s="362" t="b">
        <f t="shared" si="11"/>
        <v>0</v>
      </c>
      <c r="Z151" s="362" t="b">
        <f t="shared" si="12"/>
        <v>1</v>
      </c>
      <c r="AA151" s="362" t="str">
        <f>IFERROR(VLOOKUP(K151,'Reference Records'!$C$84:$E$148,3,FALSE),"")</f>
        <v/>
      </c>
      <c r="AB151" s="362" t="s">
        <v>435</v>
      </c>
      <c r="AC151" s="58"/>
    </row>
    <row r="152" spans="1:29" ht="47" customHeight="1" x14ac:dyDescent="0.2">
      <c r="A152" s="335">
        <v>27</v>
      </c>
      <c r="B152" s="359"/>
      <c r="C152" s="359"/>
      <c r="D152" s="359"/>
      <c r="E152" s="363"/>
      <c r="F152" s="364"/>
      <c r="G152" s="364"/>
      <c r="H152" s="364"/>
      <c r="I152" s="364"/>
      <c r="J152" s="364"/>
      <c r="K152" s="364"/>
      <c r="L152" s="364"/>
      <c r="M152" s="364"/>
      <c r="N152" s="364"/>
      <c r="O152" s="364"/>
      <c r="P152" s="364"/>
      <c r="Q152" s="364"/>
      <c r="R152" s="364"/>
      <c r="S152" s="364"/>
      <c r="T152" s="365"/>
      <c r="U152" s="366" t="str">
        <f>IFERROR(IF(VLOOKUP(K152,'Reference Records'!$C$68:$D$81,2,FALSE)=0,"",VLOOKUP(K152,'Reference Records'!$C$68:$D$81,2,FALSE)),"")</f>
        <v/>
      </c>
      <c r="V152" s="362" t="str">
        <f>IFERROR(IF(VLOOKUP(E152,'Reference Records'!$C$68:$D$81,2,FALSE)=0,"",VLOOKUP(E152,'Reference Records'!$C$68:$D$81,2,FALSE)),"")</f>
        <v/>
      </c>
      <c r="W152" s="362" t="str">
        <f t="shared" si="9"/>
        <v/>
      </c>
      <c r="X152" s="362" t="str">
        <f t="shared" si="10"/>
        <v/>
      </c>
      <c r="Y152" s="362" t="b">
        <f t="shared" si="11"/>
        <v>0</v>
      </c>
      <c r="Z152" s="362" t="b">
        <f t="shared" si="12"/>
        <v>1</v>
      </c>
      <c r="AA152" s="362" t="str">
        <f>IFERROR(VLOOKUP(K152,'Reference Records'!$C$84:$E$148,3,FALSE),"")</f>
        <v/>
      </c>
      <c r="AB152" s="362" t="s">
        <v>436</v>
      </c>
      <c r="AC152" s="58"/>
    </row>
    <row r="153" spans="1:29" ht="47" customHeight="1" x14ac:dyDescent="0.2">
      <c r="A153" s="335">
        <v>28</v>
      </c>
      <c r="B153" s="359"/>
      <c r="C153" s="359"/>
      <c r="D153" s="359"/>
      <c r="E153" s="363"/>
      <c r="F153" s="364"/>
      <c r="G153" s="364"/>
      <c r="H153" s="364"/>
      <c r="I153" s="364"/>
      <c r="J153" s="364"/>
      <c r="K153" s="364"/>
      <c r="L153" s="364"/>
      <c r="M153" s="364"/>
      <c r="N153" s="364"/>
      <c r="O153" s="364"/>
      <c r="P153" s="364"/>
      <c r="Q153" s="364"/>
      <c r="R153" s="364"/>
      <c r="S153" s="364"/>
      <c r="T153" s="365"/>
      <c r="U153" s="366" t="str">
        <f>IFERROR(IF(VLOOKUP(K153,'Reference Records'!$C$68:$D$81,2,FALSE)=0,"",VLOOKUP(K153,'Reference Records'!$C$68:$D$81,2,FALSE)),"")</f>
        <v/>
      </c>
      <c r="V153" s="362" t="str">
        <f>IFERROR(IF(VLOOKUP(E153,'Reference Records'!$C$68:$D$81,2,FALSE)=0,"",VLOOKUP(E153,'Reference Records'!$C$68:$D$81,2,FALSE)),"")</f>
        <v/>
      </c>
      <c r="W153" s="362" t="str">
        <f t="shared" si="9"/>
        <v/>
      </c>
      <c r="X153" s="362" t="str">
        <f t="shared" si="10"/>
        <v/>
      </c>
      <c r="Y153" s="362" t="b">
        <f t="shared" si="11"/>
        <v>0</v>
      </c>
      <c r="Z153" s="362" t="b">
        <f t="shared" si="12"/>
        <v>1</v>
      </c>
      <c r="AA153" s="362" t="str">
        <f>IFERROR(VLOOKUP(K153,'Reference Records'!$C$84:$E$148,3,FALSE),"")</f>
        <v/>
      </c>
      <c r="AB153" s="362" t="s">
        <v>437</v>
      </c>
      <c r="AC153" s="58"/>
    </row>
    <row r="154" spans="1:29" ht="47" customHeight="1" x14ac:dyDescent="0.2">
      <c r="A154" s="335">
        <v>29</v>
      </c>
      <c r="B154" s="359"/>
      <c r="C154" s="359"/>
      <c r="D154" s="359"/>
      <c r="E154" s="363"/>
      <c r="F154" s="364"/>
      <c r="G154" s="364"/>
      <c r="H154" s="364"/>
      <c r="I154" s="364"/>
      <c r="J154" s="364"/>
      <c r="K154" s="364"/>
      <c r="L154" s="364"/>
      <c r="M154" s="364"/>
      <c r="N154" s="364"/>
      <c r="O154" s="364"/>
      <c r="P154" s="364"/>
      <c r="Q154" s="364"/>
      <c r="R154" s="364"/>
      <c r="S154" s="364"/>
      <c r="T154" s="365"/>
      <c r="U154" s="366" t="str">
        <f>IFERROR(IF(VLOOKUP(K154,'Reference Records'!$C$68:$D$81,2,FALSE)=0,"",VLOOKUP(K154,'Reference Records'!$C$68:$D$81,2,FALSE)),"")</f>
        <v/>
      </c>
      <c r="V154" s="362" t="str">
        <f>IFERROR(IF(VLOOKUP(E154,'Reference Records'!$C$68:$D$81,2,FALSE)=0,"",VLOOKUP(E154,'Reference Records'!$C$68:$D$81,2,FALSE)),"")</f>
        <v/>
      </c>
      <c r="W154" s="362" t="str">
        <f t="shared" si="9"/>
        <v/>
      </c>
      <c r="X154" s="362" t="str">
        <f t="shared" si="10"/>
        <v/>
      </c>
      <c r="Y154" s="362" t="b">
        <f t="shared" si="11"/>
        <v>0</v>
      </c>
      <c r="Z154" s="362" t="b">
        <f t="shared" si="12"/>
        <v>1</v>
      </c>
      <c r="AA154" s="362" t="str">
        <f>IFERROR(VLOOKUP(K154,'Reference Records'!$C$84:$E$148,3,FALSE),"")</f>
        <v/>
      </c>
      <c r="AB154" s="362" t="s">
        <v>438</v>
      </c>
      <c r="AC154" s="58"/>
    </row>
    <row r="155" spans="1:29" ht="47" customHeight="1" x14ac:dyDescent="0.2">
      <c r="A155" s="335">
        <v>30</v>
      </c>
      <c r="B155" s="359"/>
      <c r="C155" s="359"/>
      <c r="D155" s="359"/>
      <c r="E155" s="363"/>
      <c r="F155" s="364"/>
      <c r="G155" s="364"/>
      <c r="H155" s="364"/>
      <c r="I155" s="364"/>
      <c r="J155" s="364"/>
      <c r="K155" s="364"/>
      <c r="L155" s="364"/>
      <c r="M155" s="364"/>
      <c r="N155" s="364"/>
      <c r="O155" s="364"/>
      <c r="P155" s="364"/>
      <c r="Q155" s="364"/>
      <c r="R155" s="364"/>
      <c r="S155" s="364"/>
      <c r="T155" s="365"/>
      <c r="U155" s="366" t="str">
        <f>IFERROR(IF(VLOOKUP(K155,'Reference Records'!$C$68:$D$81,2,FALSE)=0,"",VLOOKUP(K155,'Reference Records'!$C$68:$D$81,2,FALSE)),"")</f>
        <v/>
      </c>
      <c r="V155" s="362" t="str">
        <f>IFERROR(IF(VLOOKUP(E155,'Reference Records'!$C$68:$D$81,2,FALSE)=0,"",VLOOKUP(E155,'Reference Records'!$C$68:$D$81,2,FALSE)),"")</f>
        <v/>
      </c>
      <c r="W155" s="362" t="str">
        <f t="shared" si="9"/>
        <v/>
      </c>
      <c r="X155" s="362" t="str">
        <f t="shared" si="10"/>
        <v/>
      </c>
      <c r="Y155" s="362" t="b">
        <f t="shared" si="11"/>
        <v>0</v>
      </c>
      <c r="Z155" s="362" t="b">
        <f t="shared" si="12"/>
        <v>1</v>
      </c>
      <c r="AA155" s="362" t="str">
        <f>IFERROR(VLOOKUP(K155,'Reference Records'!$C$84:$E$148,3,FALSE),"")</f>
        <v/>
      </c>
      <c r="AB155" s="362" t="s">
        <v>439</v>
      </c>
      <c r="AC155" s="58"/>
    </row>
    <row r="156" spans="1:29" ht="47" customHeight="1" x14ac:dyDescent="0.2">
      <c r="A156" s="335">
        <v>31</v>
      </c>
      <c r="B156" s="359"/>
      <c r="C156" s="359"/>
      <c r="D156" s="359"/>
      <c r="E156" s="363"/>
      <c r="F156" s="364"/>
      <c r="G156" s="364"/>
      <c r="H156" s="364"/>
      <c r="I156" s="364"/>
      <c r="J156" s="364"/>
      <c r="K156" s="364"/>
      <c r="L156" s="364"/>
      <c r="M156" s="364"/>
      <c r="N156" s="364"/>
      <c r="O156" s="364"/>
      <c r="P156" s="364"/>
      <c r="Q156" s="364"/>
      <c r="R156" s="364"/>
      <c r="S156" s="364"/>
      <c r="T156" s="365"/>
      <c r="U156" s="366" t="str">
        <f>IFERROR(IF(VLOOKUP(K156,'Reference Records'!$C$68:$D$81,2,FALSE)=0,"",VLOOKUP(K156,'Reference Records'!$C$68:$D$81,2,FALSE)),"")</f>
        <v/>
      </c>
      <c r="V156" s="362" t="str">
        <f>IFERROR(IF(VLOOKUP(E156,'Reference Records'!$C$68:$D$81,2,FALSE)=0,"",VLOOKUP(E156,'Reference Records'!$C$68:$D$81,2,FALSE)),"")</f>
        <v/>
      </c>
      <c r="W156" s="362" t="str">
        <f t="shared" si="9"/>
        <v/>
      </c>
      <c r="X156" s="362" t="str">
        <f t="shared" si="10"/>
        <v/>
      </c>
      <c r="Y156" s="362" t="b">
        <f t="shared" si="11"/>
        <v>0</v>
      </c>
      <c r="Z156" s="362" t="b">
        <f t="shared" si="12"/>
        <v>1</v>
      </c>
      <c r="AA156" s="362" t="str">
        <f>IFERROR(VLOOKUP(K156,'Reference Records'!$C$84:$E$148,3,FALSE),"")</f>
        <v/>
      </c>
      <c r="AB156" s="362" t="s">
        <v>440</v>
      </c>
      <c r="AC156" s="58"/>
    </row>
    <row r="157" spans="1:29" ht="47" customHeight="1" x14ac:dyDescent="0.2">
      <c r="A157" s="335">
        <v>32</v>
      </c>
      <c r="B157" s="359"/>
      <c r="C157" s="359"/>
      <c r="D157" s="359"/>
      <c r="E157" s="363"/>
      <c r="F157" s="364"/>
      <c r="G157" s="364"/>
      <c r="H157" s="364"/>
      <c r="I157" s="364"/>
      <c r="J157" s="364"/>
      <c r="K157" s="364"/>
      <c r="L157" s="364"/>
      <c r="M157" s="364"/>
      <c r="N157" s="364"/>
      <c r="O157" s="364"/>
      <c r="P157" s="364"/>
      <c r="Q157" s="364"/>
      <c r="R157" s="364"/>
      <c r="S157" s="364"/>
      <c r="T157" s="365"/>
      <c r="U157" s="366" t="str">
        <f>IFERROR(IF(VLOOKUP(K157,'Reference Records'!$C$68:$D$81,2,FALSE)=0,"",VLOOKUP(K157,'Reference Records'!$C$68:$D$81,2,FALSE)),"")</f>
        <v/>
      </c>
      <c r="V157" s="362" t="str">
        <f>IFERROR(IF(VLOOKUP(E157,'Reference Records'!$C$68:$D$81,2,FALSE)=0,"",VLOOKUP(E157,'Reference Records'!$C$68:$D$81,2,FALSE)),"")</f>
        <v/>
      </c>
      <c r="W157" s="362" t="str">
        <f t="shared" si="9"/>
        <v/>
      </c>
      <c r="X157" s="362" t="str">
        <f t="shared" si="10"/>
        <v/>
      </c>
      <c r="Y157" s="362" t="b">
        <f t="shared" si="11"/>
        <v>0</v>
      </c>
      <c r="Z157" s="362" t="b">
        <f t="shared" si="12"/>
        <v>1</v>
      </c>
      <c r="AA157" s="362" t="str">
        <f>IFERROR(VLOOKUP(K157,'Reference Records'!$C$84:$E$148,3,FALSE),"")</f>
        <v/>
      </c>
      <c r="AB157" s="362" t="s">
        <v>441</v>
      </c>
      <c r="AC157" s="58"/>
    </row>
    <row r="158" spans="1:29" ht="47" customHeight="1" x14ac:dyDescent="0.2">
      <c r="A158" s="335">
        <v>33</v>
      </c>
      <c r="B158" s="359"/>
      <c r="C158" s="359"/>
      <c r="D158" s="359"/>
      <c r="E158" s="363"/>
      <c r="F158" s="364"/>
      <c r="G158" s="364"/>
      <c r="H158" s="364"/>
      <c r="I158" s="364"/>
      <c r="J158" s="364"/>
      <c r="K158" s="364"/>
      <c r="L158" s="364"/>
      <c r="M158" s="364"/>
      <c r="N158" s="364"/>
      <c r="O158" s="364"/>
      <c r="P158" s="364"/>
      <c r="Q158" s="364"/>
      <c r="R158" s="364"/>
      <c r="S158" s="364"/>
      <c r="T158" s="365"/>
      <c r="U158" s="366" t="str">
        <f>IFERROR(IF(VLOOKUP(K158,'Reference Records'!$C$68:$D$81,2,FALSE)=0,"",VLOOKUP(K158,'Reference Records'!$C$68:$D$81,2,FALSE)),"")</f>
        <v/>
      </c>
      <c r="V158" s="362" t="str">
        <f>IFERROR(IF(VLOOKUP(E158,'Reference Records'!$C$68:$D$81,2,FALSE)=0,"",VLOOKUP(E158,'Reference Records'!$C$68:$D$81,2,FALSE)),"")</f>
        <v/>
      </c>
      <c r="W158" s="362" t="str">
        <f t="shared" si="9"/>
        <v/>
      </c>
      <c r="X158" s="362" t="str">
        <f t="shared" si="10"/>
        <v/>
      </c>
      <c r="Y158" s="362" t="b">
        <f t="shared" si="11"/>
        <v>0</v>
      </c>
      <c r="Z158" s="362" t="b">
        <f t="shared" si="12"/>
        <v>1</v>
      </c>
      <c r="AA158" s="362" t="str">
        <f>IFERROR(VLOOKUP(K158,'Reference Records'!$C$84:$E$148,3,FALSE),"")</f>
        <v/>
      </c>
      <c r="AB158" s="362" t="s">
        <v>442</v>
      </c>
      <c r="AC158" s="58"/>
    </row>
    <row r="159" spans="1:29" ht="47" customHeight="1" x14ac:dyDescent="0.2">
      <c r="A159" s="335">
        <v>34</v>
      </c>
      <c r="B159" s="359"/>
      <c r="C159" s="359"/>
      <c r="D159" s="359"/>
      <c r="E159" s="363"/>
      <c r="F159" s="364"/>
      <c r="G159" s="364"/>
      <c r="H159" s="364"/>
      <c r="I159" s="364"/>
      <c r="J159" s="364"/>
      <c r="K159" s="364"/>
      <c r="L159" s="364"/>
      <c r="M159" s="364"/>
      <c r="N159" s="364"/>
      <c r="O159" s="364"/>
      <c r="P159" s="364"/>
      <c r="Q159" s="364"/>
      <c r="R159" s="364"/>
      <c r="S159" s="364"/>
      <c r="T159" s="365"/>
      <c r="U159" s="366" t="str">
        <f>IFERROR(IF(VLOOKUP(K159,'Reference Records'!$C$68:$D$81,2,FALSE)=0,"",VLOOKUP(K159,'Reference Records'!$C$68:$D$81,2,FALSE)),"")</f>
        <v/>
      </c>
      <c r="V159" s="362" t="str">
        <f>IFERROR(IF(VLOOKUP(E159,'Reference Records'!$C$68:$D$81,2,FALSE)=0,"",VLOOKUP(E159,'Reference Records'!$C$68:$D$81,2,FALSE)),"")</f>
        <v/>
      </c>
      <c r="W159" s="362" t="str">
        <f t="shared" si="9"/>
        <v/>
      </c>
      <c r="X159" s="362" t="str">
        <f t="shared" si="10"/>
        <v/>
      </c>
      <c r="Y159" s="362" t="b">
        <f t="shared" si="11"/>
        <v>0</v>
      </c>
      <c r="Z159" s="362" t="b">
        <f t="shared" si="12"/>
        <v>1</v>
      </c>
      <c r="AA159" s="362" t="str">
        <f>IFERROR(VLOOKUP(K159,'Reference Records'!$C$84:$E$148,3,FALSE),"")</f>
        <v/>
      </c>
      <c r="AB159" s="362" t="s">
        <v>443</v>
      </c>
      <c r="AC159" s="58"/>
    </row>
    <row r="160" spans="1:29" ht="47" customHeight="1" x14ac:dyDescent="0.2">
      <c r="A160" s="335">
        <v>35</v>
      </c>
      <c r="B160" s="359"/>
      <c r="C160" s="359"/>
      <c r="D160" s="359"/>
      <c r="E160" s="363"/>
      <c r="F160" s="364"/>
      <c r="G160" s="364"/>
      <c r="H160" s="364"/>
      <c r="I160" s="364"/>
      <c r="J160" s="364"/>
      <c r="K160" s="364"/>
      <c r="L160" s="364"/>
      <c r="M160" s="364"/>
      <c r="N160" s="364"/>
      <c r="O160" s="364"/>
      <c r="P160" s="364"/>
      <c r="Q160" s="364"/>
      <c r="R160" s="364"/>
      <c r="S160" s="364"/>
      <c r="T160" s="365"/>
      <c r="U160" s="366" t="str">
        <f>IFERROR(IF(VLOOKUP(K160,'Reference Records'!$C$68:$D$81,2,FALSE)=0,"",VLOOKUP(K160,'Reference Records'!$C$68:$D$81,2,FALSE)),"")</f>
        <v/>
      </c>
      <c r="V160" s="362" t="str">
        <f>IFERROR(IF(VLOOKUP(E160,'Reference Records'!$C$68:$D$81,2,FALSE)=0,"",VLOOKUP(E160,'Reference Records'!$C$68:$D$81,2,FALSE)),"")</f>
        <v/>
      </c>
      <c r="W160" s="362" t="str">
        <f t="shared" si="9"/>
        <v/>
      </c>
      <c r="X160" s="362" t="str">
        <f t="shared" si="10"/>
        <v/>
      </c>
      <c r="Y160" s="362" t="b">
        <f t="shared" si="11"/>
        <v>0</v>
      </c>
      <c r="Z160" s="362" t="b">
        <f t="shared" si="12"/>
        <v>1</v>
      </c>
      <c r="AA160" s="362" t="str">
        <f>IFERROR(VLOOKUP(K160,'Reference Records'!$C$84:$E$148,3,FALSE),"")</f>
        <v/>
      </c>
      <c r="AB160" s="362" t="s">
        <v>444</v>
      </c>
      <c r="AC160" s="58"/>
    </row>
    <row r="161" spans="1:29" ht="47" customHeight="1" x14ac:dyDescent="0.2">
      <c r="A161" s="335">
        <v>36</v>
      </c>
      <c r="B161" s="359"/>
      <c r="C161" s="359"/>
      <c r="D161" s="359"/>
      <c r="E161" s="363"/>
      <c r="F161" s="364"/>
      <c r="G161" s="364"/>
      <c r="H161" s="364"/>
      <c r="I161" s="364"/>
      <c r="J161" s="364"/>
      <c r="K161" s="364"/>
      <c r="L161" s="364"/>
      <c r="M161" s="364"/>
      <c r="N161" s="364"/>
      <c r="O161" s="364"/>
      <c r="P161" s="364"/>
      <c r="Q161" s="364"/>
      <c r="R161" s="364"/>
      <c r="S161" s="364"/>
      <c r="T161" s="365"/>
      <c r="U161" s="366" t="str">
        <f>IFERROR(IF(VLOOKUP(K161,'Reference Records'!$C$68:$D$81,2,FALSE)=0,"",VLOOKUP(K161,'Reference Records'!$C$68:$D$81,2,FALSE)),"")</f>
        <v/>
      </c>
      <c r="V161" s="362" t="str">
        <f>IFERROR(IF(VLOOKUP(E161,'Reference Records'!$C$68:$D$81,2,FALSE)=0,"",VLOOKUP(E161,'Reference Records'!$C$68:$D$81,2,FALSE)),"")</f>
        <v/>
      </c>
      <c r="W161" s="362" t="str">
        <f t="shared" si="9"/>
        <v/>
      </c>
      <c r="X161" s="362" t="str">
        <f t="shared" si="10"/>
        <v/>
      </c>
      <c r="Y161" s="362" t="b">
        <f t="shared" si="11"/>
        <v>0</v>
      </c>
      <c r="Z161" s="362" t="b">
        <f t="shared" si="12"/>
        <v>1</v>
      </c>
      <c r="AA161" s="362" t="str">
        <f>IFERROR(VLOOKUP(K161,'Reference Records'!$C$84:$E$148,3,FALSE),"")</f>
        <v/>
      </c>
      <c r="AB161" s="362" t="s">
        <v>445</v>
      </c>
      <c r="AC161" s="58"/>
    </row>
    <row r="162" spans="1:29" ht="47" customHeight="1" x14ac:dyDescent="0.2">
      <c r="A162" s="335">
        <v>37</v>
      </c>
      <c r="B162" s="359"/>
      <c r="C162" s="359"/>
      <c r="D162" s="359"/>
      <c r="E162" s="363"/>
      <c r="F162" s="364"/>
      <c r="G162" s="364"/>
      <c r="H162" s="364"/>
      <c r="I162" s="364"/>
      <c r="J162" s="364"/>
      <c r="K162" s="364"/>
      <c r="L162" s="364"/>
      <c r="M162" s="364"/>
      <c r="N162" s="364"/>
      <c r="O162" s="364"/>
      <c r="P162" s="364"/>
      <c r="Q162" s="364"/>
      <c r="R162" s="364"/>
      <c r="S162" s="364"/>
      <c r="T162" s="365"/>
      <c r="U162" s="366" t="str">
        <f>IFERROR(IF(VLOOKUP(K162,'Reference Records'!$C$68:$D$81,2,FALSE)=0,"",VLOOKUP(K162,'Reference Records'!$C$68:$D$81,2,FALSE)),"")</f>
        <v/>
      </c>
      <c r="V162" s="362" t="str">
        <f>IFERROR(IF(VLOOKUP(E162,'Reference Records'!$C$68:$D$81,2,FALSE)=0,"",VLOOKUP(E162,'Reference Records'!$C$68:$D$81,2,FALSE)),"")</f>
        <v/>
      </c>
      <c r="W162" s="362" t="str">
        <f t="shared" si="9"/>
        <v/>
      </c>
      <c r="X162" s="362" t="str">
        <f t="shared" si="10"/>
        <v/>
      </c>
      <c r="Y162" s="362" t="b">
        <f t="shared" si="11"/>
        <v>0</v>
      </c>
      <c r="Z162" s="362" t="b">
        <f t="shared" si="12"/>
        <v>1</v>
      </c>
      <c r="AA162" s="362" t="str">
        <f>IFERROR(VLOOKUP(K162,'Reference Records'!$C$84:$E$148,3,FALSE),"")</f>
        <v/>
      </c>
      <c r="AB162" s="362" t="s">
        <v>446</v>
      </c>
      <c r="AC162" s="58"/>
    </row>
    <row r="163" spans="1:29" ht="47" customHeight="1" x14ac:dyDescent="0.2">
      <c r="A163" s="335">
        <v>38</v>
      </c>
      <c r="B163" s="359"/>
      <c r="C163" s="359"/>
      <c r="D163" s="359"/>
      <c r="E163" s="363"/>
      <c r="F163" s="364"/>
      <c r="G163" s="364"/>
      <c r="H163" s="364"/>
      <c r="I163" s="364"/>
      <c r="J163" s="364"/>
      <c r="K163" s="364"/>
      <c r="L163" s="364"/>
      <c r="M163" s="364"/>
      <c r="N163" s="364"/>
      <c r="O163" s="364"/>
      <c r="P163" s="364"/>
      <c r="Q163" s="364"/>
      <c r="R163" s="364"/>
      <c r="S163" s="364"/>
      <c r="T163" s="365"/>
      <c r="U163" s="366" t="str">
        <f>IFERROR(IF(VLOOKUP(K163,'Reference Records'!$C$68:$D$81,2,FALSE)=0,"",VLOOKUP(K163,'Reference Records'!$C$68:$D$81,2,FALSE)),"")</f>
        <v/>
      </c>
      <c r="V163" s="362" t="str">
        <f>IFERROR(IF(VLOOKUP(E163,'Reference Records'!$C$68:$D$81,2,FALSE)=0,"",VLOOKUP(E163,'Reference Records'!$C$68:$D$81,2,FALSE)),"")</f>
        <v/>
      </c>
      <c r="W163" s="362" t="str">
        <f t="shared" si="9"/>
        <v/>
      </c>
      <c r="X163" s="362" t="str">
        <f t="shared" si="10"/>
        <v/>
      </c>
      <c r="Y163" s="362" t="b">
        <f t="shared" si="11"/>
        <v>0</v>
      </c>
      <c r="Z163" s="362" t="b">
        <f t="shared" si="12"/>
        <v>1</v>
      </c>
      <c r="AA163" s="362" t="str">
        <f>IFERROR(VLOOKUP(K163,'Reference Records'!$C$84:$E$148,3,FALSE),"")</f>
        <v/>
      </c>
      <c r="AB163" s="362" t="s">
        <v>447</v>
      </c>
      <c r="AC163" s="58"/>
    </row>
    <row r="164" spans="1:29" ht="47" customHeight="1" x14ac:dyDescent="0.2">
      <c r="A164" s="335">
        <v>39</v>
      </c>
      <c r="B164" s="359"/>
      <c r="C164" s="359"/>
      <c r="D164" s="359"/>
      <c r="E164" s="363"/>
      <c r="F164" s="364"/>
      <c r="G164" s="364"/>
      <c r="H164" s="364"/>
      <c r="I164" s="364"/>
      <c r="J164" s="364"/>
      <c r="K164" s="364"/>
      <c r="L164" s="364"/>
      <c r="M164" s="364"/>
      <c r="N164" s="364"/>
      <c r="O164" s="364"/>
      <c r="P164" s="364"/>
      <c r="Q164" s="364"/>
      <c r="R164" s="364"/>
      <c r="S164" s="364"/>
      <c r="T164" s="365"/>
      <c r="U164" s="366" t="str">
        <f>IFERROR(IF(VLOOKUP(K164,'Reference Records'!$C$68:$D$81,2,FALSE)=0,"",VLOOKUP(K164,'Reference Records'!$C$68:$D$81,2,FALSE)),"")</f>
        <v/>
      </c>
      <c r="V164" s="362" t="str">
        <f>IFERROR(IF(VLOOKUP(E164,'Reference Records'!$C$68:$D$81,2,FALSE)=0,"",VLOOKUP(E164,'Reference Records'!$C$68:$D$81,2,FALSE)),"")</f>
        <v/>
      </c>
      <c r="W164" s="362" t="str">
        <f t="shared" si="9"/>
        <v/>
      </c>
      <c r="X164" s="362" t="str">
        <f t="shared" si="10"/>
        <v/>
      </c>
      <c r="Y164" s="362" t="b">
        <f t="shared" si="11"/>
        <v>0</v>
      </c>
      <c r="Z164" s="362" t="b">
        <f t="shared" si="12"/>
        <v>1</v>
      </c>
      <c r="AA164" s="362" t="str">
        <f>IFERROR(VLOOKUP(K164,'Reference Records'!$C$84:$E$148,3,FALSE),"")</f>
        <v/>
      </c>
      <c r="AB164" s="362" t="s">
        <v>448</v>
      </c>
      <c r="AC164" s="58"/>
    </row>
    <row r="165" spans="1:29" ht="47" customHeight="1" x14ac:dyDescent="0.2">
      <c r="A165" s="335">
        <v>40</v>
      </c>
      <c r="B165" s="359"/>
      <c r="C165" s="359"/>
      <c r="D165" s="359"/>
      <c r="E165" s="363"/>
      <c r="F165" s="364"/>
      <c r="G165" s="364"/>
      <c r="H165" s="364"/>
      <c r="I165" s="364"/>
      <c r="J165" s="364"/>
      <c r="K165" s="364"/>
      <c r="L165" s="364"/>
      <c r="M165" s="364"/>
      <c r="N165" s="364"/>
      <c r="O165" s="364"/>
      <c r="P165" s="364"/>
      <c r="Q165" s="364"/>
      <c r="R165" s="364"/>
      <c r="S165" s="364"/>
      <c r="T165" s="365"/>
      <c r="U165" s="366" t="str">
        <f>IFERROR(IF(VLOOKUP(K165,'Reference Records'!$C$68:$D$81,2,FALSE)=0,"",VLOOKUP(K165,'Reference Records'!$C$68:$D$81,2,FALSE)),"")</f>
        <v/>
      </c>
      <c r="V165" s="362" t="str">
        <f>IFERROR(IF(VLOOKUP(E165,'Reference Records'!$C$68:$D$81,2,FALSE)=0,"",VLOOKUP(E165,'Reference Records'!$C$68:$D$81,2,FALSE)),"")</f>
        <v/>
      </c>
      <c r="W165" s="362" t="str">
        <f t="shared" si="9"/>
        <v/>
      </c>
      <c r="X165" s="362" t="str">
        <f t="shared" si="10"/>
        <v/>
      </c>
      <c r="Y165" s="362" t="b">
        <f t="shared" si="11"/>
        <v>0</v>
      </c>
      <c r="Z165" s="362" t="b">
        <f t="shared" si="12"/>
        <v>1</v>
      </c>
      <c r="AA165" s="362" t="str">
        <f>IFERROR(VLOOKUP(K165,'Reference Records'!$C$84:$E$148,3,FALSE),"")</f>
        <v/>
      </c>
      <c r="AB165" s="362" t="s">
        <v>449</v>
      </c>
      <c r="AC165" s="58"/>
    </row>
    <row r="166" spans="1:29" ht="47" customHeight="1" x14ac:dyDescent="0.2">
      <c r="A166" s="335">
        <v>41</v>
      </c>
      <c r="B166" s="359"/>
      <c r="C166" s="359"/>
      <c r="D166" s="359"/>
      <c r="E166" s="363"/>
      <c r="F166" s="364"/>
      <c r="G166" s="364"/>
      <c r="H166" s="364"/>
      <c r="I166" s="364"/>
      <c r="J166" s="364"/>
      <c r="K166" s="364"/>
      <c r="L166" s="364"/>
      <c r="M166" s="364"/>
      <c r="N166" s="364"/>
      <c r="O166" s="364"/>
      <c r="P166" s="364"/>
      <c r="Q166" s="364"/>
      <c r="R166" s="364"/>
      <c r="S166" s="364"/>
      <c r="T166" s="365"/>
      <c r="U166" s="366" t="str">
        <f>IFERROR(IF(VLOOKUP(K166,'Reference Records'!$C$68:$D$81,2,FALSE)=0,"",VLOOKUP(K166,'Reference Records'!$C$68:$D$81,2,FALSE)),"")</f>
        <v/>
      </c>
      <c r="V166" s="362" t="str">
        <f>IFERROR(IF(VLOOKUP(E166,'Reference Records'!$C$68:$D$81,2,FALSE)=0,"",VLOOKUP(E166,'Reference Records'!$C$68:$D$81,2,FALSE)),"")</f>
        <v/>
      </c>
      <c r="W166" s="362" t="str">
        <f t="shared" si="9"/>
        <v/>
      </c>
      <c r="X166" s="362" t="str">
        <f t="shared" si="10"/>
        <v/>
      </c>
      <c r="Y166" s="362" t="b">
        <f t="shared" si="11"/>
        <v>0</v>
      </c>
      <c r="Z166" s="362" t="b">
        <f t="shared" si="12"/>
        <v>1</v>
      </c>
      <c r="AA166" s="362" t="str">
        <f>IFERROR(VLOOKUP(K166,'Reference Records'!$C$84:$E$148,3,FALSE),"")</f>
        <v/>
      </c>
      <c r="AB166" s="362" t="s">
        <v>450</v>
      </c>
      <c r="AC166" s="58"/>
    </row>
    <row r="167" spans="1:29" ht="47" customHeight="1" x14ac:dyDescent="0.2">
      <c r="A167" s="335">
        <v>42</v>
      </c>
      <c r="B167" s="359"/>
      <c r="C167" s="359"/>
      <c r="D167" s="359"/>
      <c r="E167" s="363"/>
      <c r="F167" s="364"/>
      <c r="G167" s="364"/>
      <c r="H167" s="364"/>
      <c r="I167" s="364"/>
      <c r="J167" s="364"/>
      <c r="K167" s="364"/>
      <c r="L167" s="364"/>
      <c r="M167" s="364"/>
      <c r="N167" s="364"/>
      <c r="O167" s="364"/>
      <c r="P167" s="364"/>
      <c r="Q167" s="364"/>
      <c r="R167" s="364"/>
      <c r="S167" s="364"/>
      <c r="T167" s="365"/>
      <c r="U167" s="366" t="str">
        <f>IFERROR(IF(VLOOKUP(K167,'Reference Records'!$C$68:$D$81,2,FALSE)=0,"",VLOOKUP(K167,'Reference Records'!$C$68:$D$81,2,FALSE)),"")</f>
        <v/>
      </c>
      <c r="V167" s="362" t="str">
        <f>IFERROR(IF(VLOOKUP(E167,'Reference Records'!$C$68:$D$81,2,FALSE)=0,"",VLOOKUP(E167,'Reference Records'!$C$68:$D$81,2,FALSE)),"")</f>
        <v/>
      </c>
      <c r="W167" s="362" t="str">
        <f t="shared" si="9"/>
        <v/>
      </c>
      <c r="X167" s="362" t="str">
        <f t="shared" si="10"/>
        <v/>
      </c>
      <c r="Y167" s="362" t="b">
        <f t="shared" si="11"/>
        <v>0</v>
      </c>
      <c r="Z167" s="362" t="b">
        <f t="shared" si="12"/>
        <v>1</v>
      </c>
      <c r="AA167" s="362" t="str">
        <f>IFERROR(VLOOKUP(K167,'Reference Records'!$C$84:$E$148,3,FALSE),"")</f>
        <v/>
      </c>
      <c r="AB167" s="362" t="s">
        <v>451</v>
      </c>
      <c r="AC167" s="58"/>
    </row>
    <row r="168" spans="1:29" ht="47" customHeight="1" x14ac:dyDescent="0.2">
      <c r="A168" s="335">
        <v>43</v>
      </c>
      <c r="B168" s="359"/>
      <c r="C168" s="359"/>
      <c r="D168" s="359"/>
      <c r="E168" s="363"/>
      <c r="F168" s="364"/>
      <c r="G168" s="364"/>
      <c r="H168" s="364"/>
      <c r="I168" s="364"/>
      <c r="J168" s="364"/>
      <c r="K168" s="364"/>
      <c r="L168" s="364"/>
      <c r="M168" s="364"/>
      <c r="N168" s="364"/>
      <c r="O168" s="364"/>
      <c r="P168" s="364"/>
      <c r="Q168" s="364"/>
      <c r="R168" s="364"/>
      <c r="S168" s="364"/>
      <c r="T168" s="365"/>
      <c r="U168" s="366" t="str">
        <f>IFERROR(IF(VLOOKUP(K168,'Reference Records'!$C$68:$D$81,2,FALSE)=0,"",VLOOKUP(K168,'Reference Records'!$C$68:$D$81,2,FALSE)),"")</f>
        <v/>
      </c>
      <c r="V168" s="362" t="str">
        <f>IFERROR(IF(VLOOKUP(E168,'Reference Records'!$C$68:$D$81,2,FALSE)=0,"",VLOOKUP(E168,'Reference Records'!$C$68:$D$81,2,FALSE)),"")</f>
        <v/>
      </c>
      <c r="W168" s="362" t="str">
        <f t="shared" si="9"/>
        <v/>
      </c>
      <c r="X168" s="362" t="str">
        <f t="shared" si="10"/>
        <v/>
      </c>
      <c r="Y168" s="362" t="b">
        <f t="shared" si="11"/>
        <v>0</v>
      </c>
      <c r="Z168" s="362" t="b">
        <f t="shared" si="12"/>
        <v>1</v>
      </c>
      <c r="AA168" s="362" t="str">
        <f>IFERROR(VLOOKUP(K168,'Reference Records'!$C$84:$E$148,3,FALSE),"")</f>
        <v/>
      </c>
      <c r="AB168" s="362" t="s">
        <v>452</v>
      </c>
      <c r="AC168" s="58"/>
    </row>
    <row r="169" spans="1:29" ht="47" customHeight="1" x14ac:dyDescent="0.2">
      <c r="A169" s="335">
        <v>44</v>
      </c>
      <c r="B169" s="359"/>
      <c r="C169" s="359"/>
      <c r="D169" s="359"/>
      <c r="E169" s="363"/>
      <c r="F169" s="364"/>
      <c r="G169" s="364"/>
      <c r="H169" s="364"/>
      <c r="I169" s="364"/>
      <c r="J169" s="364"/>
      <c r="K169" s="364"/>
      <c r="L169" s="364"/>
      <c r="M169" s="364"/>
      <c r="N169" s="364"/>
      <c r="O169" s="364"/>
      <c r="P169" s="364"/>
      <c r="Q169" s="364"/>
      <c r="R169" s="364"/>
      <c r="S169" s="364"/>
      <c r="T169" s="365"/>
      <c r="U169" s="366" t="str">
        <f>IFERROR(IF(VLOOKUP(K169,'Reference Records'!$C$68:$D$81,2,FALSE)=0,"",VLOOKUP(K169,'Reference Records'!$C$68:$D$81,2,FALSE)),"")</f>
        <v/>
      </c>
      <c r="V169" s="362" t="str">
        <f>IFERROR(IF(VLOOKUP(E169,'Reference Records'!$C$68:$D$81,2,FALSE)=0,"",VLOOKUP(E169,'Reference Records'!$C$68:$D$81,2,FALSE)),"")</f>
        <v/>
      </c>
      <c r="W169" s="362" t="str">
        <f t="shared" si="9"/>
        <v/>
      </c>
      <c r="X169" s="362" t="str">
        <f t="shared" si="10"/>
        <v/>
      </c>
      <c r="Y169" s="362" t="b">
        <f t="shared" si="11"/>
        <v>0</v>
      </c>
      <c r="Z169" s="362" t="b">
        <f t="shared" si="12"/>
        <v>1</v>
      </c>
      <c r="AA169" s="362" t="str">
        <f>IFERROR(VLOOKUP(K169,'Reference Records'!$C$84:$E$148,3,FALSE),"")</f>
        <v/>
      </c>
      <c r="AB169" s="362" t="s">
        <v>453</v>
      </c>
      <c r="AC169" s="58"/>
    </row>
    <row r="170" spans="1:29" ht="47" customHeight="1" x14ac:dyDescent="0.2">
      <c r="A170" s="335">
        <v>45</v>
      </c>
      <c r="B170" s="359"/>
      <c r="C170" s="359"/>
      <c r="D170" s="359"/>
      <c r="E170" s="363"/>
      <c r="F170" s="364"/>
      <c r="G170" s="364"/>
      <c r="H170" s="364"/>
      <c r="I170" s="364"/>
      <c r="J170" s="364"/>
      <c r="K170" s="364"/>
      <c r="L170" s="364"/>
      <c r="M170" s="364"/>
      <c r="N170" s="364"/>
      <c r="O170" s="364"/>
      <c r="P170" s="364"/>
      <c r="Q170" s="364"/>
      <c r="R170" s="364"/>
      <c r="S170" s="364"/>
      <c r="T170" s="365"/>
      <c r="U170" s="366" t="str">
        <f>IFERROR(IF(VLOOKUP(K170,'Reference Records'!$C$68:$D$81,2,FALSE)=0,"",VLOOKUP(K170,'Reference Records'!$C$68:$D$81,2,FALSE)),"")</f>
        <v/>
      </c>
      <c r="V170" s="362" t="str">
        <f>IFERROR(IF(VLOOKUP(E170,'Reference Records'!$C$68:$D$81,2,FALSE)=0,"",VLOOKUP(E170,'Reference Records'!$C$68:$D$81,2,FALSE)),"")</f>
        <v/>
      </c>
      <c r="W170" s="362" t="str">
        <f t="shared" si="9"/>
        <v/>
      </c>
      <c r="X170" s="362" t="str">
        <f t="shared" si="10"/>
        <v/>
      </c>
      <c r="Y170" s="362" t="b">
        <f t="shared" si="11"/>
        <v>0</v>
      </c>
      <c r="Z170" s="362" t="b">
        <f t="shared" si="12"/>
        <v>1</v>
      </c>
      <c r="AA170" s="362" t="str">
        <f>IFERROR(VLOOKUP(K170,'Reference Records'!$C$84:$E$148,3,FALSE),"")</f>
        <v/>
      </c>
      <c r="AB170" s="362" t="s">
        <v>454</v>
      </c>
      <c r="AC170" s="58"/>
    </row>
    <row r="171" spans="1:29" ht="47" customHeight="1" x14ac:dyDescent="0.2">
      <c r="A171" s="335">
        <v>46</v>
      </c>
      <c r="B171" s="359"/>
      <c r="C171" s="359"/>
      <c r="D171" s="359"/>
      <c r="E171" s="363"/>
      <c r="F171" s="364"/>
      <c r="G171" s="364"/>
      <c r="H171" s="364"/>
      <c r="I171" s="364"/>
      <c r="J171" s="364"/>
      <c r="K171" s="364"/>
      <c r="L171" s="364"/>
      <c r="M171" s="364"/>
      <c r="N171" s="364"/>
      <c r="O171" s="364"/>
      <c r="P171" s="364"/>
      <c r="Q171" s="364"/>
      <c r="R171" s="364"/>
      <c r="S171" s="364"/>
      <c r="T171" s="365"/>
      <c r="U171" s="366" t="str">
        <f>IFERROR(IF(VLOOKUP(K171,'Reference Records'!$C$68:$D$81,2,FALSE)=0,"",VLOOKUP(K171,'Reference Records'!$C$68:$D$81,2,FALSE)),"")</f>
        <v/>
      </c>
      <c r="V171" s="362" t="str">
        <f>IFERROR(IF(VLOOKUP(E171,'Reference Records'!$C$68:$D$81,2,FALSE)=0,"",VLOOKUP(E171,'Reference Records'!$C$68:$D$81,2,FALSE)),"")</f>
        <v/>
      </c>
      <c r="W171" s="362" t="str">
        <f t="shared" si="9"/>
        <v/>
      </c>
      <c r="X171" s="362" t="str">
        <f t="shared" si="10"/>
        <v/>
      </c>
      <c r="Y171" s="362" t="b">
        <f t="shared" si="11"/>
        <v>0</v>
      </c>
      <c r="Z171" s="362" t="b">
        <f t="shared" si="12"/>
        <v>1</v>
      </c>
      <c r="AA171" s="362" t="str">
        <f>IFERROR(VLOOKUP(K171,'Reference Records'!$C$84:$E$148,3,FALSE),"")</f>
        <v/>
      </c>
      <c r="AB171" s="362" t="s">
        <v>455</v>
      </c>
      <c r="AC171" s="58"/>
    </row>
    <row r="172" spans="1:29" ht="47" customHeight="1" x14ac:dyDescent="0.2">
      <c r="A172" s="335">
        <v>47</v>
      </c>
      <c r="B172" s="359"/>
      <c r="C172" s="359"/>
      <c r="D172" s="359"/>
      <c r="E172" s="363"/>
      <c r="F172" s="364"/>
      <c r="G172" s="364"/>
      <c r="H172" s="364"/>
      <c r="I172" s="364"/>
      <c r="J172" s="364"/>
      <c r="K172" s="364"/>
      <c r="L172" s="364"/>
      <c r="M172" s="364"/>
      <c r="N172" s="364"/>
      <c r="O172" s="364"/>
      <c r="P172" s="364"/>
      <c r="Q172" s="364"/>
      <c r="R172" s="364"/>
      <c r="S172" s="364"/>
      <c r="T172" s="365"/>
      <c r="U172" s="366" t="str">
        <f>IFERROR(IF(VLOOKUP(K172,'Reference Records'!$C$68:$D$81,2,FALSE)=0,"",VLOOKUP(K172,'Reference Records'!$C$68:$D$81,2,FALSE)),"")</f>
        <v/>
      </c>
      <c r="V172" s="362" t="str">
        <f>IFERROR(IF(VLOOKUP(E172,'Reference Records'!$C$68:$D$81,2,FALSE)=0,"",VLOOKUP(E172,'Reference Records'!$C$68:$D$81,2,FALSE)),"")</f>
        <v/>
      </c>
      <c r="W172" s="362" t="str">
        <f t="shared" si="9"/>
        <v/>
      </c>
      <c r="X172" s="362" t="str">
        <f t="shared" si="10"/>
        <v/>
      </c>
      <c r="Y172" s="362" t="b">
        <f t="shared" si="11"/>
        <v>0</v>
      </c>
      <c r="Z172" s="362" t="b">
        <f t="shared" si="12"/>
        <v>1</v>
      </c>
      <c r="AA172" s="362" t="str">
        <f>IFERROR(VLOOKUP(K172,'Reference Records'!$C$84:$E$148,3,FALSE),"")</f>
        <v/>
      </c>
      <c r="AB172" s="362" t="s">
        <v>456</v>
      </c>
      <c r="AC172" s="58"/>
    </row>
    <row r="173" spans="1:29" ht="47" customHeight="1" x14ac:dyDescent="0.2">
      <c r="A173" s="335">
        <v>48</v>
      </c>
      <c r="B173" s="359"/>
      <c r="C173" s="359"/>
      <c r="D173" s="359"/>
      <c r="E173" s="363"/>
      <c r="F173" s="364"/>
      <c r="G173" s="364"/>
      <c r="H173" s="364"/>
      <c r="I173" s="364"/>
      <c r="J173" s="364"/>
      <c r="K173" s="364"/>
      <c r="L173" s="364"/>
      <c r="M173" s="364"/>
      <c r="N173" s="364"/>
      <c r="O173" s="364"/>
      <c r="P173" s="364"/>
      <c r="Q173" s="364"/>
      <c r="R173" s="364"/>
      <c r="S173" s="364"/>
      <c r="T173" s="365"/>
      <c r="U173" s="366" t="str">
        <f>IFERROR(IF(VLOOKUP(K173,'Reference Records'!$C$68:$D$81,2,FALSE)=0,"",VLOOKUP(K173,'Reference Records'!$C$68:$D$81,2,FALSE)),"")</f>
        <v/>
      </c>
      <c r="V173" s="362" t="str">
        <f>IFERROR(IF(VLOOKUP(E173,'Reference Records'!$C$68:$D$81,2,FALSE)=0,"",VLOOKUP(E173,'Reference Records'!$C$68:$D$81,2,FALSE)),"")</f>
        <v/>
      </c>
      <c r="W173" s="362" t="str">
        <f t="shared" si="9"/>
        <v/>
      </c>
      <c r="X173" s="362" t="str">
        <f t="shared" si="10"/>
        <v/>
      </c>
      <c r="Y173" s="362" t="b">
        <f t="shared" si="11"/>
        <v>0</v>
      </c>
      <c r="Z173" s="362" t="b">
        <f t="shared" si="12"/>
        <v>1</v>
      </c>
      <c r="AA173" s="362" t="str">
        <f>IFERROR(VLOOKUP(K173,'Reference Records'!$C$84:$E$148,3,FALSE),"")</f>
        <v/>
      </c>
      <c r="AB173" s="362" t="s">
        <v>457</v>
      </c>
      <c r="AC173" s="58"/>
    </row>
    <row r="174" spans="1:29" ht="47" customHeight="1" x14ac:dyDescent="0.2">
      <c r="A174" s="335">
        <v>49</v>
      </c>
      <c r="B174" s="359"/>
      <c r="C174" s="359"/>
      <c r="D174" s="359"/>
      <c r="E174" s="363"/>
      <c r="F174" s="364"/>
      <c r="G174" s="364"/>
      <c r="H174" s="364"/>
      <c r="I174" s="364"/>
      <c r="J174" s="364"/>
      <c r="K174" s="364"/>
      <c r="L174" s="364"/>
      <c r="M174" s="364"/>
      <c r="N174" s="364"/>
      <c r="O174" s="364"/>
      <c r="P174" s="364"/>
      <c r="Q174" s="364"/>
      <c r="R174" s="364"/>
      <c r="S174" s="364"/>
      <c r="T174" s="365"/>
      <c r="U174" s="366" t="str">
        <f>IFERROR(IF(VLOOKUP(K174,'Reference Records'!$C$68:$D$81,2,FALSE)=0,"",VLOOKUP(K174,'Reference Records'!$C$68:$D$81,2,FALSE)),"")</f>
        <v/>
      </c>
      <c r="V174" s="362" t="str">
        <f>IFERROR(IF(VLOOKUP(E174,'Reference Records'!$C$68:$D$81,2,FALSE)=0,"",VLOOKUP(E174,'Reference Records'!$C$68:$D$81,2,FALSE)),"")</f>
        <v/>
      </c>
      <c r="W174" s="362" t="str">
        <f t="shared" si="9"/>
        <v/>
      </c>
      <c r="X174" s="362" t="str">
        <f t="shared" si="10"/>
        <v/>
      </c>
      <c r="Y174" s="362" t="b">
        <f t="shared" si="11"/>
        <v>0</v>
      </c>
      <c r="Z174" s="362" t="b">
        <f t="shared" si="12"/>
        <v>1</v>
      </c>
      <c r="AA174" s="362" t="str">
        <f>IFERROR(VLOOKUP(K174,'Reference Records'!$C$84:$E$148,3,FALSE),"")</f>
        <v/>
      </c>
      <c r="AB174" s="362" t="s">
        <v>458</v>
      </c>
      <c r="AC174" s="58"/>
    </row>
    <row r="175" spans="1:29" ht="47" customHeight="1" x14ac:dyDescent="0.2">
      <c r="A175" s="335">
        <v>50</v>
      </c>
      <c r="B175" s="359"/>
      <c r="C175" s="359"/>
      <c r="D175" s="359"/>
      <c r="E175" s="367"/>
      <c r="F175" s="368"/>
      <c r="G175" s="368"/>
      <c r="H175" s="368"/>
      <c r="I175" s="368"/>
      <c r="J175" s="368"/>
      <c r="K175" s="368"/>
      <c r="L175" s="368"/>
      <c r="M175" s="368"/>
      <c r="N175" s="368"/>
      <c r="O175" s="368"/>
      <c r="P175" s="368"/>
      <c r="Q175" s="368"/>
      <c r="R175" s="368"/>
      <c r="S175" s="368"/>
      <c r="T175" s="369"/>
      <c r="U175" s="370" t="str">
        <f>IFERROR(IF(VLOOKUP(K175,'Reference Records'!$C$68:$D$81,2,FALSE)=0,"",VLOOKUP(K175,'Reference Records'!$C$68:$D$81,2,FALSE)),"")</f>
        <v/>
      </c>
      <c r="V175" s="362" t="str">
        <f>IFERROR(IF(VLOOKUP(E175,'Reference Records'!$C$68:$D$81,2,FALSE)=0,"",VLOOKUP(E175,'Reference Records'!$C$68:$D$81,2,FALSE)),"")</f>
        <v/>
      </c>
      <c r="W175" s="362" t="str">
        <f t="shared" si="9"/>
        <v/>
      </c>
      <c r="X175" s="362" t="str">
        <f t="shared" si="10"/>
        <v/>
      </c>
      <c r="Y175" s="362" t="b">
        <f t="shared" si="11"/>
        <v>0</v>
      </c>
      <c r="Z175" s="362" t="b">
        <f t="shared" si="12"/>
        <v>1</v>
      </c>
      <c r="AA175" s="362" t="str">
        <f>IFERROR(VLOOKUP(K175,'Reference Records'!$C$84:$E$148,3,FALSE),"")</f>
        <v/>
      </c>
      <c r="AB175" s="362" t="s">
        <v>459</v>
      </c>
      <c r="AC175" s="58"/>
    </row>
    <row r="176" spans="1:29" ht="2" customHeight="1" thickBot="1" x14ac:dyDescent="0.25">
      <c r="A176" s="140"/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77"/>
      <c r="V176" s="142"/>
      <c r="W176" s="142"/>
      <c r="X176" s="142"/>
      <c r="Y176" s="142"/>
      <c r="Z176" s="142"/>
      <c r="AA176" s="77"/>
      <c r="AB176" s="77"/>
      <c r="AC176" s="68"/>
    </row>
    <row r="184" spans="1:4" x14ac:dyDescent="0.2">
      <c r="A184" s="78" t="s">
        <v>144</v>
      </c>
      <c r="B184" s="78"/>
      <c r="C184" s="78"/>
      <c r="D184" s="78"/>
    </row>
  </sheetData>
  <sheetProtection sheet="1" objects="1" scenarios="1" formatRows="0" sort="0" autoFilter="0"/>
  <mergeCells count="13">
    <mergeCell ref="A41:E41"/>
    <mergeCell ref="A1:T1"/>
    <mergeCell ref="A2:T2"/>
    <mergeCell ref="A13:A14"/>
    <mergeCell ref="V4:W5"/>
    <mergeCell ref="K9:K10"/>
    <mergeCell ref="A123:T123"/>
    <mergeCell ref="A122:T122"/>
    <mergeCell ref="Y55:Y56"/>
    <mergeCell ref="A54:E54"/>
    <mergeCell ref="A96:E96"/>
    <mergeCell ref="A72:E72"/>
    <mergeCell ref="Y73:Y88"/>
  </mergeCells>
  <conditionalFormatting sqref="A43:E48">
    <cfRule type="expression" dxfId="62" priority="5">
      <formula>$A43&gt;$E$8</formula>
    </cfRule>
  </conditionalFormatting>
  <conditionalFormatting sqref="E8 E10">
    <cfRule type="expression" dxfId="61" priority="4">
      <formula>$E$8&gt;$E$10</formula>
    </cfRule>
  </conditionalFormatting>
  <conditionalFormatting sqref="E98:E114">
    <cfRule type="expression" dxfId="60" priority="3">
      <formula>COUNTIF($E$98:$E$114,$E98)&gt;1</formula>
    </cfRule>
  </conditionalFormatting>
  <conditionalFormatting sqref="E25:E34 K25:K34">
    <cfRule type="expression" dxfId="59" priority="2">
      <formula>AND($E25&lt;&gt;"",$K25&lt;&gt;"")</formula>
    </cfRule>
  </conditionalFormatting>
  <dataValidations count="20">
    <dataValidation type="list" allowBlank="1" showInputMessage="1" showErrorMessage="1" sqref="F125:J175">
      <formula1>$E$98:$E$121</formula1>
    </dataValidation>
    <dataValidation type="list" allowBlank="1" showInputMessage="1" showErrorMessage="1" sqref="J98:J113 H98:H113 F98:F113">
      <formula1>INDIRECT("Module[Name]")</formula1>
    </dataValidation>
    <dataValidation type="list" allowBlank="1" showInputMessage="1" showErrorMessage="1" sqref="S125:S175">
      <formula1>OFFSET(INDIRECT("Intervention[#Headers]"),MATCH(AP125,INDIRECT("Intervention[Module]"),0),2,COUNTIF(INDIRECT("Intervention[Module]"),AP125),1)</formula1>
    </dataValidation>
    <dataValidation type="list" allowBlank="1" showInputMessage="1" showErrorMessage="1" sqref="R125:R175">
      <formula1>OFFSET(INDIRECT("Intervention[#Headers]"),MATCH(AP125,INDIRECT("Intervention[Module]"),0),2,COUNTIF(INDIRECT("Intervention[Module]"),AP125),1)</formula1>
    </dataValidation>
    <dataValidation type="list" allowBlank="1" showInputMessage="1" showErrorMessage="1" sqref="P125:Q175">
      <formula1>OFFSET(INDIRECT("Intervention[#Headers]"),MATCH(AP125,INDIRECT("Intervention[Module]"),0),2,COUNTIF(INDIRECT("Intervention[Module]"),AP125),1)</formula1>
    </dataValidation>
    <dataValidation type="list" allowBlank="1" showInputMessage="1" showErrorMessage="1" sqref="L125:M175">
      <formula1>OFFSET(INDIRECT("Intervention[#Headers]"),MATCH(AP125,INDIRECT("Intervention[Module]"),0),2,COUNTIF(INDIRECT("Intervention[Module]"),AP125),1)</formula1>
    </dataValidation>
    <dataValidation type="list" allowBlank="1" showInputMessage="1" showErrorMessage="1" sqref="N125:O175">
      <formula1>OFFSET(INDIRECT("Intervention[#Headers]"),MATCH(AP125,INDIRECT("Intervention[Module]"),0),2,COUNTIF(INDIRECT("Intervention[Module]"),AP125),1)</formula1>
    </dataValidation>
    <dataValidation type="list" allowBlank="1" showInputMessage="1" showErrorMessage="1" sqref="K125:K175">
      <formula1>OFFSET(INDIRECT("Intervention[#Headers]"),MATCH(V125,INDIRECT("Intervention[Module]"),0),2,COUNTIF(INDIRECT("Intervention[Module]"),V125),1)</formula1>
    </dataValidation>
    <dataValidation type="list" allowBlank="1" showInputMessage="1" showErrorMessage="1" sqref="E125:E175">
      <formula1>Modules</formula1>
    </dataValidation>
    <dataValidation type="custom" allowBlank="1" showInputMessage="1" showErrorMessage="1" errorTitle="Implementation Period Start Date" error="The Implementation Period Start should be the first day of the month" sqref="E7">
      <formula1>DAY(E7)=1</formula1>
    </dataValidation>
    <dataValidation type="custom" allowBlank="1" showInputMessage="1" showErrorMessage="1" sqref="K25:K34">
      <formula1>E25=""</formula1>
    </dataValidation>
    <dataValidation type="date" allowBlank="1" showInputMessage="1" showErrorMessage="1" errorTitle="X-Author for Excel" error="Please enter a valid date." promptTitle="X-Author for Excel" sqref="E8 A43:A47 E43:E47">
      <formula1>1</formula1>
      <formula2>767376</formula2>
    </dataValidation>
    <dataValidation type="decimal" allowBlank="1" showInputMessage="1" showErrorMessage="1" errorTitle="X-Author for Excel" error="Please enter a valid numeric value. Valid range for Programmatic Report Period Frequency is -1E+18 to 1E+18." promptTitle="X-Author for Excel" sqref="C8">
      <formula1>-1000000000000000000</formula1>
      <formula2>1000000000000000000</formula2>
    </dataValidation>
    <dataValidation type="decimal" allowBlank="1" showInputMessage="1" showErrorMessage="1" errorTitle="X-Author for Excel" error="Please enter a valid numeric value. Valid range for Account Role Number is -1E+18 to 1E+18." promptTitle="X-Author for Excel" sqref="A25:A34">
      <formula1>-1000000000000000000</formula1>
      <formula2>1000000000000000000</formula2>
    </dataValidation>
    <dataValidation type="list" allowBlank="1" showInputMessage="1" showErrorMessage="1" errorTitle="X-Author for Excel" error="Please select either TRUE or FALSE from the dropdown." promptTitle="X-Author for Excel" sqref="M25:M34 H43:H47 G56:G68 G74:G86 G98:G113 Y125:Z175">
      <formula1>"TRUE,FALSE"</formula1>
    </dataValidation>
    <dataValidation type="custom" allowBlank="1" showInputMessage="1" showErrorMessage="1" errorTitle="X-Author for Excel" error="Id and Lookup fields are not editable." promptTitle="X-Author for Excel" sqref="P25:Q34 I43:I47 H56:H68 H74:H86 I98:I113 X125:X175 AA125:AB175">
      <formula1>""</formula1>
    </dataValidation>
    <dataValidation type="decimal" allowBlank="1" showInputMessage="1" showErrorMessage="1" errorTitle="X-Author for Excel" error="Please enter a valid numeric value. Valid range for Goal Number is -1E+18 to 1E+18." promptTitle="X-Author for Excel" sqref="A56:A68">
      <formula1>-1000000000000000000</formula1>
      <formula2>1000000000000000000</formula2>
    </dataValidation>
    <dataValidation type="decimal" allowBlank="1" showInputMessage="1" showErrorMessage="1" errorTitle="X-Author for Excel" error="Please enter a valid numeric value. Valid range for Objective Number is -1E+18 to 1E+18." promptTitle="X-Author for Excel" sqref="A74:A86">
      <formula1>-1000000000000000000</formula1>
      <formula2>1000000000000000000</formula2>
    </dataValidation>
    <dataValidation type="decimal" allowBlank="1" showInputMessage="1" showErrorMessage="1" errorTitle="X-Author for Excel" error="Please enter a valid numeric value. Valid range for Module Number is -1E+18 to 1E+18." promptTitle="X-Author for Excel" sqref="A98:A113">
      <formula1>-1000000000000000000</formula1>
      <formula2>1000000000000000000</formula2>
    </dataValidation>
    <dataValidation type="decimal" allowBlank="1" showInputMessage="1" showErrorMessage="1" errorTitle="X-Author for Excel" error="Please enter a valid numeric value. Valid range for Intervention Number is -1E+18 to 1E+18." promptTitle="X-Author for Excel" sqref="A125:A175">
      <formula1>-1000000000000000000</formula1>
      <formula2>1000000000000000000</formula2>
    </dataValidation>
  </dataValidations>
  <hyperlinks>
    <hyperlink ref="E14" location="_4f36af19_06bf_4c59_990d_586822b3d259" display="Objectives"/>
    <hyperlink ref="K13" location="_e49ca72f_320d_4468_afc1_5eb8b190d587" display="Reporting Periods "/>
    <hyperlink ref="T13" location="_0215c642_4079_4a66_b33f_02948e5b161c" display="Goals"/>
    <hyperlink ref="K14" location="_eabb6097_6646_49fe_9d42_cce1d696601b" display="Modules"/>
    <hyperlink ref="T14" location="_4ede0df7_bdae_485c_a6aa_cd381b32466f" display="Interventions"/>
    <hyperlink ref="E13" location="_8273a11c_a030_45ba_bf8f_2b577e1aa93b" display="Principal Recipients"/>
    <hyperlink ref="A184" location="'Overview - Section A'!A13" display="'Overview - Section A'!A13"/>
  </hyperlinks>
  <pageMargins left="0.7" right="0.7" top="0.75" bottom="0.75" header="0.3" footer="0.3"/>
  <pageSetup paperSize="8" fitToHeight="0" orientation="landscape" r:id="rId1"/>
  <rowBreaks count="1" manualBreakCount="1">
    <brk id="54" max="19" man="1"/>
  </rowBreak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IF('Reference Records'!$B$152&lt;&gt;"",OFFSET('Account Role'!$C$3,1,0,MATCH("*",'Account Role'!$C$3:$C$8,-1)-1,1),OFFSET('Account Role'!$C$16,1,0,MATCH("*",'Account Role'!$C$16:$C$563,-1)-1,1))</xm:f>
          </x14:formula1>
          <xm:sqref>E25:E34</xm:sqref>
        </x14:dataValidation>
        <x14:dataValidation type="list" allowBlank="1" showInputMessage="1" showErrorMessage="1">
          <x14:formula1>
            <xm:f>'Account Role'!$C$2:$C$13</xm:f>
          </x14:formula1>
          <xm:sqref>J25:J34</xm:sqref>
        </x14:dataValidation>
        <x14:dataValidation type="list" allowBlank="1" showInputMessage="1" showErrorMessage="1">
          <x14:formula1>
            <xm:f>OFFSET('Reference Records'!$B$68,1,0,MATCH("*",'Reference Records'!$B$68:$B$81,-1)-1,1)</xm:f>
          </x14:formula1>
          <xm:sqref>E98:E113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/>
  <dimension ref="A1:D1377"/>
  <sheetViews>
    <sheetView workbookViewId="0">
      <selection activeCell="D24" sqref="D24"/>
    </sheetView>
  </sheetViews>
  <sheetFormatPr baseColWidth="10" defaultColWidth="8.83203125" defaultRowHeight="13" x14ac:dyDescent="0.15"/>
  <cols>
    <col min="1" max="1" width="13.83203125" style="1" bestFit="1" customWidth="1"/>
    <col min="2" max="2" width="24.33203125" style="1" customWidth="1"/>
    <col min="3" max="3" width="12.83203125" style="11" customWidth="1"/>
    <col min="4" max="4" width="13.6640625" style="1" bestFit="1" customWidth="1"/>
    <col min="5" max="5" width="11.83203125" style="1" bestFit="1" customWidth="1"/>
    <col min="6" max="16384" width="8.83203125" style="1"/>
  </cols>
  <sheetData>
    <row r="1" spans="1:4" x14ac:dyDescent="0.15">
      <c r="A1" s="601" t="s">
        <v>185</v>
      </c>
      <c r="B1" s="601"/>
      <c r="C1" s="601"/>
      <c r="D1" s="601"/>
    </row>
    <row r="2" spans="1:4" x14ac:dyDescent="0.15">
      <c r="A2" s="413" t="s">
        <v>71</v>
      </c>
      <c r="B2" s="419" t="s">
        <v>69</v>
      </c>
      <c r="C2" s="418"/>
      <c r="D2" s="413" t="s">
        <v>117</v>
      </c>
    </row>
    <row r="3" spans="1:4" ht="12.75" hidden="1" x14ac:dyDescent="0.2">
      <c r="A3" s="414" t="s">
        <v>70</v>
      </c>
      <c r="B3" s="413" t="s">
        <v>186</v>
      </c>
      <c r="C3" s="413" t="str">
        <f t="array" ref="C3">IFERROR(INDEX($B$3:$B$8, MATCH(0, COUNTIF($C$2:C2, $B$3:$B$8&amp;"") + IF($B$3:$B$8="",1,0), 0)), "")</f>
        <v>[Account (Name)]</v>
      </c>
      <c r="D3" s="413" t="s">
        <v>116</v>
      </c>
    </row>
    <row r="4" spans="1:4" s="11" customFormat="1" x14ac:dyDescent="0.15">
      <c r="A4" s="414" t="s">
        <v>2219</v>
      </c>
      <c r="B4" s="413" t="s">
        <v>2220</v>
      </c>
      <c r="C4" s="413" t="str">
        <f t="array" ref="C4">IFERROR(INDEX($B$3:$B$8, MATCH(0, COUNTIF($C$2:C3, $B$3:$B$8&amp;"") + IF($B$3:$B$8="",1,0), 0)), "")</f>
        <v>Ministry of Health of the Lao People's Democratic Republic</v>
      </c>
      <c r="D4" s="413" t="s">
        <v>2221</v>
      </c>
    </row>
    <row r="5" spans="1:4" s="11" customFormat="1" x14ac:dyDescent="0.15">
      <c r="A5" s="414" t="s">
        <v>2222</v>
      </c>
      <c r="B5" s="413" t="s">
        <v>2220</v>
      </c>
      <c r="C5" s="413" t="str">
        <f t="array" ref="C5">IFERROR(INDEX($B$3:$B$8, MATCH(0, COUNTIF($C$2:C4, $B$3:$B$8&amp;"") + IF($B$3:$B$8="",1,0), 0)), "")</f>
        <v/>
      </c>
      <c r="D5" s="413" t="s">
        <v>2221</v>
      </c>
    </row>
    <row r="6" spans="1:4" s="11" customFormat="1" x14ac:dyDescent="0.15">
      <c r="A6" s="414" t="s">
        <v>2223</v>
      </c>
      <c r="B6" s="413" t="s">
        <v>2220</v>
      </c>
      <c r="C6" s="413" t="str">
        <f t="array" ref="C6">IFERROR(INDEX($B$3:$B$8, MATCH(0, COUNTIF($C$2:C5, $B$3:$B$8&amp;"") + IF($B$3:$B$8="",1,0), 0)), "")</f>
        <v/>
      </c>
      <c r="D6" s="413" t="s">
        <v>2221</v>
      </c>
    </row>
    <row r="7" spans="1:4" s="11" customFormat="1" x14ac:dyDescent="0.15">
      <c r="A7" s="414" t="s">
        <v>2224</v>
      </c>
      <c r="B7" s="413" t="s">
        <v>2220</v>
      </c>
      <c r="C7" s="413" t="str">
        <f t="array" ref="C7">IFERROR(INDEX($B$3:$B$8, MATCH(0, COUNTIF($C$2:C6, $B$3:$B$8&amp;"") + IF($B$3:$B$8="",1,0), 0)), "")</f>
        <v/>
      </c>
      <c r="D7" s="413" t="s">
        <v>2221</v>
      </c>
    </row>
    <row r="8" spans="1:4" s="11" customFormat="1" x14ac:dyDescent="0.15"/>
    <row r="9" spans="1:4" s="11" customFormat="1" ht="12.75" hidden="1" x14ac:dyDescent="0.2"/>
    <row r="10" spans="1:4" s="11" customFormat="1" ht="12.75" hidden="1" x14ac:dyDescent="0.2"/>
    <row r="11" spans="1:4" s="11" customFormat="1" ht="12.75" hidden="1" x14ac:dyDescent="0.2"/>
    <row r="12" spans="1:4" s="11" customFormat="1" ht="12.75" hidden="1" x14ac:dyDescent="0.2"/>
    <row r="14" spans="1:4" x14ac:dyDescent="0.15">
      <c r="A14" s="601" t="s">
        <v>184</v>
      </c>
      <c r="B14" s="601"/>
      <c r="C14" s="601"/>
      <c r="D14" s="601"/>
    </row>
    <row r="15" spans="1:4" x14ac:dyDescent="0.15">
      <c r="A15" s="413" t="s">
        <v>71</v>
      </c>
      <c r="B15" s="413" t="s">
        <v>69</v>
      </c>
      <c r="C15" s="413"/>
      <c r="D15" s="413" t="s">
        <v>117</v>
      </c>
    </row>
    <row r="16" spans="1:4" ht="12.75" hidden="1" x14ac:dyDescent="0.2">
      <c r="A16" s="414" t="s">
        <v>70</v>
      </c>
      <c r="B16" s="413" t="s">
        <v>186</v>
      </c>
      <c r="C16" s="413" t="str">
        <f t="array" ref="C16">IFERROR(INDEX($B$16:$B$561, MATCH(0, COUNTIF($C$15:C15, $B$16:$B$561&amp;"") + IF($B$16:$B$561="",1,0), 0)), "")</f>
        <v>[Account (Name)]</v>
      </c>
      <c r="D16" s="413" t="s">
        <v>116</v>
      </c>
    </row>
    <row r="17" spans="1:4" s="11" customFormat="1" x14ac:dyDescent="0.15">
      <c r="A17" s="414" t="s">
        <v>2544</v>
      </c>
      <c r="B17" s="413" t="s">
        <v>2545</v>
      </c>
      <c r="C17" s="413" t="str">
        <f t="array" ref="C17">IFERROR(INDEX($B$16:$B$561, MATCH(0, COUNTIF($C$15:C16, $B$16:$B$561&amp;"") + IF($B$16:$B$561="",1,0), 0)), "")</f>
        <v>International Organization for Migration</v>
      </c>
      <c r="D17" s="413" t="s">
        <v>2546</v>
      </c>
    </row>
    <row r="18" spans="1:4" s="11" customFormat="1" x14ac:dyDescent="0.15">
      <c r="A18" s="414" t="s">
        <v>2547</v>
      </c>
      <c r="B18" s="413" t="s">
        <v>2548</v>
      </c>
      <c r="C18" s="413" t="str">
        <f t="array" ref="C18">IFERROR(INDEX($B$16:$B$561, MATCH(0, COUNTIF($C$15:C17, $B$16:$B$561&amp;"") + IF($B$16:$B$561="",1,0), 0)), "")</f>
        <v>United Nations Development Programme</v>
      </c>
      <c r="D18" s="413" t="s">
        <v>2549</v>
      </c>
    </row>
    <row r="19" spans="1:4" s="11" customFormat="1" x14ac:dyDescent="0.15">
      <c r="A19" s="414" t="s">
        <v>2550</v>
      </c>
      <c r="B19" s="413" t="s">
        <v>2548</v>
      </c>
      <c r="C19" s="413" t="str">
        <f t="array" ref="C19">IFERROR(INDEX($B$16:$B$561, MATCH(0, COUNTIF($C$15:C18, $B$16:$B$561&amp;"") + IF($B$16:$B$561="",1,0), 0)), "")</f>
        <v>SPCNLS</v>
      </c>
      <c r="D19" s="413" t="s">
        <v>2551</v>
      </c>
    </row>
    <row r="20" spans="1:4" s="11" customFormat="1" x14ac:dyDescent="0.15">
      <c r="A20" s="414" t="s">
        <v>2552</v>
      </c>
      <c r="B20" s="413" t="s">
        <v>2548</v>
      </c>
      <c r="C20" s="413" t="str">
        <f t="array" ref="C20">IFERROR(INDEX($B$16:$B$561, MATCH(0, COUNTIF($C$15:C19, $B$16:$B$561&amp;"") + IF($B$16:$B$561="",1,0), 0)), "")</f>
        <v>Initiative Privée et Communautaire contre le VIH/SIDA au Burkina Faso</v>
      </c>
      <c r="D20" s="413" t="s">
        <v>2551</v>
      </c>
    </row>
    <row r="21" spans="1:4" s="11" customFormat="1" x14ac:dyDescent="0.15">
      <c r="A21" s="414" t="s">
        <v>2553</v>
      </c>
      <c r="B21" s="413" t="s">
        <v>2548</v>
      </c>
      <c r="C21" s="413" t="str">
        <f t="array" ref="C21">IFERROR(INDEX($B$16:$B$561, MATCH(0, COUNTIF($C$15:C20, $B$16:$B$561&amp;"") + IF($B$16:$B$561="",1,0), 0)), "")</f>
        <v>African Comprehensive HIV/AIDS Partnerships</v>
      </c>
      <c r="D21" s="413" t="s">
        <v>2551</v>
      </c>
    </row>
    <row r="22" spans="1:4" s="11" customFormat="1" x14ac:dyDescent="0.15">
      <c r="A22" s="414" t="s">
        <v>2554</v>
      </c>
      <c r="B22" s="413" t="s">
        <v>2548</v>
      </c>
      <c r="C22" s="413" t="str">
        <f t="array" ref="C22">IFERROR(INDEX($B$16:$B$561, MATCH(0, COUNTIF($C$15:C21, $B$16:$B$561&amp;"") + IF($B$16:$B$561="",1,0), 0)), "")</f>
        <v>The Ministry of Health and Population of the Government of the Democratic Republic of Congo</v>
      </c>
      <c r="D22" s="413" t="s">
        <v>2551</v>
      </c>
    </row>
    <row r="23" spans="1:4" s="11" customFormat="1" x14ac:dyDescent="0.15">
      <c r="A23" s="414" t="s">
        <v>2555</v>
      </c>
      <c r="B23" s="413" t="s">
        <v>2548</v>
      </c>
      <c r="C23" s="413" t="str">
        <f t="array" ref="C23">IFERROR(INDEX($B$16:$B$561, MATCH(0, COUNTIF($C$15:C22, $B$16:$B$561&amp;"") + IF($B$16:$B$561="",1,0), 0)), "")</f>
        <v>National Center for Tuberculosis and Leprosy Control (CENAT)</v>
      </c>
      <c r="D23" s="413" t="s">
        <v>2551</v>
      </c>
    </row>
    <row r="24" spans="1:4" s="11" customFormat="1" x14ac:dyDescent="0.15">
      <c r="A24" s="414" t="s">
        <v>2556</v>
      </c>
      <c r="B24" s="413" t="s">
        <v>2548</v>
      </c>
      <c r="C24" s="413" t="str">
        <f t="array" ref="C24">IFERROR(INDEX($B$16:$B$561, MATCH(0, COUNTIF($C$15:C23, $B$16:$B$561&amp;"") + IF($B$16:$B$561="",1,0), 0)), "")</f>
        <v>CARE International</v>
      </c>
      <c r="D24" s="413" t="s">
        <v>2557</v>
      </c>
    </row>
    <row r="25" spans="1:4" s="11" customFormat="1" x14ac:dyDescent="0.15">
      <c r="A25" s="414" t="s">
        <v>2558</v>
      </c>
      <c r="B25" s="413" t="s">
        <v>2548</v>
      </c>
      <c r="C25" s="413" t="str">
        <f t="array" ref="C25">IFERROR(INDEX($B$16:$B$561, MATCH(0, COUNTIF($C$15:C24, $B$16:$B$561&amp;"") + IF($B$16:$B$561="",1,0), 0)), "")</f>
        <v>National Program For Malaria (PNLP), Ministry of Health and of the Fight against Aids of the Government of the Republic of Côte d’Ivoire</v>
      </c>
      <c r="D25" s="413" t="s">
        <v>2559</v>
      </c>
    </row>
    <row r="26" spans="1:4" s="11" customFormat="1" x14ac:dyDescent="0.15">
      <c r="A26" s="414" t="s">
        <v>2560</v>
      </c>
      <c r="B26" s="413" t="s">
        <v>2548</v>
      </c>
      <c r="C26" s="413" t="str">
        <f t="array" ref="C26">IFERROR(INDEX($B$16:$B$561, MATCH(0, COUNTIF($C$15:C25, $B$16:$B$561&amp;"") + IF($B$16:$B$561="",1,0), 0)), "")</f>
        <v>State Institute of Disease Control</v>
      </c>
      <c r="D26" s="413" t="s">
        <v>2561</v>
      </c>
    </row>
    <row r="27" spans="1:4" s="11" customFormat="1" x14ac:dyDescent="0.15">
      <c r="A27" s="414" t="s">
        <v>2562</v>
      </c>
      <c r="B27" s="413" t="s">
        <v>2548</v>
      </c>
      <c r="C27" s="413" t="str">
        <f t="array" ref="C27">IFERROR(INDEX($B$16:$B$561, MATCH(0, COUNTIF($C$15:C26, $B$16:$B$561&amp;"") + IF($B$16:$B$561="",1,0), 0)), "")</f>
        <v>The Federal Ministry of Health of the Government of the Federal Democratic Republic of Ethiopia</v>
      </c>
      <c r="D27" s="413" t="s">
        <v>2561</v>
      </c>
    </row>
    <row r="28" spans="1:4" s="11" customFormat="1" x14ac:dyDescent="0.15">
      <c r="A28" s="414" t="s">
        <v>2563</v>
      </c>
      <c r="B28" s="413" t="s">
        <v>2548</v>
      </c>
      <c r="C28" s="413" t="str">
        <f t="array" ref="C28">IFERROR(INDEX($B$16:$B$561, MATCH(0, COUNTIF($C$15:C27, $B$16:$B$561&amp;"") + IF($B$16:$B$561="",1,0), 0)), "")</f>
        <v>African Medical and Research Foundation (AMREF)</v>
      </c>
      <c r="D28" s="413" t="s">
        <v>2561</v>
      </c>
    </row>
    <row r="29" spans="1:4" s="11" customFormat="1" x14ac:dyDescent="0.15">
      <c r="A29" s="414" t="s">
        <v>2564</v>
      </c>
      <c r="B29" s="413" t="s">
        <v>2565</v>
      </c>
      <c r="C29" s="413" t="str">
        <f t="array" ref="C29">IFERROR(INDEX($B$16:$B$561, MATCH(0, COUNTIF($C$15:C28, $B$16:$B$561&amp;"") + IF($B$16:$B$561="",1,0), 0)), "")</f>
        <v>Financial Fund for Development Projects - FONADE</v>
      </c>
      <c r="D29" s="413" t="s">
        <v>2566</v>
      </c>
    </row>
    <row r="30" spans="1:4" s="11" customFormat="1" x14ac:dyDescent="0.15">
      <c r="A30" s="414" t="s">
        <v>2567</v>
      </c>
      <c r="B30" s="413" t="s">
        <v>2568</v>
      </c>
      <c r="C30" s="413" t="str">
        <f t="array" ref="C30">IFERROR(INDEX($B$16:$B$561, MATCH(0, COUNTIF($C$15:C29, $B$16:$B$561&amp;"") + IF($B$16:$B$561="",1,0), 0)), "")</f>
        <v>Ministry of Public Health and Fight against AIDS</v>
      </c>
      <c r="D30" s="413" t="s">
        <v>2569</v>
      </c>
    </row>
    <row r="31" spans="1:4" s="11" customFormat="1" x14ac:dyDescent="0.15">
      <c r="A31" s="414" t="s">
        <v>2570</v>
      </c>
      <c r="B31" s="413" t="s">
        <v>2571</v>
      </c>
      <c r="C31" s="413" t="str">
        <f t="array" ref="C31">IFERROR(INDEX($B$16:$B$561, MATCH(0, COUNTIF($C$15:C30, $B$16:$B$561&amp;"") + IF($B$16:$B$561="",1,0), 0)), "")</f>
        <v>The Permanent Executive Secretariat of the National Council for the Fight Against AIDS (SEP/CNLS) - Burundi</v>
      </c>
      <c r="D31" s="413" t="s">
        <v>2572</v>
      </c>
    </row>
    <row r="32" spans="1:4" s="11" customFormat="1" x14ac:dyDescent="0.15">
      <c r="A32" s="414" t="s">
        <v>2573</v>
      </c>
      <c r="B32" s="413" t="s">
        <v>2574</v>
      </c>
      <c r="C32" s="413" t="str">
        <f t="array" ref="C32">IFERROR(INDEX($B$16:$B$561, MATCH(0, COUNTIF($C$15:C31, $B$16:$B$561&amp;"") + IF($B$16:$B$561="",1,0), 0)), "")</f>
        <v>Coordination Committee of the Fight against AIDS (CCS-SIDA) of the Government of Cabo Verde</v>
      </c>
      <c r="D32" s="413" t="s">
        <v>2575</v>
      </c>
    </row>
    <row r="33" spans="1:4" s="11" customFormat="1" x14ac:dyDescent="0.15">
      <c r="A33" s="414" t="s">
        <v>2576</v>
      </c>
      <c r="B33" s="413" t="s">
        <v>2577</v>
      </c>
      <c r="C33" s="413" t="str">
        <f t="array" ref="C33">IFERROR(INDEX($B$16:$B$561, MATCH(0, COUNTIF($C$15:C32, $B$16:$B$561&amp;"") + IF($B$16:$B$561="",1,0), 0)), "")</f>
        <v>Plan International, Inc.</v>
      </c>
      <c r="D33" s="413" t="s">
        <v>2578</v>
      </c>
    </row>
    <row r="34" spans="1:4" s="11" customFormat="1" x14ac:dyDescent="0.15">
      <c r="A34" s="414" t="s">
        <v>2579</v>
      </c>
      <c r="B34" s="413" t="s">
        <v>2574</v>
      </c>
      <c r="C34" s="413" t="str">
        <f t="array" ref="C34">IFERROR(INDEX($B$16:$B$561, MATCH(0, COUNTIF($C$15:C33, $B$16:$B$561&amp;"") + IF($B$16:$B$561="",1,0), 0)), "")</f>
        <v>Catholic Relief Services - United States Conference of Catholic Bishops</v>
      </c>
      <c r="D34" s="413" t="s">
        <v>2575</v>
      </c>
    </row>
    <row r="35" spans="1:4" s="11" customFormat="1" x14ac:dyDescent="0.15">
      <c r="A35" s="414" t="s">
        <v>2580</v>
      </c>
      <c r="B35" s="413" t="s">
        <v>2581</v>
      </c>
      <c r="C35" s="413" t="str">
        <f t="array" ref="C35">IFERROR(INDEX($B$16:$B$561, MATCH(0, COUNTIF($C$15:C34, $B$16:$B$561&amp;"") + IF($B$16:$B$561="",1,0), 0)), "")</f>
        <v>Ministry of Health of Viet Nam (Viet Nam Authority of HIV/AIDS Control-VAAC)</v>
      </c>
      <c r="D35" s="413" t="s">
        <v>2582</v>
      </c>
    </row>
    <row r="36" spans="1:4" s="11" customFormat="1" x14ac:dyDescent="0.15">
      <c r="A36" s="414" t="s">
        <v>2583</v>
      </c>
      <c r="B36" s="413" t="s">
        <v>2584</v>
      </c>
      <c r="C36" s="413" t="str">
        <f t="array" ref="C36">IFERROR(INDEX($B$16:$B$561, MATCH(0, COUNTIF($C$15:C35, $B$16:$B$561&amp;"") + IF($B$16:$B$561="",1,0), 0)), "")</f>
        <v>Adventist Development and Relief Agency (ADRA) of Ghana</v>
      </c>
      <c r="D36" s="413" t="s">
        <v>2585</v>
      </c>
    </row>
    <row r="37" spans="1:4" s="11" customFormat="1" x14ac:dyDescent="0.15">
      <c r="A37" s="414" t="s">
        <v>2586</v>
      </c>
      <c r="B37" s="413" t="s">
        <v>2587</v>
      </c>
      <c r="C37" s="413" t="str">
        <f t="array" ref="C37">IFERROR(INDEX($B$16:$B$561, MATCH(0, COUNTIF($C$15:C36, $B$16:$B$561&amp;"") + IF($B$16:$B$561="",1,0), 0)), "")</f>
        <v>Pathfinder International</v>
      </c>
      <c r="D37" s="413" t="s">
        <v>2588</v>
      </c>
    </row>
    <row r="38" spans="1:4" s="11" customFormat="1" x14ac:dyDescent="0.15">
      <c r="A38" s="414" t="s">
        <v>2589</v>
      </c>
      <c r="B38" s="413" t="s">
        <v>2590</v>
      </c>
      <c r="C38" s="413" t="str">
        <f t="array" ref="C38">IFERROR(INDEX($B$16:$B$561, MATCH(0, COUNTIF($C$15:C37, $B$16:$B$561&amp;"") + IF($B$16:$B$561="",1,0), 0)), "")</f>
        <v>Philippine Business for Social Progress (PBSP)</v>
      </c>
      <c r="D38" s="413" t="s">
        <v>2591</v>
      </c>
    </row>
    <row r="39" spans="1:4" s="11" customFormat="1" x14ac:dyDescent="0.15">
      <c r="A39" s="414" t="s">
        <v>2592</v>
      </c>
      <c r="B39" s="413" t="s">
        <v>2590</v>
      </c>
      <c r="C39" s="413" t="str">
        <f t="array" ref="C39">IFERROR(INDEX($B$16:$B$561, MATCH(0, COUNTIF($C$15:C38, $B$16:$B$561&amp;"") + IF($B$16:$B$561="",1,0), 0)), "")</f>
        <v>ActionAid International The Gambia</v>
      </c>
      <c r="D39" s="413" t="s">
        <v>2591</v>
      </c>
    </row>
    <row r="40" spans="1:4" s="11" customFormat="1" x14ac:dyDescent="0.15">
      <c r="A40" s="414" t="s">
        <v>2593</v>
      </c>
      <c r="B40" s="413" t="s">
        <v>2590</v>
      </c>
      <c r="C40" s="413" t="str">
        <f t="array" ref="C40">IFERROR(INDEX($B$16:$B$561, MATCH(0, COUNTIF($C$15:C39, $B$16:$B$561&amp;"") + IF($B$16:$B$561="",1,0), 0)), "")</f>
        <v>Société d’Electricité Industrielle et de Bâtiments (SEIBsa)</v>
      </c>
      <c r="D40" s="413" t="s">
        <v>2591</v>
      </c>
    </row>
    <row r="41" spans="1:4" s="11" customFormat="1" x14ac:dyDescent="0.15">
      <c r="A41" s="414" t="s">
        <v>2594</v>
      </c>
      <c r="B41" s="413" t="s">
        <v>2590</v>
      </c>
      <c r="C41" s="413" t="str">
        <f t="array" ref="C41">IFERROR(INDEX($B$16:$B$561, MATCH(0, COUNTIF($C$15:C40, $B$16:$B$561&amp;"") + IF($B$16:$B$561="",1,0), 0)), "")</f>
        <v>The Ministry of Health of the Government of the Former Yugoslav Republic of Macedonia</v>
      </c>
      <c r="D41" s="413" t="s">
        <v>2591</v>
      </c>
    </row>
    <row r="42" spans="1:4" s="11" customFormat="1" x14ac:dyDescent="0.15">
      <c r="A42" s="414" t="s">
        <v>2595</v>
      </c>
      <c r="B42" s="413" t="s">
        <v>2590</v>
      </c>
      <c r="C42" s="413" t="str">
        <f t="array" ref="C42">IFERROR(INDEX($B$16:$B$561, MATCH(0, COUNTIF($C$15:C41, $B$16:$B$561&amp;"") + IF($B$16:$B$561="",1,0), 0)), "")</f>
        <v>National Tuberculosis Program of the Ministry of Health</v>
      </c>
      <c r="D42" s="413" t="s">
        <v>2591</v>
      </c>
    </row>
    <row r="43" spans="1:4" s="11" customFormat="1" x14ac:dyDescent="0.15">
      <c r="A43" s="414" t="s">
        <v>2596</v>
      </c>
      <c r="B43" s="413" t="s">
        <v>2597</v>
      </c>
      <c r="C43" s="413" t="str">
        <f t="array" ref="C43">IFERROR(INDEX($B$16:$B$561, MATCH(0, COUNTIF($C$15:C42, $B$16:$B$561&amp;"") + IF($B$16:$B$561="",1,0), 0)), "")</f>
        <v>The Ministry of Health of the Government of the Republic of Guinea-Bissau (CG/PNDS)</v>
      </c>
      <c r="D43" s="413" t="s">
        <v>2598</v>
      </c>
    </row>
    <row r="44" spans="1:4" s="11" customFormat="1" x14ac:dyDescent="0.15">
      <c r="A44" s="414" t="s">
        <v>2599</v>
      </c>
      <c r="B44" s="413" t="s">
        <v>2600</v>
      </c>
      <c r="C44" s="413" t="str">
        <f t="array" ref="C44">IFERROR(INDEX($B$16:$B$561, MATCH(0, COUNTIF($C$15:C43, $B$16:$B$561&amp;"") + IF($B$16:$B$561="",1,0), 0)), "")</f>
        <v>Africare</v>
      </c>
      <c r="D44" s="413" t="s">
        <v>2601</v>
      </c>
    </row>
    <row r="45" spans="1:4" s="11" customFormat="1" x14ac:dyDescent="0.15">
      <c r="A45" s="414" t="s">
        <v>2602</v>
      </c>
      <c r="B45" s="413" t="s">
        <v>2603</v>
      </c>
      <c r="C45" s="413" t="str">
        <f t="array" ref="C45">IFERROR(INDEX($B$16:$B$561, MATCH(0, COUNTIF($C$15:C44, $B$16:$B$561&amp;"") + IF($B$16:$B$561="",1,0), 0)), "")</f>
        <v>African Medical and Research Foundation Kenya</v>
      </c>
      <c r="D45" s="413" t="s">
        <v>2604</v>
      </c>
    </row>
    <row r="46" spans="1:4" s="11" customFormat="1" x14ac:dyDescent="0.15">
      <c r="A46" s="414" t="s">
        <v>2605</v>
      </c>
      <c r="B46" s="413" t="s">
        <v>2603</v>
      </c>
      <c r="C46" s="413" t="str">
        <f t="array" ref="C46">IFERROR(INDEX($B$16:$B$561, MATCH(0, COUNTIF($C$15:C45, $B$16:$B$561&amp;"") + IF($B$16:$B$561="",1,0), 0)), "")</f>
        <v>National Integrated Programme Against Leprosy and Tuberculosis (PNILT)</v>
      </c>
      <c r="D46" s="413" t="s">
        <v>2604</v>
      </c>
    </row>
    <row r="47" spans="1:4" s="11" customFormat="1" x14ac:dyDescent="0.15">
      <c r="A47" s="414" t="s">
        <v>2606</v>
      </c>
      <c r="B47" s="413" t="s">
        <v>2607</v>
      </c>
      <c r="C47" s="413" t="str">
        <f t="array" ref="C47">IFERROR(INDEX($B$16:$B$561, MATCH(0, COUNTIF($C$15:C46, $B$16:$B$561&amp;"") + IF($B$16:$B$561="",1,0), 0)), "")</f>
        <v>CED-Caritas Burundi</v>
      </c>
      <c r="D47" s="413" t="s">
        <v>2608</v>
      </c>
    </row>
    <row r="48" spans="1:4" s="11" customFormat="1" x14ac:dyDescent="0.15">
      <c r="A48" s="414" t="s">
        <v>2609</v>
      </c>
      <c r="B48" s="413" t="s">
        <v>2607</v>
      </c>
      <c r="C48" s="413" t="str">
        <f t="array" ref="C48">IFERROR(INDEX($B$16:$B$561, MATCH(0, COUNTIF($C$15:C47, $B$16:$B$561&amp;"") + IF($B$16:$B$561="",1,0), 0)), "")</f>
        <v>Programme of Support to Health Development of the Government of Burkina Faso</v>
      </c>
      <c r="D48" s="413" t="s">
        <v>2608</v>
      </c>
    </row>
    <row r="49" spans="1:4" s="11" customFormat="1" x14ac:dyDescent="0.15">
      <c r="A49" s="414" t="s">
        <v>2610</v>
      </c>
      <c r="B49" s="413" t="s">
        <v>2600</v>
      </c>
      <c r="C49" s="413" t="str">
        <f t="array" ref="C49">IFERROR(INDEX($B$16:$B$561, MATCH(0, COUNTIF($C$15:C48, $B$16:$B$561&amp;"") + IF($B$16:$B$561="",1,0), 0)), "")</f>
        <v>Caritas Côte d'Ivoire</v>
      </c>
      <c r="D49" s="413" t="s">
        <v>2601</v>
      </c>
    </row>
    <row r="50" spans="1:4" s="11" customFormat="1" x14ac:dyDescent="0.15">
      <c r="A50" s="414" t="s">
        <v>2611</v>
      </c>
      <c r="B50" s="413" t="s">
        <v>2612</v>
      </c>
      <c r="C50" s="413" t="str">
        <f t="array" ref="C50">IFERROR(INDEX($B$16:$B$561, MATCH(0, COUNTIF($C$15:C49, $B$16:$B$561&amp;"") + IF($B$16:$B$561="",1,0), 0)), "")</f>
        <v>Alliance Nationale Contre le Sida - Sénégal</v>
      </c>
      <c r="D50" s="413" t="s">
        <v>2613</v>
      </c>
    </row>
    <row r="51" spans="1:4" s="11" customFormat="1" x14ac:dyDescent="0.15">
      <c r="A51" s="414" t="s">
        <v>2614</v>
      </c>
      <c r="B51" s="413" t="s">
        <v>2615</v>
      </c>
      <c r="C51" s="413" t="str">
        <f t="array" ref="C51">IFERROR(INDEX($B$16:$B$561, MATCH(0, COUNTIF($C$15:C50, $B$16:$B$561&amp;"") + IF($B$16:$B$561="",1,0), 0)), "")</f>
        <v>Charitable Organization "All-Ukrainian Network of People Living with HIV/AIDS"</v>
      </c>
      <c r="D51" s="413" t="s">
        <v>2616</v>
      </c>
    </row>
    <row r="52" spans="1:4" s="11" customFormat="1" x14ac:dyDescent="0.15">
      <c r="A52" s="414" t="s">
        <v>2617</v>
      </c>
      <c r="B52" s="413" t="s">
        <v>2618</v>
      </c>
      <c r="C52" s="413" t="str">
        <f t="array" ref="C52">IFERROR(INDEX($B$16:$B$561, MATCH(0, COUNTIF($C$15:C51, $B$16:$B$561&amp;"") + IF($B$16:$B$561="",1,0), 0)), "")</f>
        <v>The Department of Economic Affairs, Ministry of Finance, Government of India</v>
      </c>
      <c r="D52" s="413" t="s">
        <v>2619</v>
      </c>
    </row>
    <row r="53" spans="1:4" s="11" customFormat="1" x14ac:dyDescent="0.15">
      <c r="A53" s="414" t="s">
        <v>2620</v>
      </c>
      <c r="B53" s="413" t="s">
        <v>2621</v>
      </c>
      <c r="C53" s="413" t="str">
        <f t="array" ref="C53">IFERROR(INDEX($B$16:$B$561, MATCH(0, COUNTIF($C$15:C52, $B$16:$B$561&amp;"") + IF($B$16:$B$561="",1,0), 0)), "")</f>
        <v>The Ministry of Health of the Government of the State of Eritrea</v>
      </c>
      <c r="D53" s="413" t="s">
        <v>2622</v>
      </c>
    </row>
    <row r="54" spans="1:4" s="11" customFormat="1" x14ac:dyDescent="0.15">
      <c r="A54" s="414" t="s">
        <v>2623</v>
      </c>
      <c r="B54" s="413" t="s">
        <v>2624</v>
      </c>
      <c r="C54" s="413" t="str">
        <f t="array" ref="C54">IFERROR(INDEX($B$16:$B$561, MATCH(0, COUNTIF($C$15:C53, $B$16:$B$561&amp;"") + IF($B$16:$B$561="",1,0), 0)), "")</f>
        <v>Humanist Institute for Co-operation with Developing Countries - HIVOS</v>
      </c>
      <c r="D54" s="413" t="s">
        <v>2625</v>
      </c>
    </row>
    <row r="55" spans="1:4" s="11" customFormat="1" x14ac:dyDescent="0.15">
      <c r="A55" s="414" t="s">
        <v>2626</v>
      </c>
      <c r="B55" s="413" t="s">
        <v>2627</v>
      </c>
      <c r="C55" s="413" t="str">
        <f t="array" ref="C55">IFERROR(INDEX($B$16:$B$561, MATCH(0, COUNTIF($C$15:C54, $B$16:$B$561&amp;"") + IF($B$16:$B$561="",1,0), 0)), "")</f>
        <v>Alter Vida - Centro de Estudios y Formación para el Ecodesarrollo</v>
      </c>
      <c r="D55" s="413" t="s">
        <v>2628</v>
      </c>
    </row>
    <row r="56" spans="1:4" s="11" customFormat="1" x14ac:dyDescent="0.15">
      <c r="A56" s="414" t="s">
        <v>2629</v>
      </c>
      <c r="B56" s="413" t="s">
        <v>2627</v>
      </c>
      <c r="C56" s="413" t="str">
        <f t="array" ref="C56">IFERROR(INDEX($B$16:$B$561, MATCH(0, COUNTIF($C$15:C55, $B$16:$B$561&amp;"") + IF($B$16:$B$561="",1,0), 0)), "")</f>
        <v>Directorate General of Prevention and Disease Control, Ministry of Health of The Republic of Indonesia</v>
      </c>
      <c r="D56" s="413" t="s">
        <v>2628</v>
      </c>
    </row>
    <row r="57" spans="1:4" s="11" customFormat="1" x14ac:dyDescent="0.15">
      <c r="A57" s="414" t="s">
        <v>2630</v>
      </c>
      <c r="B57" s="413" t="s">
        <v>2631</v>
      </c>
      <c r="C57" s="413" t="str">
        <f t="array" ref="C57">IFERROR(INDEX($B$16:$B$561, MATCH(0, COUNTIF($C$15:C56, $B$16:$B$561&amp;"") + IF($B$16:$B$561="",1,0), 0)), "")</f>
        <v>The Ministry of Finance and Planning of the Government of the United Republic of Tanzania</v>
      </c>
      <c r="D57" s="413" t="s">
        <v>2632</v>
      </c>
    </row>
    <row r="58" spans="1:4" s="11" customFormat="1" x14ac:dyDescent="0.15">
      <c r="A58" s="414" t="s">
        <v>2633</v>
      </c>
      <c r="B58" s="413" t="s">
        <v>2634</v>
      </c>
      <c r="C58" s="413" t="str">
        <f t="array" ref="C58">IFERROR(INDEX($B$16:$B$561, MATCH(0, COUNTIF($C$15:C57, $B$16:$B$561&amp;"") + IF($B$16:$B$561="",1,0), 0)), "")</f>
        <v>Romanian Angel Appeal Foundation</v>
      </c>
      <c r="D58" s="413" t="s">
        <v>2635</v>
      </c>
    </row>
    <row r="59" spans="1:4" s="11" customFormat="1" x14ac:dyDescent="0.15">
      <c r="A59" s="414" t="s">
        <v>2636</v>
      </c>
      <c r="B59" s="413" t="s">
        <v>2634</v>
      </c>
      <c r="C59" s="413" t="str">
        <f t="array" ref="C59">IFERROR(INDEX($B$16:$B$561, MATCH(0, COUNTIF($C$15:C58, $B$16:$B$561&amp;"") + IF($B$16:$B$561="",1,0), 0)), "")</f>
        <v>Main Medical Department of the Ministry of Justice of the Republic of Azerbaijan</v>
      </c>
      <c r="D59" s="413" t="s">
        <v>2635</v>
      </c>
    </row>
    <row r="60" spans="1:4" s="11" customFormat="1" x14ac:dyDescent="0.15">
      <c r="A60" s="414" t="s">
        <v>2637</v>
      </c>
      <c r="B60" s="413" t="s">
        <v>2638</v>
      </c>
      <c r="C60" s="413" t="str">
        <f t="array" ref="C60">IFERROR(INDEX($B$16:$B$561, MATCH(0, COUNTIF($C$15:C59, $B$16:$B$561&amp;"") + IF($B$16:$B$561="",1,0), 0)), "")</f>
        <v>Department of Planning and Finance, Ministry of Health, Socialist Republic of Vietnam</v>
      </c>
      <c r="D60" s="413" t="s">
        <v>2639</v>
      </c>
    </row>
    <row r="61" spans="1:4" s="11" customFormat="1" x14ac:dyDescent="0.15">
      <c r="A61" s="414" t="s">
        <v>2640</v>
      </c>
      <c r="B61" s="413" t="s">
        <v>2641</v>
      </c>
      <c r="C61" s="413" t="str">
        <f t="array" ref="C61">IFERROR(INDEX($B$16:$B$561, MATCH(0, COUNTIF($C$15:C60, $B$16:$B$561&amp;"") + IF($B$16:$B$561="",1,0), 0)), "")</f>
        <v>The Ministry of Health of the Republic of Ghana</v>
      </c>
      <c r="D61" s="413" t="s">
        <v>2642</v>
      </c>
    </row>
    <row r="62" spans="1:4" s="11" customFormat="1" x14ac:dyDescent="0.15">
      <c r="A62" s="414" t="s">
        <v>2643</v>
      </c>
      <c r="B62" s="413" t="s">
        <v>2644</v>
      </c>
      <c r="C62" s="413" t="str">
        <f t="array" ref="C62">IFERROR(INDEX($B$16:$B$561, MATCH(0, COUNTIF($C$15:C61, $B$16:$B$561&amp;"") + IF($B$16:$B$561="",1,0), 0)), "")</f>
        <v>Ministry of Health, Royal Government of Bhutan</v>
      </c>
      <c r="D62" s="413" t="s">
        <v>2645</v>
      </c>
    </row>
    <row r="63" spans="1:4" s="11" customFormat="1" x14ac:dyDescent="0.15">
      <c r="A63" s="414" t="s">
        <v>2646</v>
      </c>
      <c r="B63" s="413" t="s">
        <v>2641</v>
      </c>
      <c r="C63" s="413" t="str">
        <f t="array" ref="C63">IFERROR(INDEX($B$16:$B$561, MATCH(0, COUNTIF($C$15:C62, $B$16:$B$561&amp;"") + IF($B$16:$B$561="",1,0), 0)), "")</f>
        <v>Ministry of Finance of the Government of the Kingdom of Lesotho</v>
      </c>
      <c r="D63" s="413" t="s">
        <v>2642</v>
      </c>
    </row>
    <row r="64" spans="1:4" s="11" customFormat="1" x14ac:dyDescent="0.15">
      <c r="A64" s="414" t="s">
        <v>2647</v>
      </c>
      <c r="B64" s="413" t="s">
        <v>2648</v>
      </c>
      <c r="C64" s="413" t="str">
        <f t="array" ref="C64">IFERROR(INDEX($B$16:$B$561, MATCH(0, COUNTIF($C$15:C63, $B$16:$B$561&amp;"") + IF($B$16:$B$561="",1,0), 0)), "")</f>
        <v>The Ministry of Public Health of the Government of the Republic of Guinea</v>
      </c>
      <c r="D64" s="413" t="s">
        <v>2649</v>
      </c>
    </row>
    <row r="65" spans="1:4" s="11" customFormat="1" x14ac:dyDescent="0.15">
      <c r="A65" s="414" t="s">
        <v>2650</v>
      </c>
      <c r="B65" s="413" t="s">
        <v>2651</v>
      </c>
      <c r="C65" s="413" t="str">
        <f t="array" ref="C65">IFERROR(INDEX($B$16:$B$561, MATCH(0, COUNTIF($C$15:C64, $B$16:$B$561&amp;"") + IF($B$16:$B$561="",1,0), 0)), "")</f>
        <v>Ministry of Health of the Government of the Republic of Malawi</v>
      </c>
      <c r="D65" s="413" t="s">
        <v>2652</v>
      </c>
    </row>
    <row r="66" spans="1:4" s="11" customFormat="1" x14ac:dyDescent="0.15">
      <c r="A66" s="414" t="s">
        <v>2653</v>
      </c>
      <c r="B66" s="413" t="s">
        <v>2654</v>
      </c>
      <c r="C66" s="413" t="str">
        <f t="array" ref="C66">IFERROR(INDEX($B$16:$B$561, MATCH(0, COUNTIF($C$15:C65, $B$16:$B$561&amp;"") + IF($B$16:$B$561="",1,0), 0)), "")</f>
        <v>The HIV/AIDS Prevention and Control Office (HAPCO)</v>
      </c>
      <c r="D66" s="413" t="s">
        <v>2655</v>
      </c>
    </row>
    <row r="67" spans="1:4" s="11" customFormat="1" x14ac:dyDescent="0.15">
      <c r="A67" s="414" t="s">
        <v>2656</v>
      </c>
      <c r="B67" s="413" t="s">
        <v>2654</v>
      </c>
      <c r="C67" s="413" t="str">
        <f t="array" ref="C67">IFERROR(INDEX($B$16:$B$561, MATCH(0, COUNTIF($C$15:C66, $B$16:$B$561&amp;"") + IF($B$16:$B$561="",1,0), 0)), "")</f>
        <v>Ministry of National Health Services, Regulations &amp; Coordination of the Government of Pakistan</v>
      </c>
      <c r="D67" s="413" t="s">
        <v>2655</v>
      </c>
    </row>
    <row r="68" spans="1:4" s="11" customFormat="1" x14ac:dyDescent="0.15">
      <c r="A68" s="414" t="s">
        <v>2657</v>
      </c>
      <c r="B68" s="413" t="s">
        <v>2654</v>
      </c>
      <c r="C68" s="413" t="str">
        <f t="array" ref="C68">IFERROR(INDEX($B$16:$B$561, MATCH(0, COUNTIF($C$15:C67, $B$16:$B$561&amp;"") + IF($B$16:$B$561="",1,0), 0)), "")</f>
        <v>The Ministry of Health of the Government of Mozambique</v>
      </c>
      <c r="D68" s="413" t="s">
        <v>2655</v>
      </c>
    </row>
    <row r="69" spans="1:4" s="11" customFormat="1" x14ac:dyDescent="0.15">
      <c r="A69" s="414" t="s">
        <v>2658</v>
      </c>
      <c r="B69" s="413" t="s">
        <v>2659</v>
      </c>
      <c r="C69" s="413" t="str">
        <f t="array" ref="C69">IFERROR(INDEX($B$16:$B$561, MATCH(0, COUNTIF($C$15:C68, $B$16:$B$561&amp;"") + IF($B$16:$B$561="",1,0), 0)), "")</f>
        <v>The Ministry of Finance, Planning and Economic Development of the Republic of Uganda</v>
      </c>
      <c r="D69" s="413" t="s">
        <v>2660</v>
      </c>
    </row>
    <row r="70" spans="1:4" s="11" customFormat="1" x14ac:dyDescent="0.15">
      <c r="A70" s="414" t="s">
        <v>2661</v>
      </c>
      <c r="B70" s="413" t="s">
        <v>2662</v>
      </c>
      <c r="C70" s="413" t="str">
        <f t="array" ref="C70">IFERROR(INDEX($B$16:$B$561, MATCH(0, COUNTIF($C$15:C69, $B$16:$B$561&amp;"") + IF($B$16:$B$561="",1,0), 0)), "")</f>
        <v>The Republican DOTS Center of the Government of the Republic of Uzbekistan</v>
      </c>
      <c r="D70" s="413" t="s">
        <v>2663</v>
      </c>
    </row>
    <row r="71" spans="1:4" s="11" customFormat="1" x14ac:dyDescent="0.15">
      <c r="A71" s="414" t="s">
        <v>2664</v>
      </c>
      <c r="B71" s="413" t="s">
        <v>2574</v>
      </c>
      <c r="C71" s="413" t="str">
        <f t="array" ref="C71">IFERROR(INDEX($B$16:$B$561, MATCH(0, COUNTIF($C$15:C70, $B$16:$B$561&amp;"") + IF($B$16:$B$561="",1,0), 0)), "")</f>
        <v>The Ministry of Health &amp; Social Welfare of the Government of Liberia</v>
      </c>
      <c r="D71" s="413" t="s">
        <v>2575</v>
      </c>
    </row>
    <row r="72" spans="1:4" s="11" customFormat="1" x14ac:dyDescent="0.15">
      <c r="A72" s="414" t="s">
        <v>2665</v>
      </c>
      <c r="B72" s="413" t="s">
        <v>2574</v>
      </c>
      <c r="C72" s="413" t="str">
        <f t="array" ref="C72">IFERROR(INDEX($B$16:$B$561, MATCH(0, COUNTIF($C$15:C71, $B$16:$B$561&amp;"") + IF($B$16:$B$561="",1,0), 0)), "")</f>
        <v>International Centre for Diarrhoeal Disease Research, Bangladesh</v>
      </c>
      <c r="D72" s="413" t="s">
        <v>2575</v>
      </c>
    </row>
    <row r="73" spans="1:4" s="11" customFormat="1" x14ac:dyDescent="0.15">
      <c r="A73" s="414" t="s">
        <v>2666</v>
      </c>
      <c r="B73" s="413" t="s">
        <v>2574</v>
      </c>
      <c r="C73" s="413" t="str">
        <f t="array" ref="C73">IFERROR(INDEX($B$16:$B$561, MATCH(0, COUNTIF($C$15:C72, $B$16:$B$561&amp;"") + IF($B$16:$B$561="",1,0), 0)), "")</f>
        <v>National AIDS Program (NAP)</v>
      </c>
      <c r="D73" s="413" t="s">
        <v>2575</v>
      </c>
    </row>
    <row r="74" spans="1:4" s="11" customFormat="1" x14ac:dyDescent="0.15">
      <c r="A74" s="414" t="s">
        <v>2667</v>
      </c>
      <c r="B74" s="413" t="s">
        <v>2668</v>
      </c>
      <c r="C74" s="413" t="str">
        <f t="array" ref="C74">IFERROR(INDEX($B$16:$B$561, MATCH(0, COUNTIF($C$15:C73, $B$16:$B$561&amp;"") + IF($B$16:$B$561="",1,0), 0)), "")</f>
        <v>The National Treasury of the Government of the Republic of Kenya</v>
      </c>
      <c r="D74" s="413" t="s">
        <v>2669</v>
      </c>
    </row>
    <row r="75" spans="1:4" s="11" customFormat="1" x14ac:dyDescent="0.15">
      <c r="A75" s="414" t="s">
        <v>2670</v>
      </c>
      <c r="B75" s="413" t="s">
        <v>2671</v>
      </c>
      <c r="C75" s="413" t="str">
        <f t="array" ref="C75">IFERROR(INDEX($B$16:$B$561, MATCH(0, COUNTIF($C$15:C74, $B$16:$B$561&amp;"") + IF($B$16:$B$561="",1,0), 0)), "")</f>
        <v>The National Tuberculosis Control Program</v>
      </c>
      <c r="D75" s="413" t="s">
        <v>2672</v>
      </c>
    </row>
    <row r="76" spans="1:4" s="11" customFormat="1" x14ac:dyDescent="0.15">
      <c r="A76" s="414" t="s">
        <v>2673</v>
      </c>
      <c r="B76" s="413" t="s">
        <v>2674</v>
      </c>
      <c r="C76" s="413" t="str">
        <f t="array" ref="C76">IFERROR(INDEX($B$16:$B$561, MATCH(0, COUNTIF($C$15:C75, $B$16:$B$561&amp;"") + IF($B$16:$B$561="",1,0), 0)), "")</f>
        <v>Société Tunisienne des Maladies Respiratoires et d’Allergologie (STMRA)</v>
      </c>
      <c r="D76" s="413" t="s">
        <v>2675</v>
      </c>
    </row>
    <row r="77" spans="1:4" s="11" customFormat="1" x14ac:dyDescent="0.15">
      <c r="A77" s="414" t="s">
        <v>2676</v>
      </c>
      <c r="B77" s="413" t="s">
        <v>2677</v>
      </c>
      <c r="C77" s="413" t="str">
        <f t="array" ref="C77">IFERROR(INDEX($B$16:$B$561, MATCH(0, COUNTIF($C$15:C76, $B$16:$B$561&amp;"") + IF($B$16:$B$561="",1,0), 0)), "")</f>
        <v>The Ministry of Health and Population of the Government of Nepal</v>
      </c>
      <c r="D77" s="413" t="s">
        <v>2678</v>
      </c>
    </row>
    <row r="78" spans="1:4" s="11" customFormat="1" x14ac:dyDescent="0.15">
      <c r="A78" s="414" t="s">
        <v>2679</v>
      </c>
      <c r="B78" s="413" t="s">
        <v>2677</v>
      </c>
      <c r="C78" s="413" t="str">
        <f t="array" ref="C78">IFERROR(INDEX($B$16:$B$561, MATCH(0, COUNTIF($C$15:C77, $B$16:$B$561&amp;"") + IF($B$16:$B$561="",1,0), 0)), "")</f>
        <v>Caritas Congo</v>
      </c>
      <c r="D78" s="413" t="s">
        <v>2678</v>
      </c>
    </row>
    <row r="79" spans="1:4" s="11" customFormat="1" x14ac:dyDescent="0.15">
      <c r="A79" s="414" t="s">
        <v>2680</v>
      </c>
      <c r="B79" s="413" t="s">
        <v>2681</v>
      </c>
      <c r="C79" s="413" t="str">
        <f t="array" ref="C79">IFERROR(INDEX($B$16:$B$561, MATCH(0, COUNTIF($C$15:C78, $B$16:$B$561&amp;"") + IF($B$16:$B$561="",1,0), 0)), "")</f>
        <v>ActionAid International Malawi</v>
      </c>
      <c r="D79" s="413" t="s">
        <v>2682</v>
      </c>
    </row>
    <row r="80" spans="1:4" s="11" customFormat="1" x14ac:dyDescent="0.15">
      <c r="A80" s="414" t="s">
        <v>2683</v>
      </c>
      <c r="B80" s="413" t="s">
        <v>2684</v>
      </c>
      <c r="C80" s="413" t="str">
        <f t="array" ref="C80">IFERROR(INDEX($B$16:$B$561, MATCH(0, COUNTIF($C$15:C79, $B$16:$B$561&amp;"") + IF($B$16:$B$561="",1,0), 0)), "")</f>
        <v>Mission East</v>
      </c>
      <c r="D80" s="413" t="s">
        <v>2685</v>
      </c>
    </row>
    <row r="81" spans="1:4" s="11" customFormat="1" x14ac:dyDescent="0.15">
      <c r="A81" s="414" t="s">
        <v>2686</v>
      </c>
      <c r="B81" s="413" t="s">
        <v>2684</v>
      </c>
      <c r="C81" s="413" t="str">
        <f t="array" ref="C81">IFERROR(INDEX($B$16:$B$561, MATCH(0, COUNTIF($C$15:C80, $B$16:$B$561&amp;"") + IF($B$16:$B$561="",1,0), 0)), "")</f>
        <v>Republican Scientific and Practical Center for Medical Technologies, Informatization, Administration and Management of Health - Belarus</v>
      </c>
      <c r="D81" s="413" t="s">
        <v>2685</v>
      </c>
    </row>
    <row r="82" spans="1:4" s="11" customFormat="1" x14ac:dyDescent="0.15">
      <c r="A82" s="414" t="s">
        <v>2687</v>
      </c>
      <c r="B82" s="413" t="s">
        <v>2684</v>
      </c>
      <c r="C82" s="413" t="str">
        <f t="array" ref="C82">IFERROR(INDEX($B$16:$B$561, MATCH(0, COUNTIF($C$15:C81, $B$16:$B$561&amp;"") + IF($B$16:$B$561="",1,0), 0)), "")</f>
        <v>Red Cross Burundi</v>
      </c>
      <c r="D82" s="413" t="s">
        <v>2685</v>
      </c>
    </row>
    <row r="83" spans="1:4" s="11" customFormat="1" x14ac:dyDescent="0.15">
      <c r="A83" s="414" t="s">
        <v>2688</v>
      </c>
      <c r="B83" s="413" t="s">
        <v>2681</v>
      </c>
      <c r="C83" s="413" t="str">
        <f t="array" ref="C83">IFERROR(INDEX($B$16:$B$561, MATCH(0, COUNTIF($C$15:C82, $B$16:$B$561&amp;"") + IF($B$16:$B$561="",1,0), 0)), "")</f>
        <v>National Malaria Control Program - Benin</v>
      </c>
      <c r="D83" s="413" t="s">
        <v>2689</v>
      </c>
    </row>
    <row r="84" spans="1:4" s="11" customFormat="1" x14ac:dyDescent="0.15">
      <c r="A84" s="414" t="s">
        <v>2690</v>
      </c>
      <c r="B84" s="413" t="s">
        <v>2681</v>
      </c>
      <c r="C84" s="413" t="str">
        <f t="array" ref="C84">IFERROR(INDEX($B$16:$B$561, MATCH(0, COUNTIF($C$15:C83, $B$16:$B$561&amp;"") + IF($B$16:$B$561="",1,0), 0)), "")</f>
        <v>Institute of Human Virology Nigeria</v>
      </c>
      <c r="D84" s="413" t="s">
        <v>2689</v>
      </c>
    </row>
    <row r="85" spans="1:4" s="11" customFormat="1" x14ac:dyDescent="0.15">
      <c r="A85" s="414" t="s">
        <v>2691</v>
      </c>
      <c r="B85" s="413" t="s">
        <v>2692</v>
      </c>
      <c r="C85" s="413" t="str">
        <f t="array" ref="C85">IFERROR(INDEX($B$16:$B$561, MATCH(0, COUNTIF($C$15:C84, $B$16:$B$561&amp;"") + IF($B$16:$B$561="",1,0), 0)), "")</f>
        <v>AIDS Foundation South Africa</v>
      </c>
      <c r="D85" s="413" t="s">
        <v>2693</v>
      </c>
    </row>
    <row r="86" spans="1:4" s="11" customFormat="1" x14ac:dyDescent="0.15">
      <c r="A86" s="414" t="s">
        <v>2694</v>
      </c>
      <c r="B86" s="413" t="s">
        <v>2548</v>
      </c>
      <c r="C86" s="413" t="str">
        <f t="array" ref="C86">IFERROR(INDEX($B$16:$B$561, MATCH(0, COUNTIF($C$15:C85, $B$16:$B$561&amp;"") + IF($B$16:$B$561="",1,0), 0)), "")</f>
        <v>Kheth'Impilo AIDS Free Living</v>
      </c>
      <c r="D86" s="413" t="s">
        <v>2695</v>
      </c>
    </row>
    <row r="87" spans="1:4" s="11" customFormat="1" x14ac:dyDescent="0.15">
      <c r="A87" s="414" t="s">
        <v>2696</v>
      </c>
      <c r="B87" s="413" t="s">
        <v>2548</v>
      </c>
      <c r="C87" s="413" t="str">
        <f t="array" ref="C87">IFERROR(INDEX($B$16:$B$561, MATCH(0, COUNTIF($C$15:C86, $B$16:$B$561&amp;"") + IF($B$16:$B$561="",1,0), 0)), "")</f>
        <v>The Indus Hospital</v>
      </c>
      <c r="D87" s="413" t="s">
        <v>2557</v>
      </c>
    </row>
    <row r="88" spans="1:4" s="11" customFormat="1" x14ac:dyDescent="0.15">
      <c r="A88" s="414" t="s">
        <v>2697</v>
      </c>
      <c r="B88" s="413" t="s">
        <v>2698</v>
      </c>
      <c r="C88" s="413" t="str">
        <f t="array" ref="C88">IFERROR(INDEX($B$16:$B$561, MATCH(0, COUNTIF($C$15:C87, $B$16:$B$561&amp;"") + IF($B$16:$B$561="",1,0), 0)), "")</f>
        <v>Right to Care</v>
      </c>
      <c r="D88" s="413" t="s">
        <v>2699</v>
      </c>
    </row>
    <row r="89" spans="1:4" s="11" customFormat="1" x14ac:dyDescent="0.15">
      <c r="A89" s="414" t="s">
        <v>2700</v>
      </c>
      <c r="B89" s="413" t="s">
        <v>2701</v>
      </c>
      <c r="C89" s="413" t="str">
        <f t="array" ref="C89">IFERROR(INDEX($B$16:$B$561, MATCH(0, COUNTIF($C$15:C88, $B$16:$B$561&amp;"") + IF($B$16:$B$561="",1,0), 0)), "")</f>
        <v>KwaZulu Natal Provincial Treasury</v>
      </c>
      <c r="D89" s="413" t="s">
        <v>2702</v>
      </c>
    </row>
    <row r="90" spans="1:4" s="11" customFormat="1" x14ac:dyDescent="0.15">
      <c r="A90" s="414" t="s">
        <v>2703</v>
      </c>
      <c r="B90" s="413" t="s">
        <v>2701</v>
      </c>
      <c r="C90" s="413" t="str">
        <f t="array" ref="C90">IFERROR(INDEX($B$16:$B$561, MATCH(0, COUNTIF($C$15:C89, $B$16:$B$561&amp;"") + IF($B$16:$B$561="",1,0), 0)), "")</f>
        <v>Republican Center to Fight AIDS</v>
      </c>
      <c r="D90" s="413" t="s">
        <v>2702</v>
      </c>
    </row>
    <row r="91" spans="1:4" s="11" customFormat="1" x14ac:dyDescent="0.15">
      <c r="A91" s="414" t="s">
        <v>2704</v>
      </c>
      <c r="B91" s="413" t="s">
        <v>2705</v>
      </c>
      <c r="C91" s="413" t="str">
        <f t="array" ref="C91">IFERROR(INDEX($B$16:$B$561, MATCH(0, COUNTIF($C$15:C90, $B$16:$B$561&amp;"") + IF($B$16:$B$561="",1,0), 0)), "")</f>
        <v>Partners in Health Peru</v>
      </c>
      <c r="D91" s="413" t="s">
        <v>2706</v>
      </c>
    </row>
    <row r="92" spans="1:4" s="11" customFormat="1" x14ac:dyDescent="0.15">
      <c r="A92" s="414" t="s">
        <v>2707</v>
      </c>
      <c r="B92" s="413" t="s">
        <v>2701</v>
      </c>
      <c r="C92" s="413" t="str">
        <f t="array" ref="C92">IFERROR(INDEX($B$16:$B$561, MATCH(0, COUNTIF($C$15:C91, $B$16:$B$561&amp;"") + IF($B$16:$B$561="",1,0), 0)), "")</f>
        <v>Population Services International</v>
      </c>
      <c r="D92" s="413" t="s">
        <v>2702</v>
      </c>
    </row>
    <row r="93" spans="1:4" s="11" customFormat="1" x14ac:dyDescent="0.15">
      <c r="A93" s="414" t="s">
        <v>2708</v>
      </c>
      <c r="B93" s="413" t="s">
        <v>2705</v>
      </c>
      <c r="C93" s="413" t="str">
        <f t="array" ref="C93">IFERROR(INDEX($B$16:$B$561, MATCH(0, COUNTIF($C$15:C92, $B$16:$B$561&amp;"") + IF($B$16:$B$561="",1,0), 0)), "")</f>
        <v>Pact Lesotho</v>
      </c>
      <c r="D93" s="413" t="s">
        <v>2706</v>
      </c>
    </row>
    <row r="94" spans="1:4" s="11" customFormat="1" x14ac:dyDescent="0.15">
      <c r="A94" s="414" t="s">
        <v>2709</v>
      </c>
      <c r="B94" s="413" t="s">
        <v>2705</v>
      </c>
      <c r="C94" s="413" t="str">
        <f t="array" ref="C94">IFERROR(INDEX($B$16:$B$561, MATCH(0, COUNTIF($C$15:C93, $B$16:$B$561&amp;"") + IF($B$16:$B$561="",1,0), 0)), "")</f>
        <v>Office of the Prime Minister of the Togolese Republic</v>
      </c>
      <c r="D94" s="413" t="s">
        <v>2706</v>
      </c>
    </row>
    <row r="95" spans="1:4" s="11" customFormat="1" x14ac:dyDescent="0.15">
      <c r="A95" s="414" t="s">
        <v>2710</v>
      </c>
      <c r="B95" s="413" t="s">
        <v>2705</v>
      </c>
      <c r="C95" s="413" t="str">
        <f t="array" ref="C95">IFERROR(INDEX($B$16:$B$561, MATCH(0, COUNTIF($C$15:C94, $B$16:$B$561&amp;"") + IF($B$16:$B$561="",1,0), 0)), "")</f>
        <v>Republican Center of Tuberculosis Control - Tajikistan</v>
      </c>
      <c r="D95" s="413" t="s">
        <v>2706</v>
      </c>
    </row>
    <row r="96" spans="1:4" s="11" customFormat="1" x14ac:dyDescent="0.15">
      <c r="A96" s="414" t="s">
        <v>2711</v>
      </c>
      <c r="B96" s="413" t="s">
        <v>2701</v>
      </c>
      <c r="C96" s="413" t="str">
        <f t="array" ref="C96">IFERROR(INDEX($B$16:$B$561, MATCH(0, COUNTIF($C$15:C95, $B$16:$B$561&amp;"") + IF($B$16:$B$561="",1,0), 0)), "")</f>
        <v>National Secretariat to Fight AIDS of the Government of Guinea-Bissau</v>
      </c>
      <c r="D96" s="413" t="s">
        <v>2702</v>
      </c>
    </row>
    <row r="97" spans="1:4" s="11" customFormat="1" x14ac:dyDescent="0.15">
      <c r="A97" s="414" t="s">
        <v>2712</v>
      </c>
      <c r="B97" s="413" t="s">
        <v>2668</v>
      </c>
      <c r="C97" s="413" t="str">
        <f t="array" ref="C97">IFERROR(INDEX($B$16:$B$561, MATCH(0, COUNTIF($C$15:C96, $B$16:$B$561&amp;"") + IF($B$16:$B$561="",1,0), 0)), "")</f>
        <v>SANRU Asbl</v>
      </c>
      <c r="D97" s="413" t="s">
        <v>2669</v>
      </c>
    </row>
    <row r="98" spans="1:4" s="11" customFormat="1" x14ac:dyDescent="0.15">
      <c r="A98" s="414" t="s">
        <v>2713</v>
      </c>
      <c r="B98" s="413" t="s">
        <v>2668</v>
      </c>
      <c r="C98" s="413" t="str">
        <f t="array" ref="C98">IFERROR(INDEX($B$16:$B$561, MATCH(0, COUNTIF($C$15:C97, $B$16:$B$561&amp;"") + IF($B$16:$B$561="",1,0), 0)), "")</f>
        <v>Viet Nam National Lung Hospital</v>
      </c>
      <c r="D98" s="413" t="s">
        <v>2669</v>
      </c>
    </row>
    <row r="99" spans="1:4" s="11" customFormat="1" x14ac:dyDescent="0.15">
      <c r="A99" s="414" t="s">
        <v>2714</v>
      </c>
      <c r="B99" s="413" t="s">
        <v>2668</v>
      </c>
      <c r="C99" s="413" t="str">
        <f t="array" ref="C99">IFERROR(INDEX($B$16:$B$561, MATCH(0, COUNTIF($C$15:C98, $B$16:$B$561&amp;"") + IF($B$16:$B$561="",1,0), 0)), "")</f>
        <v>Plan International (India Chapter)</v>
      </c>
      <c r="D99" s="413" t="s">
        <v>2669</v>
      </c>
    </row>
    <row r="100" spans="1:4" s="11" customFormat="1" x14ac:dyDescent="0.15">
      <c r="A100" s="414" t="s">
        <v>2715</v>
      </c>
      <c r="B100" s="413" t="s">
        <v>2716</v>
      </c>
      <c r="C100" s="413" t="str">
        <f t="array" ref="C100">IFERROR(INDEX($B$16:$B$561, MATCH(0, COUNTIF($C$15:C99, $B$16:$B$561&amp;"") + IF($B$16:$B$561="",1,0), 0)), "")</f>
        <v>Ministry of Health and Sanitation of the Government of Sierra Leone (MOHS)</v>
      </c>
      <c r="D100" s="413" t="s">
        <v>2717</v>
      </c>
    </row>
    <row r="101" spans="1:4" s="11" customFormat="1" x14ac:dyDescent="0.15">
      <c r="A101" s="414" t="s">
        <v>2718</v>
      </c>
      <c r="B101" s="413" t="s">
        <v>2719</v>
      </c>
      <c r="C101" s="413" t="str">
        <f t="array" ref="C101">IFERROR(INDEX($B$16:$B$561, MATCH(0, COUNTIF($C$15:C100, $B$16:$B$561&amp;"") + IF($B$16:$B$561="",1,0), 0)), "")</f>
        <v>Ministry of Health of the Government of the Republic of El Salvador</v>
      </c>
      <c r="D101" s="413" t="s">
        <v>2720</v>
      </c>
    </row>
    <row r="102" spans="1:4" s="11" customFormat="1" x14ac:dyDescent="0.15">
      <c r="A102" s="414" t="s">
        <v>2721</v>
      </c>
      <c r="B102" s="413" t="s">
        <v>2716</v>
      </c>
      <c r="C102" s="413" t="str">
        <f t="array" ref="C102">IFERROR(INDEX($B$16:$B$561, MATCH(0, COUNTIF($C$15:C101, $B$16:$B$561&amp;"") + IF($B$16:$B$561="",1,0), 0)), "")</f>
        <v>Humanist Institute for Co-operation with Developing Countries - Guatemala</v>
      </c>
      <c r="D102" s="413" t="s">
        <v>2717</v>
      </c>
    </row>
    <row r="103" spans="1:4" s="11" customFormat="1" x14ac:dyDescent="0.15">
      <c r="A103" s="414" t="s">
        <v>2722</v>
      </c>
      <c r="B103" s="413" t="s">
        <v>2723</v>
      </c>
      <c r="C103" s="413" t="str">
        <f t="array" ref="C103">IFERROR(INDEX($B$16:$B$561, MATCH(0, COUNTIF($C$15:C102, $B$16:$B$561&amp;"") + IF($B$16:$B$561="",1,0), 0)), "")</f>
        <v>The National Department of Health of the Republic of South Africa</v>
      </c>
      <c r="D103" s="413" t="s">
        <v>2724</v>
      </c>
    </row>
    <row r="104" spans="1:4" s="11" customFormat="1" x14ac:dyDescent="0.15">
      <c r="A104" s="414" t="s">
        <v>2725</v>
      </c>
      <c r="B104" s="413" t="s">
        <v>2726</v>
      </c>
      <c r="C104" s="413" t="str">
        <f t="array" ref="C104">IFERROR(INDEX($B$16:$B$561, MATCH(0, COUNTIF($C$15:C103, $B$16:$B$561&amp;"") + IF($B$16:$B$561="",1,0), 0)), "")</f>
        <v>National Emergency Response Council on HIV and AIDS (NERCHA)</v>
      </c>
      <c r="D104" s="413" t="s">
        <v>2727</v>
      </c>
    </row>
    <row r="105" spans="1:4" s="11" customFormat="1" x14ac:dyDescent="0.15">
      <c r="A105" s="414" t="s">
        <v>2728</v>
      </c>
      <c r="B105" s="413" t="s">
        <v>2726</v>
      </c>
      <c r="C105" s="413" t="str">
        <f t="array" ref="C105">IFERROR(INDEX($B$16:$B$561, MATCH(0, COUNTIF($C$15:C104, $B$16:$B$561&amp;"") + IF($B$16:$B$561="",1,0), 0)), "")</f>
        <v>Solidarity and Action Against The HIV Infection in India</v>
      </c>
      <c r="D105" s="413" t="s">
        <v>2727</v>
      </c>
    </row>
    <row r="106" spans="1:4" s="11" customFormat="1" x14ac:dyDescent="0.15">
      <c r="A106" s="414" t="s">
        <v>2729</v>
      </c>
      <c r="B106" s="413" t="s">
        <v>2726</v>
      </c>
      <c r="C106" s="413" t="str">
        <f t="array" ref="C106">IFERROR(INDEX($B$16:$B$561, MATCH(0, COUNTIF($C$15:C105, $B$16:$B$561&amp;"") + IF($B$16:$B$561="",1,0), 0)), "")</f>
        <v>Ministry of Health and Public Hygiene of the Government of the Republic of Côte d'Ivoire</v>
      </c>
      <c r="D106" s="413" t="s">
        <v>2727</v>
      </c>
    </row>
    <row r="107" spans="1:4" s="11" customFormat="1" x14ac:dyDescent="0.15">
      <c r="A107" s="414" t="s">
        <v>2730</v>
      </c>
      <c r="B107" s="413" t="s">
        <v>2731</v>
      </c>
      <c r="C107" s="413" t="str">
        <f t="array" ref="C107">IFERROR(INDEX($B$16:$B$561, MATCH(0, COUNTIF($C$15:C106, $B$16:$B$561&amp;"") + IF($B$16:$B$561="",1,0), 0)), "")</f>
        <v>Ministry of Health of the Government of the Republic of Bulgaria</v>
      </c>
      <c r="D107" s="413" t="s">
        <v>2732</v>
      </c>
    </row>
    <row r="108" spans="1:4" s="11" customFormat="1" x14ac:dyDescent="0.15">
      <c r="A108" s="414" t="s">
        <v>2733</v>
      </c>
      <c r="B108" s="413" t="s">
        <v>2731</v>
      </c>
      <c r="C108" s="413" t="str">
        <f t="array" ref="C108">IFERROR(INDEX($B$16:$B$561, MATCH(0, COUNTIF($C$15:C107, $B$16:$B$561&amp;"") + IF($B$16:$B$561="",1,0), 0)), "")</f>
        <v>Ministry of Health, Prevention and Public Hygiene of the Government of the Republic of Senegal - AIDS Division (DLSI)</v>
      </c>
      <c r="D108" s="413" t="s">
        <v>2732</v>
      </c>
    </row>
    <row r="109" spans="1:4" s="11" customFormat="1" x14ac:dyDescent="0.15">
      <c r="A109" s="414" t="s">
        <v>2734</v>
      </c>
      <c r="B109" s="413" t="s">
        <v>2735</v>
      </c>
      <c r="C109" s="413" t="str">
        <f t="array" ref="C109">IFERROR(INDEX($B$16:$B$561, MATCH(0, COUNTIF($C$15:C108, $B$16:$B$561&amp;"") + IF($B$16:$B$561="",1,0), 0)), "")</f>
        <v>Ministry of Health and Social Action of the Government of the Republic of Senegal</v>
      </c>
      <c r="D109" s="413" t="s">
        <v>2736</v>
      </c>
    </row>
    <row r="110" spans="1:4" s="11" customFormat="1" x14ac:dyDescent="0.15">
      <c r="A110" s="414" t="s">
        <v>2737</v>
      </c>
      <c r="B110" s="413" t="s">
        <v>2731</v>
      </c>
      <c r="C110" s="413" t="str">
        <f t="array" ref="C110">IFERROR(INDEX($B$16:$B$561, MATCH(0, COUNTIF($C$15:C109, $B$16:$B$561&amp;"") + IF($B$16:$B$561="",1,0), 0)), "")</f>
        <v>Western Cape Government: Health</v>
      </c>
      <c r="D110" s="413" t="s">
        <v>2732</v>
      </c>
    </row>
    <row r="111" spans="1:4" s="11" customFormat="1" x14ac:dyDescent="0.15">
      <c r="A111" s="414" t="s">
        <v>2738</v>
      </c>
      <c r="B111" s="413" t="s">
        <v>2739</v>
      </c>
      <c r="C111" s="413" t="str">
        <f t="array" ref="C111">IFERROR(INDEX($B$16:$B$561, MATCH(0, COUNTIF($C$15:C110, $B$16:$B$561&amp;"") + IF($B$16:$B$561="",1,0), 0)), "")</f>
        <v>Republican Center on Prevention and Control of AIDS of the Ministry of Healthcare and Social Development of the Republic of Kazakhstan</v>
      </c>
      <c r="D111" s="413" t="s">
        <v>2740</v>
      </c>
    </row>
    <row r="112" spans="1:4" s="11" customFormat="1" x14ac:dyDescent="0.15">
      <c r="A112" s="414" t="s">
        <v>2741</v>
      </c>
      <c r="B112" s="413" t="s">
        <v>2742</v>
      </c>
      <c r="C112" s="413" t="str">
        <f t="array" ref="C112">IFERROR(INDEX($B$16:$B$561, MATCH(0, COUNTIF($C$15:C111, $B$16:$B$561&amp;"") + IF($B$16:$B$561="",1,0), 0)), "")</f>
        <v>Solomon Islands Ministry of Health and Medical Services (MHMS)</v>
      </c>
      <c r="D112" s="413" t="s">
        <v>2743</v>
      </c>
    </row>
    <row r="113" spans="1:4" s="11" customFormat="1" x14ac:dyDescent="0.15">
      <c r="A113" s="414" t="s">
        <v>2744</v>
      </c>
      <c r="B113" s="413" t="s">
        <v>2742</v>
      </c>
      <c r="C113" s="413" t="str">
        <f t="array" ref="C113">IFERROR(INDEX($B$16:$B$561, MATCH(0, COUNTIF($C$15:C112, $B$16:$B$561&amp;"") + IF($B$16:$B$561="",1,0), 0)), "")</f>
        <v>Cameroon National Association for Family Welfare</v>
      </c>
      <c r="D113" s="413" t="s">
        <v>2743</v>
      </c>
    </row>
    <row r="114" spans="1:4" s="11" customFormat="1" x14ac:dyDescent="0.15">
      <c r="A114" s="414" t="s">
        <v>2745</v>
      </c>
      <c r="B114" s="413" t="s">
        <v>2735</v>
      </c>
      <c r="C114" s="413" t="str">
        <f t="array" ref="C114">IFERROR(INDEX($B$16:$B$561, MATCH(0, COUNTIF($C$15:C113, $B$16:$B$561&amp;"") + IF($B$16:$B$561="",1,0), 0)), "")</f>
        <v>Malaysian AIDS Council</v>
      </c>
      <c r="D114" s="413" t="s">
        <v>2736</v>
      </c>
    </row>
    <row r="115" spans="1:4" s="11" customFormat="1" x14ac:dyDescent="0.15">
      <c r="A115" s="414" t="s">
        <v>2746</v>
      </c>
      <c r="B115" s="413" t="s">
        <v>2735</v>
      </c>
      <c r="C115" s="413" t="str">
        <f t="array" ref="C115">IFERROR(INDEX($B$16:$B$561, MATCH(0, COUNTIF($C$15:C114, $B$16:$B$561&amp;"") + IF($B$16:$B$561="",1,0), 0)), "")</f>
        <v>Ministry of Health of the Kingdom of Morocco</v>
      </c>
      <c r="D115" s="413" t="s">
        <v>2736</v>
      </c>
    </row>
    <row r="116" spans="1:4" s="11" customFormat="1" x14ac:dyDescent="0.15">
      <c r="A116" s="414" t="s">
        <v>2747</v>
      </c>
      <c r="B116" s="413" t="s">
        <v>2735</v>
      </c>
      <c r="C116" s="413" t="str">
        <f t="array" ref="C116">IFERROR(INDEX($B$16:$B$561, MATCH(0, COUNTIF($C$15:C115, $B$16:$B$561&amp;"") + IF($B$16:$B$561="",1,0), 0)), "")</f>
        <v>The Ministry of Health and Child Care (MOHCC)</v>
      </c>
      <c r="D116" s="413" t="s">
        <v>2736</v>
      </c>
    </row>
    <row r="117" spans="1:4" s="11" customFormat="1" x14ac:dyDescent="0.15">
      <c r="A117" s="414" t="s">
        <v>2748</v>
      </c>
      <c r="B117" s="413" t="s">
        <v>2735</v>
      </c>
      <c r="C117" s="413" t="str">
        <f t="array" ref="C117">IFERROR(INDEX($B$16:$B$561, MATCH(0, COUNTIF($C$15:C116, $B$16:$B$561&amp;"") + IF($B$16:$B$561="",1,0), 0)), "")</f>
        <v>The National Institute of Malariology, Parasitology and Entomology / Ministry of Health of the Government of the Socialist Republic of Viet Nam</v>
      </c>
      <c r="D117" s="413" t="s">
        <v>2736</v>
      </c>
    </row>
    <row r="118" spans="1:4" s="11" customFormat="1" x14ac:dyDescent="0.15">
      <c r="A118" s="414" t="s">
        <v>2749</v>
      </c>
      <c r="B118" s="413" t="s">
        <v>2705</v>
      </c>
      <c r="C118" s="413" t="str">
        <f t="array" ref="C118">IFERROR(INDEX($B$16:$B$561, MATCH(0, COUNTIF($C$15:C117, $B$16:$B$561&amp;"") + IF($B$16:$B$561="",1,0), 0)), "")</f>
        <v>Republican Center of State Sanitary-Epidemiological Surveillance of the Republic of Uzbekistan</v>
      </c>
      <c r="D118" s="413" t="s">
        <v>2706</v>
      </c>
    </row>
    <row r="119" spans="1:4" s="11" customFormat="1" x14ac:dyDescent="0.15">
      <c r="A119" s="414" t="s">
        <v>2750</v>
      </c>
      <c r="B119" s="413" t="s">
        <v>2751</v>
      </c>
      <c r="C119" s="413" t="str">
        <f t="array" ref="C119">IFERROR(INDEX($B$16:$B$561, MATCH(0, COUNTIF($C$15:C118, $B$16:$B$561&amp;"") + IF($B$16:$B$561="",1,0), 0)), "")</f>
        <v>Viet Nam Union of Science and Technology Associations</v>
      </c>
      <c r="D119" s="413" t="s">
        <v>2752</v>
      </c>
    </row>
    <row r="120" spans="1:4" s="11" customFormat="1" x14ac:dyDescent="0.15">
      <c r="A120" s="414" t="s">
        <v>2753</v>
      </c>
      <c r="B120" s="413" t="s">
        <v>2751</v>
      </c>
      <c r="C120" s="413" t="str">
        <f t="array" ref="C120">IFERROR(INDEX($B$16:$B$561, MATCH(0, COUNTIF($C$15:C119, $B$16:$B$561&amp;"") + IF($B$16:$B$561="",1,0), 0)), "")</f>
        <v>Coordinating Assembly of Non Governmental Organisations (CANGO)</v>
      </c>
      <c r="D120" s="413" t="s">
        <v>2752</v>
      </c>
    </row>
    <row r="121" spans="1:4" s="11" customFormat="1" x14ac:dyDescent="0.15">
      <c r="A121" s="414" t="s">
        <v>2754</v>
      </c>
      <c r="B121" s="413" t="s">
        <v>2755</v>
      </c>
      <c r="C121" s="413" t="str">
        <f t="array" ref="C121">IFERROR(INDEX($B$16:$B$561, MATCH(0, COUNTIF($C$15:C120, $B$16:$B$561&amp;"") + IF($B$16:$B$561="",1,0), 0)), "")</f>
        <v>Federal Ministry of Health, Government of the Republic of Sudan</v>
      </c>
      <c r="D121" s="413" t="s">
        <v>2756</v>
      </c>
    </row>
    <row r="122" spans="1:4" s="11" customFormat="1" x14ac:dyDescent="0.15">
      <c r="A122" s="414" t="s">
        <v>2757</v>
      </c>
      <c r="B122" s="413" t="s">
        <v>2755</v>
      </c>
      <c r="C122" s="413" t="str">
        <f t="array" ref="C122">IFERROR(INDEX($B$16:$B$561, MATCH(0, COUNTIF($C$15:C121, $B$16:$B$561&amp;"") + IF($B$16:$B$561="",1,0), 0)), "")</f>
        <v>Intersectoral Coordination of the Fight Against STIs/HIV/AIDS, Republic of Niger</v>
      </c>
      <c r="D122" s="413" t="s">
        <v>2758</v>
      </c>
    </row>
    <row r="123" spans="1:4" s="11" customFormat="1" x14ac:dyDescent="0.15">
      <c r="A123" s="414" t="s">
        <v>2759</v>
      </c>
      <c r="B123" s="413" t="s">
        <v>2760</v>
      </c>
      <c r="C123" s="413" t="str">
        <f t="array" ref="C123">IFERROR(INDEX($B$16:$B$561, MATCH(0, COUNTIF($C$15:C122, $B$16:$B$561&amp;"") + IF($B$16:$B$561="",1,0), 0)), "")</f>
        <v>Society For Family Health</v>
      </c>
      <c r="D123" s="413" t="s">
        <v>2761</v>
      </c>
    </row>
    <row r="124" spans="1:4" s="11" customFormat="1" x14ac:dyDescent="0.15">
      <c r="A124" s="414" t="s">
        <v>2762</v>
      </c>
      <c r="B124" s="413" t="s">
        <v>2760</v>
      </c>
      <c r="C124" s="413" t="str">
        <f t="array" ref="C124">IFERROR(INDEX($B$16:$B$561, MATCH(0, COUNTIF($C$15:C123, $B$16:$B$561&amp;"") + IF($B$16:$B$561="",1,0), 0)), "")</f>
        <v>National Malaria Elimination Programme of the Federal Ministry of Health of the Government of the Federal Republic of Nigeria, NMEP</v>
      </c>
      <c r="D124" s="413" t="s">
        <v>2761</v>
      </c>
    </row>
    <row r="125" spans="1:4" s="11" customFormat="1" x14ac:dyDescent="0.15">
      <c r="A125" s="414" t="s">
        <v>2763</v>
      </c>
      <c r="B125" s="413" t="s">
        <v>2760</v>
      </c>
      <c r="C125" s="413" t="str">
        <f t="array" ref="C125">IFERROR(INDEX($B$16:$B$561, MATCH(0, COUNTIF($C$15:C124, $B$16:$B$561&amp;"") + IF($B$16:$B$561="",1,0), 0)), "")</f>
        <v>Prévention Information Lutte contre le Sida</v>
      </c>
      <c r="D125" s="413" t="s">
        <v>2761</v>
      </c>
    </row>
    <row r="126" spans="1:4" s="11" customFormat="1" x14ac:dyDescent="0.15">
      <c r="A126" s="414" t="s">
        <v>2764</v>
      </c>
      <c r="B126" s="413" t="s">
        <v>2760</v>
      </c>
      <c r="C126" s="413" t="str">
        <f t="array" ref="C126">IFERROR(INDEX($B$16:$B$561, MATCH(0, COUNTIF($C$15:C125, $B$16:$B$561&amp;"") + IF($B$16:$B$561="",1,0), 0)), "")</f>
        <v>The Ministry of Public Health of the Government of the Republic of Cameroon</v>
      </c>
      <c r="D126" s="413" t="s">
        <v>2761</v>
      </c>
    </row>
    <row r="127" spans="1:4" s="11" customFormat="1" x14ac:dyDescent="0.15">
      <c r="A127" s="414" t="s">
        <v>2765</v>
      </c>
      <c r="B127" s="413" t="s">
        <v>2760</v>
      </c>
      <c r="C127" s="413" t="str">
        <f t="array" ref="C127">IFERROR(INDEX($B$16:$B$561, MATCH(0, COUNTIF($C$15:C126, $B$16:$B$561&amp;"") + IF($B$16:$B$561="",1,0), 0)), "")</f>
        <v>National Malaria Control Programme, Ministry of Health and Population of the Republic of Yemen</v>
      </c>
      <c r="D127" s="413" t="s">
        <v>2761</v>
      </c>
    </row>
    <row r="128" spans="1:4" s="11" customFormat="1" x14ac:dyDescent="0.15">
      <c r="A128" s="414" t="s">
        <v>2766</v>
      </c>
      <c r="B128" s="413" t="s">
        <v>2767</v>
      </c>
      <c r="C128" s="413" t="str">
        <f t="array" ref="C128">IFERROR(INDEX($B$16:$B$561, MATCH(0, COUNTIF($C$15:C127, $B$16:$B$561&amp;"") + IF($B$16:$B$561="",1,0), 0)), "")</f>
        <v>The Ministry of Health of the Government of the Democratic Republic of Timor-Leste</v>
      </c>
      <c r="D128" s="413" t="s">
        <v>2768</v>
      </c>
    </row>
    <row r="129" spans="1:4" s="11" customFormat="1" x14ac:dyDescent="0.15">
      <c r="A129" s="414" t="s">
        <v>2769</v>
      </c>
      <c r="B129" s="413" t="s">
        <v>2767</v>
      </c>
      <c r="C129" s="413" t="str">
        <f t="array" ref="C129">IFERROR(INDEX($B$16:$B$561, MATCH(0, COUNTIF($C$15:C128, $B$16:$B$561&amp;"") + IF($B$16:$B$561="",1,0), 0)), "")</f>
        <v>The AIDS Support Organisation (Uganda) Limited</v>
      </c>
      <c r="D129" s="413" t="s">
        <v>2768</v>
      </c>
    </row>
    <row r="130" spans="1:4" s="11" customFormat="1" x14ac:dyDescent="0.15">
      <c r="A130" s="414" t="s">
        <v>2770</v>
      </c>
      <c r="B130" s="413" t="s">
        <v>2771</v>
      </c>
      <c r="C130" s="413" t="str">
        <f t="array" ref="C130">IFERROR(INDEX($B$16:$B$561, MATCH(0, COUNTIF($C$15:C129, $B$16:$B$561&amp;"") + IF($B$16:$B$561="",1,0), 0)), "")</f>
        <v>Ministry of Health of the Lao People's Democratic Republic</v>
      </c>
      <c r="D130" s="413" t="s">
        <v>2772</v>
      </c>
    </row>
    <row r="131" spans="1:4" s="11" customFormat="1" x14ac:dyDescent="0.15">
      <c r="A131" s="414" t="s">
        <v>2773</v>
      </c>
      <c r="B131" s="413" t="s">
        <v>2771</v>
      </c>
      <c r="C131" s="413" t="str">
        <f t="array" ref="C131">IFERROR(INDEX($B$16:$B$561, MATCH(0, COUNTIF($C$15:C130, $B$16:$B$561&amp;"") + IF($B$16:$B$561="",1,0), 0)), "")</f>
        <v>Open Health Institute, The</v>
      </c>
      <c r="D131" s="413" t="s">
        <v>2772</v>
      </c>
    </row>
    <row r="132" spans="1:4" s="11" customFormat="1" x14ac:dyDescent="0.15">
      <c r="A132" s="414" t="s">
        <v>2774</v>
      </c>
      <c r="B132" s="413" t="s">
        <v>2775</v>
      </c>
      <c r="C132" s="413" t="str">
        <f t="array" ref="C132">IFERROR(INDEX($B$16:$B$561, MATCH(0, COUNTIF($C$15:C131, $B$16:$B$561&amp;"") + IF($B$16:$B$561="",1,0), 0)), "")</f>
        <v>The Ministry of Health and Social Services of the Government of Namibia</v>
      </c>
      <c r="D132" s="413" t="s">
        <v>2776</v>
      </c>
    </row>
    <row r="133" spans="1:4" s="11" customFormat="1" x14ac:dyDescent="0.15">
      <c r="A133" s="414" t="s">
        <v>2777</v>
      </c>
      <c r="B133" s="413" t="s">
        <v>2775</v>
      </c>
      <c r="C133" s="413" t="str">
        <f t="array" ref="C133">IFERROR(INDEX($B$16:$B$561, MATCH(0, COUNTIF($C$15:C132, $B$16:$B$561&amp;"") + IF($B$16:$B$561="",1,0), 0)), "")</f>
        <v>Namibia Network of AIDS Service Organizations (NANASO)</v>
      </c>
      <c r="D133" s="413" t="s">
        <v>2776</v>
      </c>
    </row>
    <row r="134" spans="1:4" s="11" customFormat="1" x14ac:dyDescent="0.15">
      <c r="A134" s="414" t="s">
        <v>2778</v>
      </c>
      <c r="B134" s="413" t="s">
        <v>2760</v>
      </c>
      <c r="C134" s="413" t="str">
        <f t="array" ref="C134">IFERROR(INDEX($B$16:$B$561, MATCH(0, COUNTIF($C$15:C133, $B$16:$B$561&amp;"") + IF($B$16:$B$561="",1,0), 0)), "")</f>
        <v>National Religious Association for Social Development (NRASD)</v>
      </c>
      <c r="D134" s="413" t="s">
        <v>2761</v>
      </c>
    </row>
    <row r="135" spans="1:4" s="11" customFormat="1" x14ac:dyDescent="0.15">
      <c r="A135" s="414" t="s">
        <v>2779</v>
      </c>
      <c r="B135" s="413" t="s">
        <v>2760</v>
      </c>
      <c r="C135" s="413" t="str">
        <f t="array" ref="C135">IFERROR(INDEX($B$16:$B$561, MATCH(0, COUNTIF($C$15:C134, $B$16:$B$561&amp;"") + IF($B$16:$B$561="",1,0), 0)), "")</f>
        <v>The Ministry of Health of the Government of the Republic of Guyana</v>
      </c>
      <c r="D135" s="413" t="s">
        <v>2761</v>
      </c>
    </row>
    <row r="136" spans="1:4" s="11" customFormat="1" x14ac:dyDescent="0.15">
      <c r="A136" s="414" t="s">
        <v>2780</v>
      </c>
      <c r="B136" s="413" t="s">
        <v>2781</v>
      </c>
      <c r="C136" s="413" t="str">
        <f t="array" ref="C136">IFERROR(INDEX($B$16:$B$561, MATCH(0, COUNTIF($C$15:C135, $B$16:$B$561&amp;"") + IF($B$16:$B$561="",1,0), 0)), "")</f>
        <v>Health Planning System Strengthening and Information Analysis Unit</v>
      </c>
      <c r="D136" s="413" t="s">
        <v>2782</v>
      </c>
    </row>
    <row r="137" spans="1:4" s="11" customFormat="1" x14ac:dyDescent="0.15">
      <c r="A137" s="414" t="s">
        <v>2783</v>
      </c>
      <c r="B137" s="413" t="s">
        <v>2781</v>
      </c>
      <c r="C137" s="413" t="str">
        <f t="array" ref="C137">IFERROR(INDEX($B$16:$B$561, MATCH(0, COUNTIF($C$15:C136, $B$16:$B$561&amp;"") + IF($B$16:$B$561="",1,0), 0)), "")</f>
        <v>IL&amp;FS Education &amp; Technology Services Ltd.</v>
      </c>
      <c r="D137" s="413" t="s">
        <v>2782</v>
      </c>
    </row>
    <row r="138" spans="1:4" s="11" customFormat="1" x14ac:dyDescent="0.15">
      <c r="A138" s="414" t="s">
        <v>2784</v>
      </c>
      <c r="B138" s="413" t="s">
        <v>2785</v>
      </c>
      <c r="C138" s="413" t="str">
        <f t="array" ref="C138">IFERROR(INDEX($B$16:$B$561, MATCH(0, COUNTIF($C$15:C137, $B$16:$B$561&amp;"") + IF($B$16:$B$561="",1,0), 0)), "")</f>
        <v>India HIV/AIDS Alliance</v>
      </c>
      <c r="D138" s="413" t="s">
        <v>2786</v>
      </c>
    </row>
    <row r="139" spans="1:4" s="11" customFormat="1" x14ac:dyDescent="0.15">
      <c r="A139" s="414" t="s">
        <v>2787</v>
      </c>
      <c r="B139" s="413" t="s">
        <v>2788</v>
      </c>
      <c r="C139" s="413" t="str">
        <f t="array" ref="C139">IFERROR(INDEX($B$16:$B$561, MATCH(0, COUNTIF($C$15:C138, $B$16:$B$561&amp;"") + IF($B$16:$B$561="",1,0), 0)), "")</f>
        <v>Indonesia Planned Parenthood Association (IPPA)</v>
      </c>
      <c r="D139" s="413" t="s">
        <v>2789</v>
      </c>
    </row>
    <row r="140" spans="1:4" s="11" customFormat="1" x14ac:dyDescent="0.15">
      <c r="A140" s="414" t="s">
        <v>2790</v>
      </c>
      <c r="B140" s="413" t="s">
        <v>2788</v>
      </c>
      <c r="C140" s="413" t="str">
        <f t="array" ref="C140">IFERROR(INDEX($B$16:$B$561, MATCH(0, COUNTIF($C$15:C139, $B$16:$B$561&amp;"") + IF($B$16:$B$561="",1,0), 0)), "")</f>
        <v>Tata Institute of Social Sciences (TISS)</v>
      </c>
      <c r="D140" s="413" t="s">
        <v>2789</v>
      </c>
    </row>
    <row r="141" spans="1:4" s="11" customFormat="1" x14ac:dyDescent="0.15">
      <c r="A141" s="414" t="s">
        <v>2791</v>
      </c>
      <c r="B141" s="413" t="s">
        <v>2788</v>
      </c>
      <c r="C141" s="413" t="str">
        <f t="array" ref="C141">IFERROR(INDEX($B$16:$B$561, MATCH(0, COUNTIF($C$15:C140, $B$16:$B$561&amp;"") + IF($B$16:$B$561="",1,0), 0)), "")</f>
        <v>Ministry of Health and Quality of Life (implementing through the National AIDS Secretariat)</v>
      </c>
      <c r="D141" s="413" t="s">
        <v>2789</v>
      </c>
    </row>
    <row r="142" spans="1:4" s="11" customFormat="1" x14ac:dyDescent="0.15">
      <c r="A142" s="414" t="s">
        <v>2792</v>
      </c>
      <c r="B142" s="413" t="s">
        <v>2793</v>
      </c>
      <c r="C142" s="413" t="str">
        <f t="array" ref="C142">IFERROR(INDEX($B$16:$B$561, MATCH(0, COUNTIF($C$15:C141, $B$16:$B$561&amp;"") + IF($B$16:$B$561="",1,0), 0)), "")</f>
        <v>Cicatelli Associates Inc.</v>
      </c>
      <c r="D142" s="413" t="s">
        <v>2794</v>
      </c>
    </row>
    <row r="143" spans="1:4" s="11" customFormat="1" x14ac:dyDescent="0.15">
      <c r="A143" s="414" t="s">
        <v>2795</v>
      </c>
      <c r="B143" s="413" t="s">
        <v>2767</v>
      </c>
      <c r="C143" s="413" t="str">
        <f t="array" ref="C143">IFERROR(INDEX($B$16:$B$561, MATCH(0, COUNTIF($C$15:C142, $B$16:$B$561&amp;"") + IF($B$16:$B$561="",1,0), 0)), "")</f>
        <v>Instituto Dermatológico y Cirugía de Piel ‘Dr. Huberto Bogaert Díaz’</v>
      </c>
      <c r="D143" s="413" t="s">
        <v>2768</v>
      </c>
    </row>
    <row r="144" spans="1:4" s="11" customFormat="1" x14ac:dyDescent="0.15">
      <c r="A144" s="414" t="s">
        <v>2796</v>
      </c>
      <c r="B144" s="413" t="s">
        <v>2767</v>
      </c>
      <c r="C144" s="413" t="str">
        <f t="array" ref="C144">IFERROR(INDEX($B$16:$B$561, MATCH(0, COUNTIF($C$15:C143, $B$16:$B$561&amp;"") + IF($B$16:$B$561="",1,0), 0)), "")</f>
        <v>The Department of Disease Control, Ministry of Public Health of the Royal Government of Thailand</v>
      </c>
      <c r="D144" s="413" t="s">
        <v>2768</v>
      </c>
    </row>
    <row r="145" spans="1:4" s="11" customFormat="1" x14ac:dyDescent="0.15">
      <c r="A145" s="414" t="s">
        <v>2797</v>
      </c>
      <c r="B145" s="413" t="s">
        <v>2767</v>
      </c>
      <c r="C145" s="413" t="str">
        <f t="array" ref="C145">IFERROR(INDEX($B$16:$B$561, MATCH(0, COUNTIF($C$15:C144, $B$16:$B$561&amp;"") + IF($B$16:$B$561="",1,0), 0)), "")</f>
        <v>Public Institution - Coordination, Implementation and Monitoring Unit of the Health  System Projects</v>
      </c>
      <c r="D145" s="413" t="s">
        <v>2768</v>
      </c>
    </row>
    <row r="146" spans="1:4" s="11" customFormat="1" x14ac:dyDescent="0.15">
      <c r="A146" s="414" t="s">
        <v>2798</v>
      </c>
      <c r="B146" s="413" t="s">
        <v>2767</v>
      </c>
      <c r="C146" s="413" t="str">
        <f t="array" ref="C146">IFERROR(INDEX($B$16:$B$561, MATCH(0, COUNTIF($C$15:C145, $B$16:$B$561&amp;"") + IF($B$16:$B$561="",1,0), 0)), "")</f>
        <v>United Nations Children's Fund (UNICEF)</v>
      </c>
      <c r="D146" s="413" t="s">
        <v>2768</v>
      </c>
    </row>
    <row r="147" spans="1:4" s="11" customFormat="1" x14ac:dyDescent="0.15">
      <c r="A147" s="414" t="s">
        <v>2799</v>
      </c>
      <c r="B147" s="413" t="s">
        <v>2767</v>
      </c>
      <c r="C147" s="413" t="str">
        <f t="array" ref="C147">IFERROR(INDEX($B$16:$B$561, MATCH(0, COUNTIF($C$15:C146, $B$16:$B$561&amp;"") + IF($B$16:$B$561="",1,0), 0)), "")</f>
        <v>Ministry of Public Health of the Government of the Republic of Ecuador</v>
      </c>
      <c r="D147" s="413" t="s">
        <v>2768</v>
      </c>
    </row>
    <row r="148" spans="1:4" s="11" customFormat="1" x14ac:dyDescent="0.15">
      <c r="A148" s="414" t="s">
        <v>2800</v>
      </c>
      <c r="B148" s="413" t="s">
        <v>2788</v>
      </c>
      <c r="C148" s="413" t="str">
        <f t="array" ref="C148">IFERROR(INDEX($B$16:$B$561, MATCH(0, COUNTIF($C$15:C147, $B$16:$B$561&amp;"") + IF($B$16:$B$561="",1,0), 0)), "")</f>
        <v>Ministry of Health (PARSALUD II ,Unidad Ejecutora 123)</v>
      </c>
      <c r="D148" s="413" t="s">
        <v>2789</v>
      </c>
    </row>
    <row r="149" spans="1:4" s="11" customFormat="1" x14ac:dyDescent="0.15">
      <c r="A149" s="414" t="s">
        <v>2801</v>
      </c>
      <c r="B149" s="413" t="s">
        <v>2775</v>
      </c>
      <c r="C149" s="413" t="str">
        <f t="array" ref="C149">IFERROR(INDEX($B$16:$B$561, MATCH(0, COUNTIF($C$15:C148, $B$16:$B$561&amp;"") + IF($B$16:$B$561="",1,0), 0)), "")</f>
        <v>Kenya Red Cross Society</v>
      </c>
      <c r="D149" s="413" t="s">
        <v>2776</v>
      </c>
    </row>
    <row r="150" spans="1:4" s="11" customFormat="1" x14ac:dyDescent="0.15">
      <c r="A150" s="414" t="s">
        <v>2802</v>
      </c>
      <c r="B150" s="413" t="s">
        <v>2803</v>
      </c>
      <c r="C150" s="413" t="str">
        <f t="array" ref="C150">IFERROR(INDEX($B$16:$B$561, MATCH(0, COUNTIF($C$15:C149, $B$16:$B$561&amp;"") + IF($B$16:$B$561="",1,0), 0)), "")</f>
        <v>Project HOPE  - the People to People Health Foundation</v>
      </c>
      <c r="D150" s="413" t="s">
        <v>2804</v>
      </c>
    </row>
    <row r="151" spans="1:4" s="11" customFormat="1" x14ac:dyDescent="0.15">
      <c r="A151" s="414" t="s">
        <v>2805</v>
      </c>
      <c r="B151" s="413" t="s">
        <v>2806</v>
      </c>
      <c r="C151" s="413" t="str">
        <f t="array" ref="C151">IFERROR(INDEX($B$16:$B$561, MATCH(0, COUNTIF($C$15:C150, $B$16:$B$561&amp;"") + IF($B$16:$B$561="",1,0), 0)), "")</f>
        <v>Department of Health, Republic of the Philippines</v>
      </c>
      <c r="D151" s="413" t="s">
        <v>2807</v>
      </c>
    </row>
    <row r="152" spans="1:4" s="11" customFormat="1" x14ac:dyDescent="0.15">
      <c r="A152" s="414" t="s">
        <v>2808</v>
      </c>
      <c r="B152" s="413" t="s">
        <v>2775</v>
      </c>
      <c r="C152" s="413" t="str">
        <f t="array" ref="C152">IFERROR(INDEX($B$16:$B$561, MATCH(0, COUNTIF($C$15:C151, $B$16:$B$561&amp;"") + IF($B$16:$B$561="",1,0), 0)), "")</f>
        <v>The National Council for the Struggle against HIV/AIDS and STI</v>
      </c>
      <c r="D152" s="413" t="s">
        <v>2776</v>
      </c>
    </row>
    <row r="153" spans="1:4" s="11" customFormat="1" x14ac:dyDescent="0.15">
      <c r="A153" s="414" t="s">
        <v>2809</v>
      </c>
      <c r="B153" s="413" t="s">
        <v>2810</v>
      </c>
      <c r="C153" s="413" t="str">
        <f t="array" ref="C153">IFERROR(INDEX($B$16:$B$561, MATCH(0, COUNTIF($C$15:C152, $B$16:$B$561&amp;"") + IF($B$16:$B$561="",1,0), 0)), "")</f>
        <v>Federación Red NICASALUD</v>
      </c>
      <c r="D153" s="413" t="s">
        <v>2811</v>
      </c>
    </row>
    <row r="154" spans="1:4" s="11" customFormat="1" x14ac:dyDescent="0.15">
      <c r="A154" s="414" t="s">
        <v>2812</v>
      </c>
      <c r="B154" s="413" t="s">
        <v>2806</v>
      </c>
      <c r="C154" s="413" t="str">
        <f t="array" ref="C154">IFERROR(INDEX($B$16:$B$561, MATCH(0, COUNTIF($C$15:C153, $B$16:$B$561&amp;"") + IF($B$16:$B$561="",1,0), 0)), "")</f>
        <v>International Charitable Foundation “Alliance for Public Health”</v>
      </c>
      <c r="D154" s="413" t="s">
        <v>2807</v>
      </c>
    </row>
    <row r="155" spans="1:4" s="11" customFormat="1" x14ac:dyDescent="0.15">
      <c r="A155" s="414" t="s">
        <v>2813</v>
      </c>
      <c r="B155" s="413" t="s">
        <v>2806</v>
      </c>
      <c r="C155" s="413" t="str">
        <f t="array" ref="C155">IFERROR(INDEX($B$16:$B$561, MATCH(0, COUNTIF($C$15:C154, $B$16:$B$561&amp;"") + IF($B$16:$B$561="",1,0), 0)), "")</f>
        <v>Basic Health Care Directorate (DSSB)</v>
      </c>
      <c r="D155" s="413" t="s">
        <v>2807</v>
      </c>
    </row>
    <row r="156" spans="1:4" s="11" customFormat="1" x14ac:dyDescent="0.15">
      <c r="A156" s="414" t="s">
        <v>2814</v>
      </c>
      <c r="B156" s="413" t="s">
        <v>2815</v>
      </c>
      <c r="C156" s="413" t="str">
        <f t="array" ref="C156">IFERROR(INDEX($B$16:$B$561, MATCH(0, COUNTIF($C$15:C155, $B$16:$B$561&amp;"") + IF($B$16:$B$561="",1,0), 0)), "")</f>
        <v>National Center For Disease Control and Public Health</v>
      </c>
      <c r="D156" s="413" t="s">
        <v>2816</v>
      </c>
    </row>
    <row r="157" spans="1:4" s="11" customFormat="1" x14ac:dyDescent="0.15">
      <c r="A157" s="414" t="s">
        <v>2817</v>
      </c>
      <c r="B157" s="413" t="s">
        <v>2818</v>
      </c>
      <c r="C157" s="413" t="str">
        <f t="array" ref="C157">IFERROR(INDEX($B$16:$B$561, MATCH(0, COUNTIF($C$15:C156, $B$16:$B$561&amp;"") + IF($B$16:$B$561="",1,0), 0)), "")</f>
        <v>The Ministry of Public Health of the Islamic Republic of Afghanistan</v>
      </c>
      <c r="D157" s="413" t="s">
        <v>2819</v>
      </c>
    </row>
    <row r="158" spans="1:4" s="11" customFormat="1" x14ac:dyDescent="0.15">
      <c r="A158" s="414" t="s">
        <v>2820</v>
      </c>
      <c r="B158" s="413" t="s">
        <v>2818</v>
      </c>
      <c r="C158" s="413" t="str">
        <f t="array" ref="C158">IFERROR(INDEX($B$16:$B$561, MATCH(0, COUNTIF($C$15:C157, $B$16:$B$561&amp;"") + IF($B$16:$B$561="",1,0), 0)), "")</f>
        <v>Ministry of Health and Social Assistance of the Government of the Republic of Guatemala</v>
      </c>
      <c r="D158" s="413" t="s">
        <v>2819</v>
      </c>
    </row>
    <row r="159" spans="1:4" s="11" customFormat="1" x14ac:dyDescent="0.15">
      <c r="A159" s="414" t="s">
        <v>2821</v>
      </c>
      <c r="B159" s="413" t="s">
        <v>2822</v>
      </c>
      <c r="C159" s="413" t="str">
        <f t="array" ref="C159">IFERROR(INDEX($B$16:$B$561, MATCH(0, COUNTIF($C$15:C158, $B$16:$B$561&amp;"") + IF($B$16:$B$561="",1,0), 0)), "")</f>
        <v>Ministry of Health of Honduras</v>
      </c>
      <c r="D159" s="413" t="s">
        <v>2823</v>
      </c>
    </row>
    <row r="160" spans="1:4" s="11" customFormat="1" x14ac:dyDescent="0.15">
      <c r="A160" s="414" t="s">
        <v>2824</v>
      </c>
      <c r="B160" s="413" t="s">
        <v>2822</v>
      </c>
      <c r="C160" s="413" t="str">
        <f t="array" ref="C160">IFERROR(INDEX($B$16:$B$561, MATCH(0, COUNTIF($C$15:C159, $B$16:$B$561&amp;"") + IF($B$16:$B$561="",1,0), 0)), "")</f>
        <v>Fundação para o Desenvolvimento da Comunidade (FDC)</v>
      </c>
      <c r="D160" s="413" t="s">
        <v>2823</v>
      </c>
    </row>
    <row r="161" spans="1:4" s="11" customFormat="1" x14ac:dyDescent="0.15">
      <c r="A161" s="414" t="s">
        <v>2825</v>
      </c>
      <c r="B161" s="413" t="s">
        <v>2826</v>
      </c>
      <c r="C161" s="413" t="str">
        <f t="array" ref="C161">IFERROR(INDEX($B$16:$B$561, MATCH(0, COUNTIF($C$15:C160, $B$16:$B$561&amp;"") + IF($B$16:$B$561="",1,0), 0)), "")</f>
        <v>The Ministry of Health of the Government of the Republic of Armenia</v>
      </c>
      <c r="D161" s="413" t="s">
        <v>2827</v>
      </c>
    </row>
    <row r="162" spans="1:4" s="11" customFormat="1" x14ac:dyDescent="0.15">
      <c r="A162" s="414" t="s">
        <v>2828</v>
      </c>
      <c r="B162" s="413" t="s">
        <v>2829</v>
      </c>
      <c r="C162" s="413" t="str">
        <f t="array" ref="C162">IFERROR(INDEX($B$16:$B$561, MATCH(0, COUNTIF($C$15:C161, $B$16:$B$561&amp;"") + IF($B$16:$B$561="",1,0), 0)), "")</f>
        <v>Ministry of Health of the Revolutionary Government of Zanzibar</v>
      </c>
      <c r="D162" s="413" t="s">
        <v>2830</v>
      </c>
    </row>
    <row r="163" spans="1:4" s="11" customFormat="1" x14ac:dyDescent="0.15">
      <c r="A163" s="414" t="s">
        <v>2831</v>
      </c>
      <c r="B163" s="413" t="s">
        <v>2832</v>
      </c>
      <c r="C163" s="413" t="str">
        <f t="array" ref="C163">IFERROR(INDEX($B$16:$B$561, MATCH(0, COUNTIF($C$15:C162, $B$16:$B$561&amp;"") + IF($B$16:$B$561="",1,0), 0)), "")</f>
        <v>Health System Performance Program (HSPP)</v>
      </c>
      <c r="D163" s="413" t="s">
        <v>2833</v>
      </c>
    </row>
    <row r="164" spans="1:4" s="11" customFormat="1" x14ac:dyDescent="0.15">
      <c r="A164" s="414" t="s">
        <v>2834</v>
      </c>
      <c r="B164" s="413" t="s">
        <v>2603</v>
      </c>
      <c r="C164" s="413" t="str">
        <f t="array" ref="C164">IFERROR(INDEX($B$16:$B$561, MATCH(0, COUNTIF($C$15:C163, $B$16:$B$561&amp;"") + IF($B$16:$B$561="",1,0), 0)), "")</f>
        <v>Centro de Información y Recursos para el Desarrollo (CIRD)</v>
      </c>
      <c r="D164" s="413" t="s">
        <v>2604</v>
      </c>
    </row>
    <row r="165" spans="1:4" s="11" customFormat="1" x14ac:dyDescent="0.15">
      <c r="A165" s="414" t="s">
        <v>2835</v>
      </c>
      <c r="B165" s="413" t="s">
        <v>2836</v>
      </c>
      <c r="C165" s="413" t="str">
        <f t="array" ref="C165">IFERROR(INDEX($B$16:$B$561, MATCH(0, COUNTIF($C$15:C164, $B$16:$B$561&amp;"") + IF($B$16:$B$561="",1,0), 0)), "")</f>
        <v>Soul City Institute for Health and Development Communication NPC</v>
      </c>
      <c r="D165" s="413" t="s">
        <v>2837</v>
      </c>
    </row>
    <row r="166" spans="1:4" s="11" customFormat="1" x14ac:dyDescent="0.15">
      <c r="A166" s="414" t="s">
        <v>2838</v>
      </c>
      <c r="B166" s="413" t="s">
        <v>2839</v>
      </c>
      <c r="C166" s="413" t="str">
        <f t="array" ref="C166">IFERROR(INDEX($B$16:$B$561, MATCH(0, COUNTIF($C$15:C165, $B$16:$B$561&amp;"") + IF($B$16:$B$561="",1,0), 0)), "")</f>
        <v>Greenstar Social Marketing Pakistan (Guarantee) Limited</v>
      </c>
      <c r="D166" s="413" t="s">
        <v>2840</v>
      </c>
    </row>
    <row r="167" spans="1:4" s="11" customFormat="1" x14ac:dyDescent="0.15">
      <c r="A167" s="414" t="s">
        <v>2841</v>
      </c>
      <c r="B167" s="413" t="s">
        <v>2842</v>
      </c>
      <c r="C167" s="413" t="str">
        <f t="array" ref="C167">IFERROR(INDEX($B$16:$B$561, MATCH(0, COUNTIF($C$15:C166, $B$16:$B$561&amp;"") + IF($B$16:$B$561="",1,0), 0)), "")</f>
        <v>Asociación Protección a la Salud - PROSALUD</v>
      </c>
      <c r="D167" s="413" t="s">
        <v>2843</v>
      </c>
    </row>
    <row r="168" spans="1:4" s="11" customFormat="1" x14ac:dyDescent="0.15">
      <c r="A168" s="414" t="s">
        <v>2844</v>
      </c>
      <c r="B168" s="413" t="s">
        <v>2842</v>
      </c>
      <c r="C168" s="413" t="str">
        <f t="array" ref="C168">IFERROR(INDEX($B$16:$B$561, MATCH(0, COUNTIF($C$15:C167, $B$16:$B$561&amp;"") + IF($B$16:$B$561="",1,0), 0)), "")</f>
        <v>Ministry of Health of the Republic of Rwanda</v>
      </c>
      <c r="D168" s="413" t="s">
        <v>2843</v>
      </c>
    </row>
    <row r="169" spans="1:4" s="11" customFormat="1" x14ac:dyDescent="0.15">
      <c r="A169" s="414" t="s">
        <v>2845</v>
      </c>
      <c r="B169" s="413" t="s">
        <v>2846</v>
      </c>
      <c r="C169" s="413" t="str">
        <f t="array" ref="C169">IFERROR(INDEX($B$16:$B$561, MATCH(0, COUNTIF($C$15:C168, $B$16:$B$561&amp;"") + IF($B$16:$B$561="",1,0), 0)), "")</f>
        <v>Ministry of Health/National Lung Hospital</v>
      </c>
      <c r="D169" s="413" t="s">
        <v>2847</v>
      </c>
    </row>
    <row r="170" spans="1:4" s="11" customFormat="1" x14ac:dyDescent="0.15">
      <c r="A170" s="414" t="s">
        <v>2848</v>
      </c>
      <c r="B170" s="413" t="s">
        <v>2849</v>
      </c>
      <c r="C170" s="413" t="str">
        <f t="array" ref="C170">IFERROR(INDEX($B$16:$B$561, MATCH(0, COUNTIF($C$15:C169, $B$16:$B$561&amp;"") + IF($B$16:$B$561="",1,0), 0)), "")</f>
        <v>The National AIDS Control Program of the Ministry of Health</v>
      </c>
      <c r="D170" s="413" t="s">
        <v>2850</v>
      </c>
    </row>
    <row r="171" spans="1:4" s="11" customFormat="1" x14ac:dyDescent="0.15">
      <c r="A171" s="414" t="s">
        <v>2851</v>
      </c>
      <c r="B171" s="413" t="s">
        <v>2852</v>
      </c>
      <c r="C171" s="413" t="str">
        <f t="array" ref="C171">IFERROR(INDEX($B$16:$B$561, MATCH(0, COUNTIF($C$15:C170, $B$16:$B$561&amp;"") + IF($B$16:$B$561="",1,0), 0)), "")</f>
        <v>National Program of the Fight Against AIDS of the Government of the Republic of Côte d’Ivoire</v>
      </c>
      <c r="D171" s="413" t="s">
        <v>2853</v>
      </c>
    </row>
    <row r="172" spans="1:4" s="11" customFormat="1" x14ac:dyDescent="0.15">
      <c r="A172" s="414" t="s">
        <v>2854</v>
      </c>
      <c r="B172" s="413" t="s">
        <v>2855</v>
      </c>
      <c r="C172" s="413" t="str">
        <f t="array" ref="C172">IFERROR(INDEX($B$16:$B$561, MATCH(0, COUNTIF($C$15:C171, $B$16:$B$561&amp;"") + IF($B$16:$B$561="",1,0), 0)), "")</f>
        <v>The National AIDS Council of Senegal</v>
      </c>
      <c r="D172" s="413" t="s">
        <v>2856</v>
      </c>
    </row>
    <row r="173" spans="1:4" s="11" customFormat="1" x14ac:dyDescent="0.15">
      <c r="A173" s="414" t="s">
        <v>2857</v>
      </c>
      <c r="B173" s="413" t="s">
        <v>2705</v>
      </c>
      <c r="C173" s="413" t="str">
        <f t="array" ref="C173">IFERROR(INDEX($B$16:$B$561, MATCH(0, COUNTIF($C$15:C172, $B$16:$B$561&amp;"") + IF($B$16:$B$561="",1,0), 0)), "")</f>
        <v>Executive Secretariat of the National AIDS Council (SE/CNLS)- Republic of Guinea</v>
      </c>
      <c r="D173" s="413" t="s">
        <v>2706</v>
      </c>
    </row>
    <row r="174" spans="1:4" s="11" customFormat="1" x14ac:dyDescent="0.15">
      <c r="A174" s="414" t="s">
        <v>2858</v>
      </c>
      <c r="B174" s="413" t="s">
        <v>2548</v>
      </c>
      <c r="C174" s="413" t="str">
        <f t="array" ref="C174">IFERROR(INDEX($B$16:$B$561, MATCH(0, COUNTIF($C$15:C173, $B$16:$B$561&amp;"") + IF($B$16:$B$561="",1,0), 0)), "")</f>
        <v>National HIV/AIDS Secretariat</v>
      </c>
      <c r="D174" s="413" t="s">
        <v>2859</v>
      </c>
    </row>
    <row r="175" spans="1:4" s="11" customFormat="1" x14ac:dyDescent="0.15">
      <c r="A175" s="414" t="s">
        <v>2860</v>
      </c>
      <c r="B175" s="413" t="s">
        <v>2618</v>
      </c>
      <c r="C175" s="413" t="str">
        <f t="array" ref="C175">IFERROR(INDEX($B$16:$B$561, MATCH(0, COUNTIF($C$15:C174, $B$16:$B$561&amp;"") + IF($B$16:$B$561="",1,0), 0)), "")</f>
        <v>The Ministry of Health, Kingdom of Cambodia</v>
      </c>
      <c r="D175" s="413" t="s">
        <v>2861</v>
      </c>
    </row>
    <row r="176" spans="1:4" s="11" customFormat="1" x14ac:dyDescent="0.15">
      <c r="A176" s="414" t="s">
        <v>2862</v>
      </c>
      <c r="B176" s="413" t="s">
        <v>2863</v>
      </c>
      <c r="C176" s="413" t="str">
        <f t="array" ref="C176">IFERROR(INDEX($B$16:$B$561, MATCH(0, COUNTIF($C$15:C175, $B$16:$B$561&amp;"") + IF($B$16:$B$561="",1,0), 0)), "")</f>
        <v>Ministry of Health of the Government of Jamaica</v>
      </c>
      <c r="D176" s="413" t="s">
        <v>2864</v>
      </c>
    </row>
    <row r="177" spans="1:4" s="11" customFormat="1" x14ac:dyDescent="0.15">
      <c r="A177" s="414" t="s">
        <v>2865</v>
      </c>
      <c r="B177" s="413" t="s">
        <v>2863</v>
      </c>
      <c r="C177" s="413" t="str">
        <f t="array" ref="C177">IFERROR(INDEX($B$16:$B$561, MATCH(0, COUNTIF($C$15:C176, $B$16:$B$561&amp;"") + IF($B$16:$B$561="",1,0), 0)), "")</f>
        <v>AngloGold Ashanti (Ghana) Malaria Control Limited</v>
      </c>
      <c r="D177" s="413" t="s">
        <v>2864</v>
      </c>
    </row>
    <row r="178" spans="1:4" s="11" customFormat="1" x14ac:dyDescent="0.15">
      <c r="A178" s="414" t="s">
        <v>2866</v>
      </c>
      <c r="B178" s="413" t="s">
        <v>2867</v>
      </c>
      <c r="C178" s="413" t="str">
        <f t="array" ref="C178">IFERROR(INDEX($B$16:$B$561, MATCH(0, COUNTIF($C$15:C177, $B$16:$B$561&amp;"") + IF($B$16:$B$561="",1,0), 0)), "")</f>
        <v>Nicaraguan Institute of Social Security (INSS)</v>
      </c>
      <c r="D178" s="413" t="s">
        <v>2868</v>
      </c>
    </row>
    <row r="179" spans="1:4" s="11" customFormat="1" x14ac:dyDescent="0.15">
      <c r="A179" s="414" t="s">
        <v>2869</v>
      </c>
      <c r="B179" s="413" t="s">
        <v>2867</v>
      </c>
      <c r="C179" s="413" t="str">
        <f t="array" ref="C179">IFERROR(INDEX($B$16:$B$561, MATCH(0, COUNTIF($C$15:C178, $B$16:$B$561&amp;"") + IF($B$16:$B$561="",1,0), 0)), "")</f>
        <v>Economic Relations Division, Ministry of Finance, Government of the People's Republic of Bangladesh</v>
      </c>
      <c r="D179" s="413" t="s">
        <v>2868</v>
      </c>
    </row>
    <row r="180" spans="1:4" s="11" customFormat="1" x14ac:dyDescent="0.15">
      <c r="A180" s="414" t="s">
        <v>2870</v>
      </c>
      <c r="B180" s="413" t="s">
        <v>2871</v>
      </c>
      <c r="C180" s="413" t="str">
        <f t="array" ref="C180">IFERROR(INDEX($B$16:$B$561, MATCH(0, COUNTIF($C$15:C179, $B$16:$B$561&amp;"") + IF($B$16:$B$561="",1,0), 0)), "")</f>
        <v>Technical Management Unit of the Ministry of Public Health of the Government of the Republic of Ecuador</v>
      </c>
      <c r="D180" s="413" t="s">
        <v>2872</v>
      </c>
    </row>
    <row r="181" spans="1:4" s="11" customFormat="1" x14ac:dyDescent="0.15">
      <c r="A181" s="414" t="s">
        <v>2873</v>
      </c>
      <c r="B181" s="413" t="s">
        <v>2871</v>
      </c>
      <c r="C181" s="413" t="str">
        <f t="array" ref="C181">IFERROR(INDEX($B$16:$B$561, MATCH(0, COUNTIF($C$15:C180, $B$16:$B$561&amp;"") + IF($B$16:$B$561="",1,0), 0)), "")</f>
        <v>International Union Against Tuberculosis and Lung Disease</v>
      </c>
      <c r="D181" s="413" t="s">
        <v>2872</v>
      </c>
    </row>
    <row r="182" spans="1:4" s="11" customFormat="1" x14ac:dyDescent="0.15">
      <c r="A182" s="414" t="s">
        <v>2874</v>
      </c>
      <c r="B182" s="413" t="s">
        <v>2875</v>
      </c>
      <c r="C182" s="413" t="str">
        <f t="array" ref="C182">IFERROR(INDEX($B$16:$B$561, MATCH(0, COUNTIF($C$15:C181, $B$16:$B$561&amp;"") + IF($B$16:$B$561="",1,0), 0)), "")</f>
        <v>Alliance Nationale Contre Le Sida en Cote D'Ivoire</v>
      </c>
      <c r="D182" s="413" t="s">
        <v>2876</v>
      </c>
    </row>
    <row r="183" spans="1:4" s="11" customFormat="1" x14ac:dyDescent="0.15">
      <c r="A183" s="414" t="s">
        <v>2877</v>
      </c>
      <c r="B183" s="413" t="s">
        <v>2878</v>
      </c>
      <c r="C183" s="413" t="str">
        <f t="array" ref="C183">IFERROR(INDEX($B$16:$B$561, MATCH(0, COUNTIF($C$15:C182, $B$16:$B$561&amp;"") + IF($B$16:$B$561="",1,0), 0)), "")</f>
        <v>Association For Reproductive And Family Health</v>
      </c>
      <c r="D183" s="413" t="s">
        <v>2879</v>
      </c>
    </row>
    <row r="184" spans="1:4" s="11" customFormat="1" x14ac:dyDescent="0.15">
      <c r="A184" s="414" t="s">
        <v>2880</v>
      </c>
      <c r="B184" s="413" t="s">
        <v>2878</v>
      </c>
      <c r="C184" s="413" t="str">
        <f t="array" ref="C184">IFERROR(INDEX($B$16:$B$561, MATCH(0, COUNTIF($C$15:C183, $B$16:$B$561&amp;"") + IF($B$16:$B$561="",1,0), 0)), "")</f>
        <v>Mercy Corps</v>
      </c>
      <c r="D184" s="413" t="s">
        <v>2879</v>
      </c>
    </row>
    <row r="185" spans="1:4" s="11" customFormat="1" x14ac:dyDescent="0.15">
      <c r="A185" s="414" t="s">
        <v>2881</v>
      </c>
      <c r="B185" s="413" t="s">
        <v>2882</v>
      </c>
      <c r="C185" s="413" t="str">
        <f t="array" ref="C185">IFERROR(INDEX($B$16:$B$561, MATCH(0, COUNTIF($C$15:C184, $B$16:$B$561&amp;"") + IF($B$16:$B$561="",1,0), 0)), "")</f>
        <v>BRAC</v>
      </c>
      <c r="D185" s="413" t="s">
        <v>2883</v>
      </c>
    </row>
    <row r="186" spans="1:4" s="11" customFormat="1" x14ac:dyDescent="0.15">
      <c r="A186" s="414" t="s">
        <v>2884</v>
      </c>
      <c r="B186" s="413" t="s">
        <v>2863</v>
      </c>
      <c r="C186" s="413" t="str">
        <f t="array" ref="C186">IFERROR(INDEX($B$16:$B$561, MATCH(0, COUNTIF($C$15:C185, $B$16:$B$561&amp;"") + IF($B$16:$B$561="",1,0), 0)), "")</f>
        <v>The Ministry of Health and Population of the Government of Egypt</v>
      </c>
      <c r="D186" s="413" t="s">
        <v>2864</v>
      </c>
    </row>
    <row r="187" spans="1:4" s="11" customFormat="1" x14ac:dyDescent="0.15">
      <c r="A187" s="414" t="s">
        <v>2885</v>
      </c>
      <c r="B187" s="413" t="s">
        <v>2886</v>
      </c>
      <c r="C187" s="413" t="str">
        <f t="array" ref="C187">IFERROR(INDEX($B$16:$B$561, MATCH(0, COUNTIF($C$15:C186, $B$16:$B$561&amp;"") + IF($B$16:$B$561="",1,0), 0)), "")</f>
        <v>The Family Planning Association of Sri Lanka</v>
      </c>
      <c r="D187" s="413" t="s">
        <v>2887</v>
      </c>
    </row>
    <row r="188" spans="1:4" s="11" customFormat="1" x14ac:dyDescent="0.15">
      <c r="A188" s="414" t="s">
        <v>2888</v>
      </c>
      <c r="B188" s="413" t="s">
        <v>2889</v>
      </c>
      <c r="C188" s="413" t="str">
        <f t="array" ref="C188">IFERROR(INDEX($B$16:$B$561, MATCH(0, COUNTIF($C$15:C187, $B$16:$B$561&amp;"") + IF($B$16:$B$561="",1,0), 0)), "")</f>
        <v>Cape Verde Non Governmental Organisations Platform (PlatONG)</v>
      </c>
      <c r="D188" s="413" t="s">
        <v>2890</v>
      </c>
    </row>
    <row r="189" spans="1:4" s="11" customFormat="1" x14ac:dyDescent="0.15">
      <c r="A189" s="414" t="s">
        <v>2891</v>
      </c>
      <c r="B189" s="413" t="s">
        <v>2892</v>
      </c>
      <c r="C189" s="413" t="str">
        <f t="array" ref="C189">IFERROR(INDEX($B$16:$B$561, MATCH(0, COUNTIF($C$15:C188, $B$16:$B$561&amp;"") + IF($B$16:$B$561="",1,0), 0)), "")</f>
        <v>Ministry of Health and Medical Services Fiji</v>
      </c>
      <c r="D189" s="413" t="s">
        <v>2893</v>
      </c>
    </row>
    <row r="190" spans="1:4" s="11" customFormat="1" x14ac:dyDescent="0.15">
      <c r="A190" s="414" t="s">
        <v>2894</v>
      </c>
      <c r="B190" s="413" t="s">
        <v>2892</v>
      </c>
      <c r="C190" s="413" t="str">
        <f t="array" ref="C190">IFERROR(INDEX($B$16:$B$561, MATCH(0, COUNTIF($C$15:C189, $B$16:$B$561&amp;"") + IF($B$16:$B$561="",1,0), 0)), "")</f>
        <v>Indian Nursing Council</v>
      </c>
      <c r="D190" s="413" t="s">
        <v>2893</v>
      </c>
    </row>
    <row r="191" spans="1:4" s="11" customFormat="1" x14ac:dyDescent="0.15">
      <c r="A191" s="414" t="s">
        <v>2895</v>
      </c>
      <c r="B191" s="413" t="s">
        <v>2892</v>
      </c>
      <c r="C191" s="413" t="str">
        <f t="array" ref="C191">IFERROR(INDEX($B$16:$B$561, MATCH(0, COUNTIF($C$15:C190, $B$16:$B$561&amp;"") + IF($B$16:$B$561="",1,0), 0)), "")</f>
        <v>Ministry of Health of the Government of the Republic of Zambia</v>
      </c>
      <c r="D191" s="413" t="s">
        <v>2893</v>
      </c>
    </row>
    <row r="192" spans="1:4" s="11" customFormat="1" x14ac:dyDescent="0.15">
      <c r="A192" s="414" t="s">
        <v>2896</v>
      </c>
      <c r="B192" s="413" t="s">
        <v>2897</v>
      </c>
      <c r="C192" s="413" t="str">
        <f t="array" ref="C192">IFERROR(INDEX($B$16:$B$561, MATCH(0, COUNTIF($C$15:C191, $B$16:$B$561&amp;"") + IF($B$16:$B$561="",1,0), 0)), "")</f>
        <v>National Center of Tuberculosis Problems of the Ministry of Healthcare and Social Development of the Government of the Republic of Kazakhstan</v>
      </c>
      <c r="D192" s="413" t="s">
        <v>2898</v>
      </c>
    </row>
    <row r="193" spans="1:4" s="11" customFormat="1" x14ac:dyDescent="0.15">
      <c r="A193" s="414" t="s">
        <v>2899</v>
      </c>
      <c r="B193" s="413" t="s">
        <v>2900</v>
      </c>
      <c r="C193" s="413" t="str">
        <f t="array" ref="C193">IFERROR(INDEX($B$16:$B$561, MATCH(0, COUNTIF($C$15:C192, $B$16:$B$561&amp;"") + IF($B$16:$B$561="",1,0), 0)), "")</f>
        <v>YAYASAN SPIRITIA</v>
      </c>
      <c r="D193" s="413" t="s">
        <v>2901</v>
      </c>
    </row>
    <row r="194" spans="1:4" s="11" customFormat="1" x14ac:dyDescent="0.15">
      <c r="A194" s="414" t="s">
        <v>2902</v>
      </c>
      <c r="B194" s="413" t="s">
        <v>2903</v>
      </c>
      <c r="C194" s="413" t="str">
        <f t="array" ref="C194">IFERROR(INDEX($B$16:$B$561, MATCH(0, COUNTIF($C$15:C193, $B$16:$B$561&amp;"") + IF($B$16:$B$561="",1,0), 0)), "")</f>
        <v>Nahdlatul Ulama (NU)</v>
      </c>
      <c r="D194" s="413" t="s">
        <v>2904</v>
      </c>
    </row>
    <row r="195" spans="1:4" s="11" customFormat="1" x14ac:dyDescent="0.15">
      <c r="A195" s="414" t="s">
        <v>2905</v>
      </c>
      <c r="B195" s="413" t="s">
        <v>2906</v>
      </c>
      <c r="C195" s="413" t="str">
        <f t="array" ref="C195">IFERROR(INDEX($B$16:$B$561, MATCH(0, COUNTIF($C$15:C194, $B$16:$B$561&amp;"") + IF($B$16:$B$561="",1,0), 0)), "")</f>
        <v>Nai Zindagi</v>
      </c>
      <c r="D195" s="413" t="s">
        <v>2907</v>
      </c>
    </row>
    <row r="196" spans="1:4" s="11" customFormat="1" x14ac:dyDescent="0.15">
      <c r="A196" s="414" t="s">
        <v>2908</v>
      </c>
      <c r="B196" s="413" t="s">
        <v>2909</v>
      </c>
      <c r="C196" s="413" t="str">
        <f t="array" ref="C196">IFERROR(INDEX($B$16:$B$561, MATCH(0, COUNTIF($C$15:C195, $B$16:$B$561&amp;"") + IF($B$16:$B$561="",1,0), 0)), "")</f>
        <v>Faculty of Public Health, University of Indonesia</v>
      </c>
      <c r="D196" s="413" t="s">
        <v>2910</v>
      </c>
    </row>
    <row r="197" spans="1:4" s="11" customFormat="1" x14ac:dyDescent="0.15">
      <c r="A197" s="414" t="s">
        <v>2911</v>
      </c>
      <c r="B197" s="413" t="s">
        <v>2912</v>
      </c>
      <c r="C197" s="413" t="str">
        <f t="array" ref="C197">IFERROR(INDEX($B$16:$B$561, MATCH(0, COUNTIF($C$15:C196, $B$16:$B$561&amp;"") + IF($B$16:$B$561="",1,0), 0)), "")</f>
        <v>National TB Control Programme (NTP) Pakistan</v>
      </c>
      <c r="D197" s="413" t="s">
        <v>2913</v>
      </c>
    </row>
    <row r="198" spans="1:4" s="11" customFormat="1" x14ac:dyDescent="0.15">
      <c r="A198" s="414" t="s">
        <v>2914</v>
      </c>
      <c r="B198" s="413" t="s">
        <v>2912</v>
      </c>
      <c r="C198" s="413" t="str">
        <f t="array" ref="C198">IFERROR(INDEX($B$16:$B$561, MATCH(0, COUNTIF($C$15:C197, $B$16:$B$561&amp;"") + IF($B$16:$B$561="",1,0), 0)), "")</f>
        <v>The Ministry of Health of the Government of the Togolese Republic</v>
      </c>
      <c r="D198" s="413" t="s">
        <v>2915</v>
      </c>
    </row>
    <row r="199" spans="1:4" s="11" customFormat="1" x14ac:dyDescent="0.15">
      <c r="A199" s="414" t="s">
        <v>2916</v>
      </c>
      <c r="B199" s="413" t="s">
        <v>2917</v>
      </c>
      <c r="C199" s="413" t="str">
        <f t="array" ref="C199">IFERROR(INDEX($B$16:$B$561, MATCH(0, COUNTIF($C$15:C198, $B$16:$B$561&amp;"") + IF($B$16:$B$561="",1,0), 0)), "")</f>
        <v>Emmanuel Hospital Association</v>
      </c>
      <c r="D199" s="413" t="s">
        <v>2918</v>
      </c>
    </row>
    <row r="200" spans="1:4" s="11" customFormat="1" x14ac:dyDescent="0.15">
      <c r="A200" s="414" t="s">
        <v>2919</v>
      </c>
      <c r="B200" s="413" t="s">
        <v>2920</v>
      </c>
      <c r="C200" s="413" t="str">
        <f t="array" ref="C200">IFERROR(INDEX($B$16:$B$561, MATCH(0, COUNTIF($C$15:C199, $B$16:$B$561&amp;"") + IF($B$16:$B$561="",1,0), 0)), "")</f>
        <v>Caritas India</v>
      </c>
      <c r="D200" s="413" t="s">
        <v>2921</v>
      </c>
    </row>
    <row r="201" spans="1:4" s="11" customFormat="1" x14ac:dyDescent="0.15">
      <c r="A201" s="414" t="s">
        <v>2922</v>
      </c>
      <c r="B201" s="413" t="s">
        <v>2923</v>
      </c>
      <c r="C201" s="413" t="str">
        <f t="array" ref="C201">IFERROR(INDEX($B$16:$B$561, MATCH(0, COUNTIF($C$15:C200, $B$16:$B$561&amp;"") + IF($B$16:$B$561="",1,0), 0)), "")</f>
        <v>Ministry of Health, Nutrition &amp; Indigenous Medicine</v>
      </c>
      <c r="D201" s="413" t="s">
        <v>2924</v>
      </c>
    </row>
    <row r="202" spans="1:4" s="11" customFormat="1" x14ac:dyDescent="0.15">
      <c r="A202" s="414" t="s">
        <v>2925</v>
      </c>
      <c r="B202" s="413" t="s">
        <v>2923</v>
      </c>
      <c r="C202" s="413" t="str">
        <f t="array" ref="C202">IFERROR(INDEX($B$16:$B$561, MATCH(0, COUNTIF($C$15:C201, $B$16:$B$561&amp;"") + IF($B$16:$B$561="",1,0), 0)), "")</f>
        <v>German Corporation for International Cooperation (GIZ) GmbH</v>
      </c>
      <c r="D202" s="413" t="s">
        <v>2924</v>
      </c>
    </row>
    <row r="203" spans="1:4" s="11" customFormat="1" x14ac:dyDescent="0.15">
      <c r="A203" s="414" t="s">
        <v>2926</v>
      </c>
      <c r="B203" s="413" t="s">
        <v>2574</v>
      </c>
      <c r="C203" s="413" t="str">
        <f t="array" ref="C203">IFERROR(INDEX($B$16:$B$561, MATCH(0, COUNTIF($C$15:C202, $B$16:$B$561&amp;"") + IF($B$16:$B$561="",1,0), 0)), "")</f>
        <v>Ministry of Health and Social Welfare</v>
      </c>
      <c r="D203" s="413" t="s">
        <v>2575</v>
      </c>
    </row>
    <row r="204" spans="1:4" s="11" customFormat="1" x14ac:dyDescent="0.15">
      <c r="A204" s="414" t="s">
        <v>2927</v>
      </c>
      <c r="B204" s="413" t="s">
        <v>2906</v>
      </c>
      <c r="C204" s="413" t="str">
        <f t="array" ref="C204">IFERROR(INDEX($B$16:$B$561, MATCH(0, COUNTIF($C$15:C203, $B$16:$B$561&amp;"") + IF($B$16:$B$561="",1,0), 0)), "")</f>
        <v>The National AIDS Secretariat of the Republic of The Gambia (NAS)</v>
      </c>
      <c r="D204" s="413" t="s">
        <v>2907</v>
      </c>
    </row>
    <row r="205" spans="1:4" s="11" customFormat="1" x14ac:dyDescent="0.15">
      <c r="A205" s="414" t="s">
        <v>2928</v>
      </c>
      <c r="B205" s="413" t="s">
        <v>2929</v>
      </c>
      <c r="C205" s="413" t="str">
        <f t="array" ref="C205">IFERROR(INDEX($B$16:$B$561, MATCH(0, COUNTIF($C$15:C204, $B$16:$B$561&amp;"") + IF($B$16:$B$561="",1,0), 0)), "")</f>
        <v>Ghana AIDS Commission</v>
      </c>
      <c r="D205" s="413" t="s">
        <v>2930</v>
      </c>
    </row>
    <row r="206" spans="1:4" s="11" customFormat="1" x14ac:dyDescent="0.15">
      <c r="A206" s="414" t="s">
        <v>2931</v>
      </c>
      <c r="B206" s="413" t="s">
        <v>2932</v>
      </c>
      <c r="C206" s="413" t="str">
        <f t="array" ref="C206">IFERROR(INDEX($B$16:$B$561, MATCH(0, COUNTIF($C$15:C205, $B$16:$B$561&amp;"") + IF($B$16:$B$561="",1,0), 0)), "")</f>
        <v>Medical Research Council (UK)</v>
      </c>
      <c r="D206" s="413" t="s">
        <v>2933</v>
      </c>
    </row>
    <row r="207" spans="1:4" s="11" customFormat="1" x14ac:dyDescent="0.15">
      <c r="A207" s="414" t="s">
        <v>2934</v>
      </c>
      <c r="B207" s="413" t="s">
        <v>2935</v>
      </c>
      <c r="C207" s="413" t="str">
        <f t="array" ref="C207">IFERROR(INDEX($B$16:$B$561, MATCH(0, COUNTIF($C$15:C206, $B$16:$B$561&amp;"") + IF($B$16:$B$561="",1,0), 0)), "")</f>
        <v>Ministry of Health of the Government of the Republic of Serbia</v>
      </c>
      <c r="D207" s="413" t="s">
        <v>2936</v>
      </c>
    </row>
    <row r="208" spans="1:4" s="11" customFormat="1" x14ac:dyDescent="0.15">
      <c r="A208" s="414" t="s">
        <v>2937</v>
      </c>
      <c r="B208" s="413" t="s">
        <v>2935</v>
      </c>
      <c r="C208" s="413" t="str">
        <f t="array" ref="C208">IFERROR(INDEX($B$16:$B$561, MATCH(0, COUNTIF($C$15:C207, $B$16:$B$561&amp;"") + IF($B$16:$B$561="",1,0), 0)), "")</f>
        <v>Ministry of Health of the Government of the Republic of Angola</v>
      </c>
      <c r="D208" s="413" t="s">
        <v>2936</v>
      </c>
    </row>
    <row r="209" spans="1:4" s="11" customFormat="1" x14ac:dyDescent="0.15">
      <c r="A209" s="414" t="s">
        <v>2938</v>
      </c>
      <c r="B209" s="413" t="s">
        <v>2939</v>
      </c>
      <c r="C209" s="413" t="str">
        <f t="array" ref="C209">IFERROR(INDEX($B$16:$B$561, MATCH(0, COUNTIF($C$15:C208, $B$16:$B$561&amp;"") + IF($B$16:$B$561="",1,0), 0)), "")</f>
        <v>Ministry of Health of the Government of the Republic of Botswana</v>
      </c>
      <c r="D209" s="413" t="s">
        <v>2940</v>
      </c>
    </row>
    <row r="210" spans="1:4" s="11" customFormat="1" x14ac:dyDescent="0.15">
      <c r="A210" s="414" t="s">
        <v>2941</v>
      </c>
      <c r="B210" s="413" t="s">
        <v>2942</v>
      </c>
      <c r="C210" s="413" t="str">
        <f t="array" ref="C210">IFERROR(INDEX($B$16:$B$561, MATCH(0, COUNTIF($C$15:C209, $B$16:$B$561&amp;"") + IF($B$16:$B$561="",1,0), 0)), "")</f>
        <v>National Agency for the Control of AIDS</v>
      </c>
      <c r="D210" s="413" t="s">
        <v>2943</v>
      </c>
    </row>
    <row r="211" spans="1:4" s="11" customFormat="1" x14ac:dyDescent="0.15">
      <c r="A211" s="414" t="s">
        <v>2944</v>
      </c>
      <c r="B211" s="413" t="s">
        <v>2568</v>
      </c>
      <c r="C211" s="413" t="str">
        <f t="array" ref="C211">IFERROR(INDEX($B$16:$B$561, MATCH(0, COUNTIF($C$15:C210, $B$16:$B$561&amp;"") + IF($B$16:$B$561="",1,0), 0)), "")</f>
        <v>National AIDS Commission of Indonesia</v>
      </c>
      <c r="D211" s="413" t="s">
        <v>2569</v>
      </c>
    </row>
    <row r="212" spans="1:4" s="11" customFormat="1" x14ac:dyDescent="0.15">
      <c r="A212" s="414" t="s">
        <v>2945</v>
      </c>
      <c r="B212" s="413" t="s">
        <v>2923</v>
      </c>
      <c r="C212" s="413" t="str">
        <f t="array" ref="C212">IFERROR(INDEX($B$16:$B$561, MATCH(0, COUNTIF($C$15:C211, $B$16:$B$561&amp;"") + IF($B$16:$B$561="",1,0), 0)), "")</f>
        <v>National Center for HIV/AIDS, Dermatology and STI</v>
      </c>
      <c r="D212" s="413" t="s">
        <v>2924</v>
      </c>
    </row>
    <row r="213" spans="1:4" s="11" customFormat="1" x14ac:dyDescent="0.15">
      <c r="A213" s="414" t="s">
        <v>2946</v>
      </c>
      <c r="B213" s="413" t="s">
        <v>2917</v>
      </c>
      <c r="C213" s="413" t="str">
        <f t="array" ref="C213">IFERROR(INDEX($B$16:$B$561, MATCH(0, COUNTIF($C$15:C212, $B$16:$B$561&amp;"") + IF($B$16:$B$561="",1,0), 0)), "")</f>
        <v>National Office for Family and Population (Office National de la famille et de la population)-ONFP</v>
      </c>
      <c r="D213" s="413" t="s">
        <v>2918</v>
      </c>
    </row>
    <row r="214" spans="1:4" s="11" customFormat="1" x14ac:dyDescent="0.15">
      <c r="A214" s="414" t="s">
        <v>2947</v>
      </c>
      <c r="B214" s="413" t="s">
        <v>2917</v>
      </c>
      <c r="C214" s="413" t="str">
        <f t="array" ref="C214">IFERROR(INDEX($B$16:$B$561, MATCH(0, COUNTIF($C$15:C213, $B$16:$B$561&amp;"") + IF($B$16:$B$561="",1,0), 0)), "")</f>
        <v>Networking HIV, AIDS Community of South Africa NPC (NACOSA)</v>
      </c>
      <c r="D214" s="413" t="s">
        <v>2918</v>
      </c>
    </row>
    <row r="215" spans="1:4" s="11" customFormat="1" x14ac:dyDescent="0.15">
      <c r="A215" s="414" t="s">
        <v>2948</v>
      </c>
      <c r="B215" s="413" t="s">
        <v>2949</v>
      </c>
      <c r="C215" s="413" t="str">
        <f t="array" ref="C215">IFERROR(INDEX($B$16:$B$561, MATCH(0, COUNTIF($C$15:C214, $B$16:$B$561&amp;"") + IF($B$16:$B$561="",1,0), 0)), "")</f>
        <v>Persatuan Karya Dharma Kesehatan Indonesia (also known as “PERDHAKI”, Association of Voluntary Health Services of Indonesia)</v>
      </c>
      <c r="D215" s="413" t="s">
        <v>2950</v>
      </c>
    </row>
    <row r="216" spans="1:4" s="11" customFormat="1" x14ac:dyDescent="0.15">
      <c r="A216" s="414" t="s">
        <v>2951</v>
      </c>
      <c r="B216" s="413" t="s">
        <v>2952</v>
      </c>
      <c r="C216" s="413" t="str">
        <f t="array" ref="C216">IFERROR(INDEX($B$16:$B$561, MATCH(0, COUNTIF($C$15:C215, $B$16:$B$561&amp;"") + IF($B$16:$B$561="",1,0), 0)), "")</f>
        <v>Center for Health Policies and Studies (PAS Center)</v>
      </c>
      <c r="D216" s="413" t="s">
        <v>2953</v>
      </c>
    </row>
    <row r="217" spans="1:4" s="11" customFormat="1" x14ac:dyDescent="0.15">
      <c r="A217" s="414" t="s">
        <v>2954</v>
      </c>
      <c r="B217" s="413" t="s">
        <v>2952</v>
      </c>
      <c r="C217" s="413" t="str">
        <f t="array" ref="C217">IFERROR(INDEX($B$16:$B$561, MATCH(0, COUNTIF($C$15:C216, $B$16:$B$561&amp;"") + IF($B$16:$B$561="",1,0), 0)), "")</f>
        <v>Pilipinas Shell Foundation, Inc.</v>
      </c>
      <c r="D217" s="413" t="s">
        <v>2953</v>
      </c>
    </row>
    <row r="218" spans="1:4" s="11" customFormat="1" x14ac:dyDescent="0.15">
      <c r="A218" s="414" t="s">
        <v>2955</v>
      </c>
      <c r="B218" s="413" t="s">
        <v>2906</v>
      </c>
      <c r="C218" s="413" t="str">
        <f t="array" ref="C218">IFERROR(INDEX($B$16:$B$561, MATCH(0, COUNTIF($C$15:C217, $B$16:$B$561&amp;"") + IF($B$16:$B$561="",1,0), 0)), "")</f>
        <v>Planned Parenthood Association of Ghana</v>
      </c>
      <c r="D218" s="413" t="s">
        <v>2907</v>
      </c>
    </row>
    <row r="219" spans="1:4" s="11" customFormat="1" x14ac:dyDescent="0.15">
      <c r="A219" s="414" t="s">
        <v>2956</v>
      </c>
      <c r="B219" s="413" t="s">
        <v>2906</v>
      </c>
      <c r="C219" s="413" t="str">
        <f t="array" ref="C219">IFERROR(INDEX($B$16:$B$561, MATCH(0, COUNTIF($C$15:C218, $B$16:$B$561&amp;"") + IF($B$16:$B$561="",1,0), 0)), "")</f>
        <v>National High Council for the Fight against AIDS in the Republic of Mali (HCNLS)</v>
      </c>
      <c r="D219" s="413" t="s">
        <v>2907</v>
      </c>
    </row>
    <row r="220" spans="1:4" s="11" customFormat="1" x14ac:dyDescent="0.15">
      <c r="A220" s="414" t="s">
        <v>2957</v>
      </c>
      <c r="B220" s="413" t="s">
        <v>2958</v>
      </c>
      <c r="C220" s="413" t="str">
        <f t="array" ref="C220">IFERROR(INDEX($B$16:$B$561, MATCH(0, COUNTIF($C$15:C219, $B$16:$B$561&amp;"") + IF($B$16:$B$561="",1,0), 0)), "")</f>
        <v>Groupe Pivot Santé Population</v>
      </c>
      <c r="D220" s="413" t="s">
        <v>2959</v>
      </c>
    </row>
    <row r="221" spans="1:4" s="11" customFormat="1" x14ac:dyDescent="0.15">
      <c r="A221" s="414" t="s">
        <v>2960</v>
      </c>
      <c r="B221" s="413" t="s">
        <v>2961</v>
      </c>
      <c r="C221" s="413" t="str">
        <f t="array" ref="C221">IFERROR(INDEX($B$16:$B$561, MATCH(0, COUNTIF($C$15:C220, $B$16:$B$561&amp;"") + IF($B$16:$B$561="",1,0), 0)), "")</f>
        <v>The Ministry of Health of the Government of the Republic of Mali</v>
      </c>
      <c r="D221" s="413" t="s">
        <v>2962</v>
      </c>
    </row>
    <row r="222" spans="1:4" s="11" customFormat="1" x14ac:dyDescent="0.15">
      <c r="A222" s="414" t="s">
        <v>2963</v>
      </c>
      <c r="B222" s="413" t="s">
        <v>2964</v>
      </c>
      <c r="C222" s="413" t="str">
        <f t="array" ref="C222">IFERROR(INDEX($B$16:$B$561, MATCH(0, COUNTIF($C$15:C221, $B$16:$B$561&amp;"") + IF($B$16:$B$561="",1,0), 0)), "")</f>
        <v>Cooperative Housing Foundation (doing business as CHF international and as Global Communities)</v>
      </c>
      <c r="D222" s="413" t="s">
        <v>2965</v>
      </c>
    </row>
    <row r="223" spans="1:4" s="11" customFormat="1" x14ac:dyDescent="0.15">
      <c r="A223" s="414" t="s">
        <v>2966</v>
      </c>
      <c r="B223" s="413" t="s">
        <v>2967</v>
      </c>
      <c r="C223" s="413" t="str">
        <f t="array" ref="C223">IFERROR(INDEX($B$16:$B$561, MATCH(0, COUNTIF($C$15:C222, $B$16:$B$561&amp;"") + IF($B$16:$B$561="",1,0), 0)), "")</f>
        <v>The Registered Trustees of the National AIDS Commission Trust of the Republic of Malawi</v>
      </c>
      <c r="D223" s="413" t="s">
        <v>2968</v>
      </c>
    </row>
    <row r="224" spans="1:4" s="11" customFormat="1" x14ac:dyDescent="0.15">
      <c r="A224" s="414" t="s">
        <v>2969</v>
      </c>
      <c r="B224" s="413" t="s">
        <v>2970</v>
      </c>
      <c r="C224" s="413" t="str">
        <f t="array" ref="C224">IFERROR(INDEX($B$16:$B$561, MATCH(0, COUNTIF($C$15:C223, $B$16:$B$561&amp;"") + IF($B$16:$B$561="",1,0), 0)), "")</f>
        <v>Raks Thai Foundation</v>
      </c>
      <c r="D224" s="413" t="s">
        <v>2971</v>
      </c>
    </row>
    <row r="225" spans="1:4" s="11" customFormat="1" x14ac:dyDescent="0.15">
      <c r="A225" s="414" t="s">
        <v>2972</v>
      </c>
      <c r="B225" s="413" t="s">
        <v>2871</v>
      </c>
      <c r="C225" s="413" t="str">
        <f t="array" ref="C225">IFERROR(INDEX($B$16:$B$561, MATCH(0, COUNTIF($C$15:C224, $B$16:$B$561&amp;"") + IF($B$16:$B$561="",1,0), 0)), "")</f>
        <v>Reseau Burundais des Personnes Vivant avec le VIH/SIDA (RBP+)</v>
      </c>
      <c r="D225" s="413" t="s">
        <v>2872</v>
      </c>
    </row>
    <row r="226" spans="1:4" s="11" customFormat="1" x14ac:dyDescent="0.15">
      <c r="A226" s="414" t="s">
        <v>2973</v>
      </c>
      <c r="B226" s="413" t="s">
        <v>2974</v>
      </c>
      <c r="C226" s="413" t="str">
        <f t="array" ref="C226">IFERROR(INDEX($B$16:$B$561, MATCH(0, COUNTIF($C$15:C225, $B$16:$B$561&amp;"") + IF($B$16:$B$561="",1,0), 0)), "")</f>
        <v>Ministry of Health of the Government of the Dominican Republic</v>
      </c>
      <c r="D226" s="413" t="s">
        <v>2975</v>
      </c>
    </row>
    <row r="227" spans="1:4" s="11" customFormat="1" x14ac:dyDescent="0.15">
      <c r="A227" s="414" t="s">
        <v>2976</v>
      </c>
      <c r="B227" s="413" t="s">
        <v>2977</v>
      </c>
      <c r="C227" s="413" t="str">
        <f t="array" ref="C227">IFERROR(INDEX($B$16:$B$561, MATCH(0, COUNTIF($C$15:C226, $B$16:$B$561&amp;"") + IF($B$16:$B$561="",1,0), 0)), "")</f>
        <v>National Council for HIV and AIDS (CONAVIHSIDA)</v>
      </c>
      <c r="D227" s="413" t="s">
        <v>2978</v>
      </c>
    </row>
    <row r="228" spans="1:4" s="11" customFormat="1" x14ac:dyDescent="0.15">
      <c r="A228" s="414" t="s">
        <v>2979</v>
      </c>
      <c r="B228" s="413" t="s">
        <v>2977</v>
      </c>
      <c r="C228" s="413" t="str">
        <f t="array" ref="C228">IFERROR(INDEX($B$16:$B$561, MATCH(0, COUNTIF($C$15:C227, $B$16:$B$561&amp;"") + IF($B$16:$B$561="",1,0), 0)), "")</f>
        <v>Corporación Kimirina</v>
      </c>
      <c r="D228" s="413" t="s">
        <v>2978</v>
      </c>
    </row>
    <row r="229" spans="1:4" s="11" customFormat="1" x14ac:dyDescent="0.15">
      <c r="A229" s="414" t="s">
        <v>2980</v>
      </c>
      <c r="B229" s="413" t="s">
        <v>2981</v>
      </c>
      <c r="C229" s="413" t="str">
        <f t="array" ref="C229">IFERROR(INDEX($B$16:$B$561, MATCH(0, COUNTIF($C$15:C228, $B$16:$B$561&amp;"") + IF($B$16:$B$561="",1,0), 0)), "")</f>
        <v>Stichting Cordaid</v>
      </c>
      <c r="D229" s="413" t="s">
        <v>2982</v>
      </c>
    </row>
    <row r="230" spans="1:4" s="11" customFormat="1" x14ac:dyDescent="0.15">
      <c r="A230" s="414" t="s">
        <v>2983</v>
      </c>
      <c r="B230" s="413" t="s">
        <v>2984</v>
      </c>
      <c r="C230" s="413" t="str">
        <f t="array" ref="C230">IFERROR(INDEX($B$16:$B$561, MATCH(0, COUNTIF($C$15:C229, $B$16:$B$561&amp;"") + IF($B$16:$B$561="",1,0), 0)), "")</f>
        <v>World Vision India</v>
      </c>
      <c r="D230" s="413" t="s">
        <v>2985</v>
      </c>
    </row>
    <row r="231" spans="1:4" s="11" customFormat="1" x14ac:dyDescent="0.15">
      <c r="A231" s="414" t="s">
        <v>2986</v>
      </c>
      <c r="B231" s="413" t="s">
        <v>2987</v>
      </c>
      <c r="C231" s="413" t="str">
        <f t="array" ref="C231">IFERROR(INDEX($B$16:$B$561, MATCH(0, COUNTIF($C$15:C230, $B$16:$B$561&amp;"") + IF($B$16:$B$561="",1,0), 0)), "")</f>
        <v>United Nations Office for Project Services (UNOPS)</v>
      </c>
      <c r="D231" s="413" t="s">
        <v>2988</v>
      </c>
    </row>
    <row r="232" spans="1:4" s="11" customFormat="1" x14ac:dyDescent="0.15">
      <c r="A232" s="414" t="s">
        <v>2989</v>
      </c>
      <c r="B232" s="413" t="s">
        <v>2987</v>
      </c>
      <c r="C232" s="413" t="str">
        <f t="array" ref="C232">IFERROR(INDEX($B$16:$B$561, MATCH(0, COUNTIF($C$15:C231, $B$16:$B$561&amp;"") + IF($B$16:$B$561="",1,0), 0)), "")</f>
        <v>World Vision International</v>
      </c>
      <c r="D232" s="413" t="s">
        <v>2988</v>
      </c>
    </row>
    <row r="233" spans="1:4" s="11" customFormat="1" x14ac:dyDescent="0.15">
      <c r="A233" s="414" t="s">
        <v>2990</v>
      </c>
      <c r="B233" s="413" t="s">
        <v>2810</v>
      </c>
      <c r="C233" s="413" t="str">
        <f t="array" ref="C233">IFERROR(INDEX($B$16:$B$561, MATCH(0, COUNTIF($C$15:C232, $B$16:$B$561&amp;"") + IF($B$16:$B$561="",1,0), 0)), "")</f>
        <v>Save the Children Federation, Inc.</v>
      </c>
      <c r="D233" s="413" t="s">
        <v>2811</v>
      </c>
    </row>
    <row r="234" spans="1:4" s="11" customFormat="1" x14ac:dyDescent="0.15">
      <c r="A234" s="414" t="s">
        <v>2991</v>
      </c>
      <c r="B234" s="413" t="s">
        <v>2949</v>
      </c>
      <c r="C234" s="413" t="str">
        <f t="array" ref="C234">IFERROR(INDEX($B$16:$B$561, MATCH(0, COUNTIF($C$15:C233, $B$16:$B$561&amp;"") + IF($B$16:$B$561="",1,0), 0)), "")</f>
        <v>Central Board of Aisyiyah</v>
      </c>
      <c r="D234" s="413" t="s">
        <v>2950</v>
      </c>
    </row>
    <row r="235" spans="1:4" s="11" customFormat="1" x14ac:dyDescent="0.15">
      <c r="A235" s="414" t="s">
        <v>2992</v>
      </c>
      <c r="B235" s="413" t="s">
        <v>2949</v>
      </c>
      <c r="C235" s="413" t="str">
        <f t="array" ref="C235">IFERROR(INDEX($B$16:$B$561, MATCH(0, COUNTIF($C$15:C234, $B$16:$B$561&amp;"") + IF($B$16:$B$561="",1,0), 0)), "")</f>
        <v>World Vision Mozambique</v>
      </c>
      <c r="D235" s="413" t="s">
        <v>2950</v>
      </c>
    </row>
    <row r="236" spans="1:4" s="11" customFormat="1" x14ac:dyDescent="0.15">
      <c r="A236" s="414" t="s">
        <v>2993</v>
      </c>
      <c r="B236" s="413" t="s">
        <v>2958</v>
      </c>
      <c r="C236" s="413" t="str">
        <f t="array" ref="C236">IFERROR(INDEX($B$16:$B$561, MATCH(0, COUNTIF($C$15:C235, $B$16:$B$561&amp;"") + IF($B$16:$B$561="",1,0), 0)), "")</f>
        <v>World Vision Malawi</v>
      </c>
      <c r="D236" s="413" t="s">
        <v>2959</v>
      </c>
    </row>
    <row r="237" spans="1:4" s="11" customFormat="1" x14ac:dyDescent="0.15">
      <c r="A237" s="414" t="s">
        <v>2994</v>
      </c>
      <c r="B237" s="413" t="s">
        <v>2995</v>
      </c>
      <c r="C237" s="413" t="str">
        <f t="array" ref="C237">IFERROR(INDEX($B$16:$B$561, MATCH(0, COUNTIF($C$15:C236, $B$16:$B$561&amp;"") + IF($B$16:$B$561="",1,0), 0)), "")</f>
        <v>The International Federation of Red Cross and Red Crescent Societies (IFRC)</v>
      </c>
      <c r="D237" s="413" t="s">
        <v>2996</v>
      </c>
    </row>
    <row r="238" spans="1:4" s="11" customFormat="1" x14ac:dyDescent="0.15">
      <c r="A238" s="414" t="s">
        <v>2997</v>
      </c>
      <c r="B238" s="413" t="s">
        <v>2977</v>
      </c>
      <c r="C238" s="413" t="str">
        <f t="array" ref="C238">IFERROR(INDEX($B$16:$B$561, MATCH(0, COUNTIF($C$15:C237, $B$16:$B$561&amp;"") + IF($B$16:$B$561="",1,0), 0)), "")</f>
        <v>IntraHealth International, Inc.</v>
      </c>
      <c r="D238" s="413" t="s">
        <v>2978</v>
      </c>
    </row>
    <row r="239" spans="1:4" s="11" customFormat="1" x14ac:dyDescent="0.15">
      <c r="A239" s="414" t="s">
        <v>2998</v>
      </c>
      <c r="B239" s="413" t="s">
        <v>2999</v>
      </c>
      <c r="C239" s="413" t="str">
        <f t="array" ref="C239">IFERROR(INDEX($B$16:$B$561, MATCH(0, COUNTIF($C$15:C238, $B$16:$B$561&amp;"") + IF($B$16:$B$561="",1,0), 0)), "")</f>
        <v>World Vision Kenya</v>
      </c>
      <c r="D239" s="413" t="s">
        <v>3000</v>
      </c>
    </row>
    <row r="240" spans="1:4" s="11" customFormat="1" x14ac:dyDescent="0.15">
      <c r="A240" s="414" t="s">
        <v>3001</v>
      </c>
      <c r="B240" s="413" t="s">
        <v>2984</v>
      </c>
      <c r="C240" s="413" t="str">
        <f t="array" ref="C240">IFERROR(INDEX($B$16:$B$561, MATCH(0, COUNTIF($C$15:C239, $B$16:$B$561&amp;"") + IF($B$16:$B$561="",1,0), 0)), "")</f>
        <v>The Ministry of Health of the Republic of Azerbaijan</v>
      </c>
      <c r="D240" s="413" t="s">
        <v>2985</v>
      </c>
    </row>
    <row r="241" spans="1:4" s="11" customFormat="1" x14ac:dyDescent="0.15">
      <c r="A241" s="414" t="s">
        <v>3002</v>
      </c>
      <c r="B241" s="413" t="s">
        <v>3003</v>
      </c>
      <c r="C241" s="413" t="str">
        <f t="array" ref="C241">IFERROR(INDEX($B$16:$B$561, MATCH(0, COUNTIF($C$15:C240, $B$16:$B$561&amp;"") + IF($B$16:$B$561="",1,0), 0)), "")</f>
        <v>Churches Health Association of Zambia</v>
      </c>
      <c r="D241" s="413" t="s">
        <v>3004</v>
      </c>
    </row>
    <row r="242" spans="1:4" s="11" customFormat="1" x14ac:dyDescent="0.15">
      <c r="A242" s="414" t="s">
        <v>3005</v>
      </c>
      <c r="B242" s="413" t="s">
        <v>2987</v>
      </c>
      <c r="C242" s="413" t="str">
        <f t="array" ref="C242">IFERROR(INDEX($B$16:$B$561, MATCH(0, COUNTIF($C$15:C241, $B$16:$B$561&amp;"") + IF($B$16:$B$561="",1,0), 0)), "")</f>
        <v>The Ministry of Health of the Government of the Republic of Suriname</v>
      </c>
      <c r="D242" s="413" t="s">
        <v>2988</v>
      </c>
    </row>
    <row r="243" spans="1:4" s="11" customFormat="1" x14ac:dyDescent="0.15">
      <c r="A243" s="414" t="s">
        <v>3006</v>
      </c>
      <c r="B243" s="413" t="s">
        <v>2987</v>
      </c>
      <c r="C243" s="413" t="str">
        <f t="array" ref="C243">IFERROR(INDEX($B$16:$B$561, MATCH(0, COUNTIF($C$15:C242, $B$16:$B$561&amp;"") + IF($B$16:$B$561="",1,0), 0)), "")</f>
        <v/>
      </c>
      <c r="D243" s="413" t="s">
        <v>2988</v>
      </c>
    </row>
    <row r="244" spans="1:4" s="11" customFormat="1" x14ac:dyDescent="0.15">
      <c r="A244" s="414" t="s">
        <v>3007</v>
      </c>
      <c r="B244" s="413" t="s">
        <v>2906</v>
      </c>
      <c r="C244" s="413" t="str">
        <f t="array" ref="C244">IFERROR(INDEX($B$16:$B$561, MATCH(0, COUNTIF($C$15:C243, $B$16:$B$561&amp;"") + IF($B$16:$B$561="",1,0), 0)), "")</f>
        <v/>
      </c>
      <c r="D244" s="413" t="s">
        <v>2907</v>
      </c>
    </row>
    <row r="245" spans="1:4" s="11" customFormat="1" x14ac:dyDescent="0.15">
      <c r="A245" s="414" t="s">
        <v>3008</v>
      </c>
      <c r="B245" s="413" t="s">
        <v>2906</v>
      </c>
      <c r="C245" s="413" t="str">
        <f t="array" ref="C245">IFERROR(INDEX($B$16:$B$561, MATCH(0, COUNTIF($C$15:C244, $B$16:$B$561&amp;"") + IF($B$16:$B$561="",1,0), 0)), "")</f>
        <v/>
      </c>
      <c r="D245" s="413" t="s">
        <v>2907</v>
      </c>
    </row>
    <row r="246" spans="1:4" s="11" customFormat="1" x14ac:dyDescent="0.15">
      <c r="A246" s="414" t="s">
        <v>2222</v>
      </c>
      <c r="B246" s="413" t="s">
        <v>2220</v>
      </c>
      <c r="C246" s="413" t="str">
        <f t="array" ref="C246">IFERROR(INDEX($B$16:$B$561, MATCH(0, COUNTIF($C$15:C245, $B$16:$B$561&amp;"") + IF($B$16:$B$561="",1,0), 0)), "")</f>
        <v/>
      </c>
      <c r="D246" s="413" t="s">
        <v>2221</v>
      </c>
    </row>
    <row r="247" spans="1:4" s="11" customFormat="1" x14ac:dyDescent="0.15">
      <c r="A247" s="414" t="s">
        <v>3009</v>
      </c>
      <c r="B247" s="413" t="s">
        <v>2995</v>
      </c>
      <c r="C247" s="413" t="str">
        <f t="array" ref="C247">IFERROR(INDEX($B$16:$B$561, MATCH(0, COUNTIF($C$15:C246, $B$16:$B$561&amp;"") + IF($B$16:$B$561="",1,0), 0)), "")</f>
        <v/>
      </c>
      <c r="D247" s="413" t="s">
        <v>2996</v>
      </c>
    </row>
    <row r="248" spans="1:4" s="11" customFormat="1" x14ac:dyDescent="0.15">
      <c r="A248" s="414" t="s">
        <v>3010</v>
      </c>
      <c r="B248" s="413" t="s">
        <v>3011</v>
      </c>
      <c r="C248" s="413" t="str">
        <f t="array" ref="C248">IFERROR(INDEX($B$16:$B$561, MATCH(0, COUNTIF($C$15:C247, $B$16:$B$561&amp;"") + IF($B$16:$B$561="",1,0), 0)), "")</f>
        <v/>
      </c>
      <c r="D248" s="413" t="s">
        <v>3012</v>
      </c>
    </row>
    <row r="249" spans="1:4" s="11" customFormat="1" x14ac:dyDescent="0.15">
      <c r="A249" s="414" t="s">
        <v>3013</v>
      </c>
      <c r="B249" s="413" t="s">
        <v>3011</v>
      </c>
      <c r="C249" s="413" t="str">
        <f t="array" ref="C249">IFERROR(INDEX($B$16:$B$561, MATCH(0, COUNTIF($C$15:C248, $B$16:$B$561&amp;"") + IF($B$16:$B$561="",1,0), 0)), "")</f>
        <v/>
      </c>
      <c r="D249" s="413" t="s">
        <v>3012</v>
      </c>
    </row>
    <row r="250" spans="1:4" s="11" customFormat="1" x14ac:dyDescent="0.15">
      <c r="A250" s="414" t="s">
        <v>3014</v>
      </c>
      <c r="B250" s="413" t="s">
        <v>2999</v>
      </c>
      <c r="C250" s="413" t="str">
        <f t="array" ref="C250">IFERROR(INDEX($B$16:$B$561, MATCH(0, COUNTIF($C$15:C249, $B$16:$B$561&amp;"") + IF($B$16:$B$561="",1,0), 0)), "")</f>
        <v/>
      </c>
      <c r="D250" s="413" t="s">
        <v>3000</v>
      </c>
    </row>
    <row r="251" spans="1:4" s="11" customFormat="1" x14ac:dyDescent="0.15">
      <c r="A251" s="414" t="s">
        <v>3015</v>
      </c>
      <c r="B251" s="413" t="s">
        <v>2999</v>
      </c>
      <c r="C251" s="413" t="str">
        <f t="array" ref="C251">IFERROR(INDEX($B$16:$B$561, MATCH(0, COUNTIF($C$15:C250, $B$16:$B$561&amp;"") + IF($B$16:$B$561="",1,0), 0)), "")</f>
        <v/>
      </c>
      <c r="D251" s="413" t="s">
        <v>3000</v>
      </c>
    </row>
    <row r="252" spans="1:4" s="11" customFormat="1" x14ac:dyDescent="0.15">
      <c r="A252" s="414" t="s">
        <v>3016</v>
      </c>
      <c r="B252" s="413" t="s">
        <v>3003</v>
      </c>
      <c r="C252" s="413" t="str">
        <f t="array" ref="C252">IFERROR(INDEX($B$16:$B$561, MATCH(0, COUNTIF($C$15:C251, $B$16:$B$561&amp;"") + IF($B$16:$B$561="",1,0), 0)), "")</f>
        <v/>
      </c>
      <c r="D252" s="413" t="s">
        <v>3004</v>
      </c>
    </row>
    <row r="253" spans="1:4" s="11" customFormat="1" x14ac:dyDescent="0.15">
      <c r="A253" s="414" t="s">
        <v>3017</v>
      </c>
      <c r="B253" s="413" t="s">
        <v>3018</v>
      </c>
      <c r="C253" s="413" t="str">
        <f t="array" ref="C253">IFERROR(INDEX($B$16:$B$561, MATCH(0, COUNTIF($C$15:C252, $B$16:$B$561&amp;"") + IF($B$16:$B$561="",1,0), 0)), "")</f>
        <v/>
      </c>
      <c r="D253" s="413" t="s">
        <v>3019</v>
      </c>
    </row>
    <row r="254" spans="1:4" s="11" customFormat="1" x14ac:dyDescent="0.15">
      <c r="A254" s="414" t="s">
        <v>3020</v>
      </c>
      <c r="B254" s="413" t="s">
        <v>3018</v>
      </c>
      <c r="C254" s="413" t="str">
        <f t="array" ref="C254">IFERROR(INDEX($B$16:$B$561, MATCH(0, COUNTIF($C$15:C253, $B$16:$B$561&amp;"") + IF($B$16:$B$561="",1,0), 0)), "")</f>
        <v/>
      </c>
      <c r="D254" s="413" t="s">
        <v>3019</v>
      </c>
    </row>
    <row r="255" spans="1:4" s="11" customFormat="1" x14ac:dyDescent="0.15">
      <c r="A255" s="414" t="s">
        <v>3021</v>
      </c>
      <c r="B255" s="413" t="s">
        <v>3022</v>
      </c>
      <c r="C255" s="413" t="str">
        <f t="array" ref="C255">IFERROR(INDEX($B$16:$B$561, MATCH(0, COUNTIF($C$15:C254, $B$16:$B$561&amp;"") + IF($B$16:$B$561="",1,0), 0)), "")</f>
        <v/>
      </c>
      <c r="D255" s="413" t="s">
        <v>3023</v>
      </c>
    </row>
    <row r="256" spans="1:4" s="11" customFormat="1" x14ac:dyDescent="0.15">
      <c r="A256" s="414" t="s">
        <v>3024</v>
      </c>
      <c r="B256" s="413" t="s">
        <v>2987</v>
      </c>
      <c r="C256" s="413" t="str">
        <f t="array" ref="C256">IFERROR(INDEX($B$16:$B$561, MATCH(0, COUNTIF($C$15:C255, $B$16:$B$561&amp;"") + IF($B$16:$B$561="",1,0), 0)), "")</f>
        <v/>
      </c>
      <c r="D256" s="413" t="s">
        <v>2988</v>
      </c>
    </row>
    <row r="257" spans="1:4" s="11" customFormat="1" x14ac:dyDescent="0.15">
      <c r="A257" s="414" t="s">
        <v>3025</v>
      </c>
      <c r="B257" s="413" t="s">
        <v>2987</v>
      </c>
      <c r="C257" s="413" t="str">
        <f t="array" ref="C257">IFERROR(INDEX($B$16:$B$561, MATCH(0, COUNTIF($C$15:C256, $B$16:$B$561&amp;"") + IF($B$16:$B$561="",1,0), 0)), "")</f>
        <v/>
      </c>
      <c r="D257" s="413" t="s">
        <v>2988</v>
      </c>
    </row>
    <row r="258" spans="1:4" s="11" customFormat="1" x14ac:dyDescent="0.15">
      <c r="A258" s="414" t="s">
        <v>3026</v>
      </c>
      <c r="B258" s="413" t="s">
        <v>3027</v>
      </c>
      <c r="C258" s="413" t="str">
        <f t="array" ref="C258">IFERROR(INDEX($B$16:$B$561, MATCH(0, COUNTIF($C$15:C257, $B$16:$B$561&amp;"") + IF($B$16:$B$561="",1,0), 0)), "")</f>
        <v/>
      </c>
      <c r="D258" s="413" t="s">
        <v>3028</v>
      </c>
    </row>
    <row r="259" spans="1:4" s="11" customFormat="1" x14ac:dyDescent="0.15">
      <c r="A259" s="414" t="s">
        <v>2224</v>
      </c>
      <c r="B259" s="413" t="s">
        <v>2220</v>
      </c>
      <c r="C259" s="413" t="str">
        <f t="array" ref="C259">IFERROR(INDEX($B$16:$B$561, MATCH(0, COUNTIF($C$15:C258, $B$16:$B$561&amp;"") + IF($B$16:$B$561="",1,0), 0)), "")</f>
        <v/>
      </c>
      <c r="D259" s="413" t="s">
        <v>2221</v>
      </c>
    </row>
    <row r="260" spans="1:4" s="11" customFormat="1" x14ac:dyDescent="0.15">
      <c r="A260" s="414" t="s">
        <v>2223</v>
      </c>
      <c r="B260" s="413" t="s">
        <v>2220</v>
      </c>
      <c r="C260" s="413" t="str">
        <f t="array" ref="C260">IFERROR(INDEX($B$16:$B$561, MATCH(0, COUNTIF($C$15:C259, $B$16:$B$561&amp;"") + IF($B$16:$B$561="",1,0), 0)), "")</f>
        <v/>
      </c>
      <c r="D260" s="413" t="s">
        <v>2221</v>
      </c>
    </row>
    <row r="261" spans="1:4" s="11" customFormat="1" x14ac:dyDescent="0.15">
      <c r="A261" s="414" t="s">
        <v>3029</v>
      </c>
      <c r="B261" s="413" t="s">
        <v>2607</v>
      </c>
      <c r="C261" s="413" t="str">
        <f t="array" ref="C261">IFERROR(INDEX($B$16:$B$561, MATCH(0, COUNTIF($C$15:C260, $B$16:$B$561&amp;"") + IF($B$16:$B$561="",1,0), 0)), "")</f>
        <v/>
      </c>
      <c r="D261" s="413" t="s">
        <v>2608</v>
      </c>
    </row>
    <row r="262" spans="1:4" s="11" customFormat="1" x14ac:dyDescent="0.15">
      <c r="A262" s="414" t="s">
        <v>3030</v>
      </c>
      <c r="B262" s="413" t="s">
        <v>3031</v>
      </c>
      <c r="C262" s="413" t="str">
        <f t="array" ref="C262">IFERROR(INDEX($B$16:$B$561, MATCH(0, COUNTIF($C$15:C261, $B$16:$B$561&amp;"") + IF($B$16:$B$561="",1,0), 0)), "")</f>
        <v/>
      </c>
      <c r="D262" s="413" t="s">
        <v>3032</v>
      </c>
    </row>
    <row r="263" spans="1:4" s="11" customFormat="1" x14ac:dyDescent="0.15">
      <c r="A263" s="414" t="s">
        <v>3033</v>
      </c>
      <c r="B263" s="413" t="s">
        <v>3003</v>
      </c>
      <c r="C263" s="413" t="str">
        <f t="array" ref="C263">IFERROR(INDEX($B$16:$B$561, MATCH(0, COUNTIF($C$15:C262, $B$16:$B$561&amp;"") + IF($B$16:$B$561="",1,0), 0)), "")</f>
        <v/>
      </c>
      <c r="D263" s="413" t="s">
        <v>3004</v>
      </c>
    </row>
    <row r="264" spans="1:4" s="11" customFormat="1" x14ac:dyDescent="0.15">
      <c r="A264" s="414" t="s">
        <v>3034</v>
      </c>
      <c r="B264" s="413" t="s">
        <v>3035</v>
      </c>
      <c r="C264" s="413" t="str">
        <f t="array" ref="C264">IFERROR(INDEX($B$16:$B$561, MATCH(0, COUNTIF($C$15:C263, $B$16:$B$561&amp;"") + IF($B$16:$B$561="",1,0), 0)), "")</f>
        <v/>
      </c>
      <c r="D264" s="413" t="s">
        <v>3036</v>
      </c>
    </row>
    <row r="265" spans="1:4" s="11" customFormat="1" x14ac:dyDescent="0.15">
      <c r="A265" s="414" t="s">
        <v>3037</v>
      </c>
      <c r="B265" s="413" t="s">
        <v>3003</v>
      </c>
      <c r="C265" s="413" t="str">
        <f t="array" ref="C265">IFERROR(INDEX($B$16:$B$561, MATCH(0, COUNTIF($C$15:C264, $B$16:$B$561&amp;"") + IF($B$16:$B$561="",1,0), 0)), "")</f>
        <v/>
      </c>
      <c r="D265" s="413" t="s">
        <v>3004</v>
      </c>
    </row>
    <row r="266" spans="1:4" s="11" customFormat="1" x14ac:dyDescent="0.15">
      <c r="A266" s="414" t="s">
        <v>3038</v>
      </c>
      <c r="B266" s="413" t="s">
        <v>3039</v>
      </c>
      <c r="C266" s="413" t="str">
        <f t="array" ref="C266">IFERROR(INDEX($B$16:$B$561, MATCH(0, COUNTIF($C$15:C265, $B$16:$B$561&amp;"") + IF($B$16:$B$561="",1,0), 0)), "")</f>
        <v/>
      </c>
      <c r="D266" s="413" t="s">
        <v>3040</v>
      </c>
    </row>
    <row r="267" spans="1:4" s="11" customFormat="1" x14ac:dyDescent="0.15">
      <c r="A267" s="414" t="s">
        <v>3041</v>
      </c>
      <c r="B267" s="413" t="s">
        <v>3042</v>
      </c>
      <c r="C267" s="413" t="str">
        <f t="array" ref="C267">IFERROR(INDEX($B$16:$B$561, MATCH(0, COUNTIF($C$15:C266, $B$16:$B$561&amp;"") + IF($B$16:$B$561="",1,0), 0)), "")</f>
        <v/>
      </c>
      <c r="D267" s="413" t="s">
        <v>3043</v>
      </c>
    </row>
    <row r="268" spans="1:4" s="11" customFormat="1" x14ac:dyDescent="0.15">
      <c r="A268" s="414" t="s">
        <v>3044</v>
      </c>
      <c r="B268" s="413" t="s">
        <v>3045</v>
      </c>
      <c r="C268" s="413" t="str">
        <f t="array" ref="C268">IFERROR(INDEX($B$16:$B$561, MATCH(0, COUNTIF($C$15:C267, $B$16:$B$561&amp;"") + IF($B$16:$B$561="",1,0), 0)), "")</f>
        <v/>
      </c>
      <c r="D268" s="413" t="s">
        <v>3046</v>
      </c>
    </row>
    <row r="269" spans="1:4" s="11" customFormat="1" x14ac:dyDescent="0.15">
      <c r="A269" s="414" t="s">
        <v>2219</v>
      </c>
      <c r="B269" s="413" t="s">
        <v>2220</v>
      </c>
      <c r="C269" s="413" t="str">
        <f t="array" ref="C269">IFERROR(INDEX($B$16:$B$561, MATCH(0, COUNTIF($C$15:C268, $B$16:$B$561&amp;"") + IF($B$16:$B$561="",1,0), 0)), "")</f>
        <v/>
      </c>
      <c r="D269" s="413" t="s">
        <v>2221</v>
      </c>
    </row>
    <row r="270" spans="1:4" s="11" customFormat="1" x14ac:dyDescent="0.15">
      <c r="A270" s="414" t="s">
        <v>3047</v>
      </c>
      <c r="B270" s="413" t="s">
        <v>3048</v>
      </c>
      <c r="C270" s="413" t="str">
        <f t="array" ref="C270">IFERROR(INDEX($B$16:$B$561, MATCH(0, COUNTIF($C$15:C269, $B$16:$B$561&amp;"") + IF($B$16:$B$561="",1,0), 0)), "")</f>
        <v/>
      </c>
      <c r="D270" s="413" t="s">
        <v>3049</v>
      </c>
    </row>
    <row r="271" spans="1:4" s="11" customFormat="1" x14ac:dyDescent="0.15">
      <c r="A271" s="414" t="s">
        <v>3050</v>
      </c>
      <c r="B271" s="413" t="s">
        <v>3031</v>
      </c>
      <c r="C271" s="413" t="str">
        <f t="array" ref="C271">IFERROR(INDEX($B$16:$B$561, MATCH(0, COUNTIF($C$15:C270, $B$16:$B$561&amp;"") + IF($B$16:$B$561="",1,0), 0)), "")</f>
        <v/>
      </c>
      <c r="D271" s="413" t="s">
        <v>3032</v>
      </c>
    </row>
    <row r="272" spans="1:4" s="11" customFormat="1" x14ac:dyDescent="0.15">
      <c r="A272" s="414" t="s">
        <v>3051</v>
      </c>
      <c r="B272" s="413" t="s">
        <v>3031</v>
      </c>
      <c r="C272" s="413" t="str">
        <f t="array" ref="C272">IFERROR(INDEX($B$16:$B$561, MATCH(0, COUNTIF($C$15:C271, $B$16:$B$561&amp;"") + IF($B$16:$B$561="",1,0), 0)), "")</f>
        <v/>
      </c>
      <c r="D272" s="413" t="s">
        <v>3032</v>
      </c>
    </row>
    <row r="273" spans="1:4" s="11" customFormat="1" x14ac:dyDescent="0.15">
      <c r="A273" s="414" t="s">
        <v>3052</v>
      </c>
      <c r="B273" s="413" t="s">
        <v>3003</v>
      </c>
      <c r="C273" s="413" t="str">
        <f t="array" ref="C273">IFERROR(INDEX($B$16:$B$561, MATCH(0, COUNTIF($C$15:C272, $B$16:$B$561&amp;"") + IF($B$16:$B$561="",1,0), 0)), "")</f>
        <v/>
      </c>
      <c r="D273" s="413" t="s">
        <v>3004</v>
      </c>
    </row>
    <row r="274" spans="1:4" s="11" customFormat="1" x14ac:dyDescent="0.15">
      <c r="A274" s="414" t="s">
        <v>3053</v>
      </c>
      <c r="B274" s="413" t="s">
        <v>3054</v>
      </c>
      <c r="C274" s="413" t="str">
        <f t="array" ref="C274">IFERROR(INDEX($B$16:$B$561, MATCH(0, COUNTIF($C$15:C273, $B$16:$B$561&amp;"") + IF($B$16:$B$561="",1,0), 0)), "")</f>
        <v/>
      </c>
      <c r="D274" s="413" t="s">
        <v>3055</v>
      </c>
    </row>
    <row r="275" spans="1:4" s="11" customFormat="1" x14ac:dyDescent="0.15">
      <c r="A275" s="414" t="s">
        <v>3056</v>
      </c>
      <c r="B275" s="413" t="s">
        <v>3057</v>
      </c>
      <c r="C275" s="413" t="str">
        <f t="array" ref="C275">IFERROR(INDEX($B$16:$B$561, MATCH(0, COUNTIF($C$15:C274, $B$16:$B$561&amp;"") + IF($B$16:$B$561="",1,0), 0)), "")</f>
        <v/>
      </c>
      <c r="D275" s="413" t="s">
        <v>3058</v>
      </c>
    </row>
    <row r="276" spans="1:4" s="11" customFormat="1" x14ac:dyDescent="0.15">
      <c r="A276" s="414" t="s">
        <v>3059</v>
      </c>
      <c r="B276" s="413" t="s">
        <v>3060</v>
      </c>
      <c r="C276" s="413" t="str">
        <f t="array" ref="C276">IFERROR(INDEX($B$16:$B$561, MATCH(0, COUNTIF($C$15:C275, $B$16:$B$561&amp;"") + IF($B$16:$B$561="",1,0), 0)), "")</f>
        <v/>
      </c>
      <c r="D276" s="413" t="s">
        <v>3061</v>
      </c>
    </row>
    <row r="277" spans="1:4" s="11" customFormat="1" x14ac:dyDescent="0.15">
      <c r="A277" s="414" t="s">
        <v>3062</v>
      </c>
      <c r="B277" s="413" t="s">
        <v>3063</v>
      </c>
      <c r="C277" s="413" t="str">
        <f t="array" ref="C277">IFERROR(INDEX($B$16:$B$561, MATCH(0, COUNTIF($C$15:C276, $B$16:$B$561&amp;"") + IF($B$16:$B$561="",1,0), 0)), "")</f>
        <v/>
      </c>
      <c r="D277" s="413" t="s">
        <v>3064</v>
      </c>
    </row>
    <row r="278" spans="1:4" s="11" customFormat="1" x14ac:dyDescent="0.15">
      <c r="A278" s="414" t="s">
        <v>3065</v>
      </c>
      <c r="B278" s="413" t="s">
        <v>3066</v>
      </c>
      <c r="C278" s="413" t="str">
        <f t="array" ref="C278">IFERROR(INDEX($B$16:$B$561, MATCH(0, COUNTIF($C$15:C277, $B$16:$B$561&amp;"") + IF($B$16:$B$561="",1,0), 0)), "")</f>
        <v/>
      </c>
      <c r="D278" s="413" t="s">
        <v>3067</v>
      </c>
    </row>
    <row r="279" spans="1:4" s="11" customFormat="1" x14ac:dyDescent="0.15">
      <c r="A279" s="414" t="s">
        <v>3068</v>
      </c>
      <c r="B279" s="413" t="s">
        <v>3069</v>
      </c>
      <c r="C279" s="413" t="str">
        <f t="array" ref="C279">IFERROR(INDEX($B$16:$B$561, MATCH(0, COUNTIF($C$15:C278, $B$16:$B$561&amp;"") + IF($B$16:$B$561="",1,0), 0)), "")</f>
        <v/>
      </c>
      <c r="D279" s="413" t="s">
        <v>3070</v>
      </c>
    </row>
    <row r="280" spans="1:4" s="11" customFormat="1" x14ac:dyDescent="0.15">
      <c r="A280" s="414" t="s">
        <v>3071</v>
      </c>
      <c r="B280" s="413" t="s">
        <v>3031</v>
      </c>
      <c r="C280" s="413" t="str">
        <f t="array" ref="C280">IFERROR(INDEX($B$16:$B$561, MATCH(0, COUNTIF($C$15:C279, $B$16:$B$561&amp;"") + IF($B$16:$B$561="",1,0), 0)), "")</f>
        <v/>
      </c>
      <c r="D280" s="413" t="s">
        <v>3032</v>
      </c>
    </row>
    <row r="281" spans="1:4" s="11" customFormat="1" x14ac:dyDescent="0.15">
      <c r="A281" s="414" t="s">
        <v>3072</v>
      </c>
      <c r="B281" s="413" t="s">
        <v>3073</v>
      </c>
      <c r="C281" s="413" t="str">
        <f t="array" ref="C281">IFERROR(INDEX($B$16:$B$561, MATCH(0, COUNTIF($C$15:C280, $B$16:$B$561&amp;"") + IF($B$16:$B$561="",1,0), 0)), "")</f>
        <v/>
      </c>
      <c r="D281" s="413" t="s">
        <v>3074</v>
      </c>
    </row>
    <row r="282" spans="1:4" s="11" customFormat="1" x14ac:dyDescent="0.15">
      <c r="A282" s="414" t="s">
        <v>3075</v>
      </c>
      <c r="B282" s="413" t="s">
        <v>3054</v>
      </c>
      <c r="C282" s="413" t="str">
        <f t="array" ref="C282">IFERROR(INDEX($B$16:$B$561, MATCH(0, COUNTIF($C$15:C281, $B$16:$B$561&amp;"") + IF($B$16:$B$561="",1,0), 0)), "")</f>
        <v/>
      </c>
      <c r="D282" s="413" t="s">
        <v>3055</v>
      </c>
    </row>
    <row r="283" spans="1:4" s="11" customFormat="1" x14ac:dyDescent="0.15">
      <c r="A283" s="414" t="s">
        <v>3076</v>
      </c>
      <c r="B283" s="413" t="s">
        <v>3077</v>
      </c>
      <c r="C283" s="413" t="str">
        <f t="array" ref="C283">IFERROR(INDEX($B$16:$B$561, MATCH(0, COUNTIF($C$15:C282, $B$16:$B$561&amp;"") + IF($B$16:$B$561="",1,0), 0)), "")</f>
        <v/>
      </c>
      <c r="D283" s="413" t="s">
        <v>3078</v>
      </c>
    </row>
    <row r="284" spans="1:4" s="11" customFormat="1" x14ac:dyDescent="0.15">
      <c r="A284" s="414" t="s">
        <v>3079</v>
      </c>
      <c r="B284" s="413" t="s">
        <v>3077</v>
      </c>
      <c r="C284" s="413" t="str">
        <f t="array" ref="C284">IFERROR(INDEX($B$16:$B$561, MATCH(0, COUNTIF($C$15:C283, $B$16:$B$561&amp;"") + IF($B$16:$B$561="",1,0), 0)), "")</f>
        <v/>
      </c>
      <c r="D284" s="413" t="s">
        <v>3078</v>
      </c>
    </row>
    <row r="285" spans="1:4" s="11" customFormat="1" x14ac:dyDescent="0.15">
      <c r="A285" s="414" t="s">
        <v>3080</v>
      </c>
      <c r="B285" s="413" t="s">
        <v>3081</v>
      </c>
      <c r="C285" s="413" t="str">
        <f t="array" ref="C285">IFERROR(INDEX($B$16:$B$561, MATCH(0, COUNTIF($C$15:C284, $B$16:$B$561&amp;"") + IF($B$16:$B$561="",1,0), 0)), "")</f>
        <v/>
      </c>
      <c r="D285" s="413" t="s">
        <v>3082</v>
      </c>
    </row>
    <row r="286" spans="1:4" s="11" customFormat="1" x14ac:dyDescent="0.15">
      <c r="A286" s="414" t="s">
        <v>3083</v>
      </c>
      <c r="B286" s="413" t="s">
        <v>3084</v>
      </c>
      <c r="C286" s="413" t="str">
        <f t="array" ref="C286">IFERROR(INDEX($B$16:$B$561, MATCH(0, COUNTIF($C$15:C285, $B$16:$B$561&amp;"") + IF($B$16:$B$561="",1,0), 0)), "")</f>
        <v/>
      </c>
      <c r="D286" s="413" t="s">
        <v>3085</v>
      </c>
    </row>
    <row r="287" spans="1:4" s="11" customFormat="1" x14ac:dyDescent="0.15">
      <c r="A287" s="414" t="s">
        <v>3086</v>
      </c>
      <c r="B287" s="413" t="s">
        <v>3084</v>
      </c>
      <c r="C287" s="413" t="str">
        <f t="array" ref="C287">IFERROR(INDEX($B$16:$B$561, MATCH(0, COUNTIF($C$15:C286, $B$16:$B$561&amp;"") + IF($B$16:$B$561="",1,0), 0)), "")</f>
        <v/>
      </c>
      <c r="D287" s="413" t="s">
        <v>3085</v>
      </c>
    </row>
    <row r="288" spans="1:4" s="11" customFormat="1" x14ac:dyDescent="0.15">
      <c r="A288" s="414" t="s">
        <v>3087</v>
      </c>
      <c r="B288" s="413" t="s">
        <v>3066</v>
      </c>
      <c r="C288" s="413" t="str">
        <f t="array" ref="C288">IFERROR(INDEX($B$16:$B$561, MATCH(0, COUNTIF($C$15:C287, $B$16:$B$561&amp;"") + IF($B$16:$B$561="",1,0), 0)), "")</f>
        <v/>
      </c>
      <c r="D288" s="413" t="s">
        <v>3067</v>
      </c>
    </row>
    <row r="289" spans="1:4" s="11" customFormat="1" x14ac:dyDescent="0.15">
      <c r="A289" s="414" t="s">
        <v>3088</v>
      </c>
      <c r="B289" s="413" t="s">
        <v>3069</v>
      </c>
      <c r="C289" s="413" t="str">
        <f t="array" ref="C289">IFERROR(INDEX($B$16:$B$561, MATCH(0, COUNTIF($C$15:C288, $B$16:$B$561&amp;"") + IF($B$16:$B$561="",1,0), 0)), "")</f>
        <v/>
      </c>
      <c r="D289" s="413" t="s">
        <v>3070</v>
      </c>
    </row>
    <row r="290" spans="1:4" s="11" customFormat="1" x14ac:dyDescent="0.15">
      <c r="A290" s="414" t="s">
        <v>3089</v>
      </c>
      <c r="B290" s="413" t="s">
        <v>3069</v>
      </c>
      <c r="C290" s="413" t="str">
        <f t="array" ref="C290">IFERROR(INDEX($B$16:$B$561, MATCH(0, COUNTIF($C$15:C289, $B$16:$B$561&amp;"") + IF($B$16:$B$561="",1,0), 0)), "")</f>
        <v/>
      </c>
      <c r="D290" s="413" t="s">
        <v>3070</v>
      </c>
    </row>
    <row r="291" spans="1:4" s="11" customFormat="1" x14ac:dyDescent="0.15">
      <c r="A291" s="414" t="s">
        <v>3090</v>
      </c>
      <c r="B291" s="413" t="s">
        <v>3073</v>
      </c>
      <c r="C291" s="413" t="str">
        <f t="array" ref="C291">IFERROR(INDEX($B$16:$B$561, MATCH(0, COUNTIF($C$15:C290, $B$16:$B$561&amp;"") + IF($B$16:$B$561="",1,0), 0)), "")</f>
        <v/>
      </c>
      <c r="D291" s="413" t="s">
        <v>3074</v>
      </c>
    </row>
    <row r="292" spans="1:4" s="11" customFormat="1" x14ac:dyDescent="0.15">
      <c r="A292" s="414" t="s">
        <v>3091</v>
      </c>
      <c r="B292" s="413" t="s">
        <v>3092</v>
      </c>
      <c r="C292" s="413" t="str">
        <f t="array" ref="C292">IFERROR(INDEX($B$16:$B$561, MATCH(0, COUNTIF($C$15:C291, $B$16:$B$561&amp;"") + IF($B$16:$B$561="",1,0), 0)), "")</f>
        <v/>
      </c>
      <c r="D292" s="413" t="s">
        <v>3093</v>
      </c>
    </row>
    <row r="293" spans="1:4" s="11" customFormat="1" x14ac:dyDescent="0.15">
      <c r="A293" s="414" t="s">
        <v>3094</v>
      </c>
      <c r="B293" s="413" t="s">
        <v>3095</v>
      </c>
      <c r="C293" s="413" t="str">
        <f t="array" ref="C293">IFERROR(INDEX($B$16:$B$561, MATCH(0, COUNTIF($C$15:C292, $B$16:$B$561&amp;"") + IF($B$16:$B$561="",1,0), 0)), "")</f>
        <v/>
      </c>
      <c r="D293" s="413" t="s">
        <v>3096</v>
      </c>
    </row>
    <row r="294" spans="1:4" s="11" customFormat="1" x14ac:dyDescent="0.15">
      <c r="A294" s="414" t="s">
        <v>3097</v>
      </c>
      <c r="B294" s="413" t="s">
        <v>3098</v>
      </c>
      <c r="C294" s="413" t="str">
        <f t="array" ref="C294">IFERROR(INDEX($B$16:$B$561, MATCH(0, COUNTIF($C$15:C293, $B$16:$B$561&amp;"") + IF($B$16:$B$561="",1,0), 0)), "")</f>
        <v/>
      </c>
      <c r="D294" s="413" t="s">
        <v>3099</v>
      </c>
    </row>
    <row r="295" spans="1:4" s="11" customFormat="1" x14ac:dyDescent="0.15">
      <c r="A295" s="414" t="s">
        <v>3100</v>
      </c>
      <c r="B295" s="413" t="s">
        <v>3101</v>
      </c>
      <c r="C295" s="413" t="str">
        <f t="array" ref="C295">IFERROR(INDEX($B$16:$B$561, MATCH(0, COUNTIF($C$15:C294, $B$16:$B$561&amp;"") + IF($B$16:$B$561="",1,0), 0)), "")</f>
        <v/>
      </c>
      <c r="D295" s="413" t="s">
        <v>3102</v>
      </c>
    </row>
    <row r="296" spans="1:4" s="11" customFormat="1" x14ac:dyDescent="0.15">
      <c r="A296" s="414" t="s">
        <v>3103</v>
      </c>
      <c r="B296" s="413" t="s">
        <v>3069</v>
      </c>
      <c r="C296" s="413" t="str">
        <f t="array" ref="C296">IFERROR(INDEX($B$16:$B$561, MATCH(0, COUNTIF($C$15:C295, $B$16:$B$561&amp;"") + IF($B$16:$B$561="",1,0), 0)), "")</f>
        <v/>
      </c>
      <c r="D296" s="413" t="s">
        <v>3070</v>
      </c>
    </row>
    <row r="297" spans="1:4" s="11" customFormat="1" x14ac:dyDescent="0.15">
      <c r="A297" s="414" t="s">
        <v>3104</v>
      </c>
      <c r="B297" s="413" t="s">
        <v>3069</v>
      </c>
      <c r="C297" s="413" t="str">
        <f t="array" ref="C297">IFERROR(INDEX($B$16:$B$561, MATCH(0, COUNTIF($C$15:C296, $B$16:$B$561&amp;"") + IF($B$16:$B$561="",1,0), 0)), "")</f>
        <v/>
      </c>
      <c r="D297" s="413" t="s">
        <v>3070</v>
      </c>
    </row>
    <row r="298" spans="1:4" s="11" customFormat="1" x14ac:dyDescent="0.15">
      <c r="A298" s="414" t="s">
        <v>3105</v>
      </c>
      <c r="B298" s="413" t="s">
        <v>3106</v>
      </c>
      <c r="C298" s="413" t="str">
        <f t="array" ref="C298">IFERROR(INDEX($B$16:$B$561, MATCH(0, COUNTIF($C$15:C297, $B$16:$B$561&amp;"") + IF($B$16:$B$561="",1,0), 0)), "")</f>
        <v/>
      </c>
      <c r="D298" s="413" t="s">
        <v>3107</v>
      </c>
    </row>
    <row r="299" spans="1:4" s="11" customFormat="1" x14ac:dyDescent="0.15">
      <c r="A299" s="414" t="s">
        <v>3108</v>
      </c>
      <c r="B299" s="413" t="s">
        <v>3109</v>
      </c>
      <c r="C299" s="413" t="str">
        <f t="array" ref="C299">IFERROR(INDEX($B$16:$B$561, MATCH(0, COUNTIF($C$15:C298, $B$16:$B$561&amp;"") + IF($B$16:$B$561="",1,0), 0)), "")</f>
        <v/>
      </c>
      <c r="D299" s="413" t="s">
        <v>3110</v>
      </c>
    </row>
    <row r="300" spans="1:4" s="11" customFormat="1" x14ac:dyDescent="0.15">
      <c r="A300" s="414" t="s">
        <v>3111</v>
      </c>
      <c r="B300" s="413" t="s">
        <v>3112</v>
      </c>
      <c r="C300" s="413" t="str">
        <f t="array" ref="C300">IFERROR(INDEX($B$16:$B$561, MATCH(0, COUNTIF($C$15:C299, $B$16:$B$561&amp;"") + IF($B$16:$B$561="",1,0), 0)), "")</f>
        <v/>
      </c>
      <c r="D300" s="413" t="s">
        <v>3113</v>
      </c>
    </row>
    <row r="301" spans="1:4" s="11" customFormat="1" x14ac:dyDescent="0.15">
      <c r="A301" s="414" t="s">
        <v>3114</v>
      </c>
      <c r="B301" s="413" t="s">
        <v>3112</v>
      </c>
      <c r="C301" s="413" t="str">
        <f t="array" ref="C301">IFERROR(INDEX($B$16:$B$561, MATCH(0, COUNTIF($C$15:C300, $B$16:$B$561&amp;"") + IF($B$16:$B$561="",1,0), 0)), "")</f>
        <v/>
      </c>
      <c r="D301" s="413" t="s">
        <v>3113</v>
      </c>
    </row>
    <row r="302" spans="1:4" s="11" customFormat="1" x14ac:dyDescent="0.15">
      <c r="A302" s="414" t="s">
        <v>3115</v>
      </c>
      <c r="B302" s="413" t="s">
        <v>2923</v>
      </c>
      <c r="C302" s="413" t="str">
        <f t="array" ref="C302">IFERROR(INDEX($B$16:$B$561, MATCH(0, COUNTIF($C$15:C301, $B$16:$B$561&amp;"") + IF($B$16:$B$561="",1,0), 0)), "")</f>
        <v/>
      </c>
      <c r="D302" s="413" t="s">
        <v>2924</v>
      </c>
    </row>
    <row r="303" spans="1:4" s="11" customFormat="1" x14ac:dyDescent="0.15">
      <c r="A303" s="414" t="s">
        <v>3116</v>
      </c>
      <c r="B303" s="413" t="s">
        <v>3117</v>
      </c>
      <c r="C303" s="413" t="str">
        <f t="array" ref="C303">IFERROR(INDEX($B$16:$B$561, MATCH(0, COUNTIF($C$15:C302, $B$16:$B$561&amp;"") + IF($B$16:$B$561="",1,0), 0)), "")</f>
        <v/>
      </c>
      <c r="D303" s="413" t="s">
        <v>3118</v>
      </c>
    </row>
    <row r="304" spans="1:4" s="11" customFormat="1" x14ac:dyDescent="0.15">
      <c r="A304" s="414" t="s">
        <v>3119</v>
      </c>
      <c r="B304" s="413" t="s">
        <v>3120</v>
      </c>
      <c r="C304" s="413" t="str">
        <f t="array" ref="C304">IFERROR(INDEX($B$16:$B$561, MATCH(0, COUNTIF($C$15:C303, $B$16:$B$561&amp;"") + IF($B$16:$B$561="",1,0), 0)), "")</f>
        <v/>
      </c>
      <c r="D304" s="413" t="s">
        <v>3121</v>
      </c>
    </row>
    <row r="305" spans="1:4" s="11" customFormat="1" x14ac:dyDescent="0.15">
      <c r="A305" s="414" t="s">
        <v>3122</v>
      </c>
      <c r="B305" s="413" t="s">
        <v>3018</v>
      </c>
      <c r="C305" s="413" t="str">
        <f t="array" ref="C305">IFERROR(INDEX($B$16:$B$561, MATCH(0, COUNTIF($C$15:C304, $B$16:$B$561&amp;"") + IF($B$16:$B$561="",1,0), 0)), "")</f>
        <v/>
      </c>
      <c r="D305" s="413" t="s">
        <v>3019</v>
      </c>
    </row>
    <row r="306" spans="1:4" s="11" customFormat="1" x14ac:dyDescent="0.15">
      <c r="A306" s="414" t="s">
        <v>3123</v>
      </c>
      <c r="B306" s="413" t="s">
        <v>3109</v>
      </c>
      <c r="C306" s="413" t="str">
        <f t="array" ref="C306">IFERROR(INDEX($B$16:$B$561, MATCH(0, COUNTIF($C$15:C305, $B$16:$B$561&amp;"") + IF($B$16:$B$561="",1,0), 0)), "")</f>
        <v/>
      </c>
      <c r="D306" s="413" t="s">
        <v>3110</v>
      </c>
    </row>
    <row r="307" spans="1:4" s="11" customFormat="1" x14ac:dyDescent="0.15">
      <c r="A307" s="414" t="s">
        <v>3124</v>
      </c>
      <c r="B307" s="413" t="s">
        <v>3112</v>
      </c>
      <c r="C307" s="413" t="str">
        <f t="array" ref="C307">IFERROR(INDEX($B$16:$B$561, MATCH(0, COUNTIF($C$15:C306, $B$16:$B$561&amp;"") + IF($B$16:$B$561="",1,0), 0)), "")</f>
        <v/>
      </c>
      <c r="D307" s="413" t="s">
        <v>3113</v>
      </c>
    </row>
    <row r="308" spans="1:4" s="11" customFormat="1" x14ac:dyDescent="0.15">
      <c r="A308" s="414" t="s">
        <v>3125</v>
      </c>
      <c r="B308" s="413" t="s">
        <v>3126</v>
      </c>
      <c r="C308" s="413" t="str">
        <f t="array" ref="C308">IFERROR(INDEX($B$16:$B$561, MATCH(0, COUNTIF($C$15:C307, $B$16:$B$561&amp;"") + IF($B$16:$B$561="",1,0), 0)), "")</f>
        <v/>
      </c>
      <c r="D308" s="413" t="s">
        <v>3127</v>
      </c>
    </row>
    <row r="309" spans="1:4" s="11" customFormat="1" x14ac:dyDescent="0.15">
      <c r="A309" s="414" t="s">
        <v>3128</v>
      </c>
      <c r="B309" s="413" t="s">
        <v>3117</v>
      </c>
      <c r="C309" s="413" t="str">
        <f t="array" ref="C309">IFERROR(INDEX($B$16:$B$561, MATCH(0, COUNTIF($C$15:C308, $B$16:$B$561&amp;"") + IF($B$16:$B$561="",1,0), 0)), "")</f>
        <v/>
      </c>
      <c r="D309" s="413" t="s">
        <v>3118</v>
      </c>
    </row>
    <row r="310" spans="1:4" s="11" customFormat="1" x14ac:dyDescent="0.15">
      <c r="A310" s="414" t="s">
        <v>3129</v>
      </c>
      <c r="B310" s="413" t="s">
        <v>3117</v>
      </c>
      <c r="C310" s="413" t="str">
        <f t="array" ref="C310">IFERROR(INDEX($B$16:$B$561, MATCH(0, COUNTIF($C$15:C309, $B$16:$B$561&amp;"") + IF($B$16:$B$561="",1,0), 0)), "")</f>
        <v/>
      </c>
      <c r="D310" s="413" t="s">
        <v>3118</v>
      </c>
    </row>
    <row r="311" spans="1:4" s="11" customFormat="1" x14ac:dyDescent="0.15">
      <c r="A311" s="414" t="s">
        <v>3130</v>
      </c>
      <c r="B311" s="413" t="s">
        <v>3131</v>
      </c>
      <c r="C311" s="413" t="str">
        <f t="array" ref="C311">IFERROR(INDEX($B$16:$B$561, MATCH(0, COUNTIF($C$15:C310, $B$16:$B$561&amp;"") + IF($B$16:$B$561="",1,0), 0)), "")</f>
        <v/>
      </c>
      <c r="D311" s="413" t="s">
        <v>3132</v>
      </c>
    </row>
    <row r="312" spans="1:4" s="11" customFormat="1" x14ac:dyDescent="0.15">
      <c r="A312" s="414" t="s">
        <v>3133</v>
      </c>
      <c r="B312" s="413" t="s">
        <v>3134</v>
      </c>
      <c r="C312" s="413" t="str">
        <f t="array" ref="C312">IFERROR(INDEX($B$16:$B$561, MATCH(0, COUNTIF($C$15:C311, $B$16:$B$561&amp;"") + IF($B$16:$B$561="",1,0), 0)), "")</f>
        <v/>
      </c>
      <c r="D312" s="413" t="s">
        <v>3135</v>
      </c>
    </row>
    <row r="313" spans="1:4" s="11" customFormat="1" x14ac:dyDescent="0.15">
      <c r="A313" s="414" t="s">
        <v>3136</v>
      </c>
      <c r="B313" s="413" t="s">
        <v>3137</v>
      </c>
      <c r="C313" s="413" t="str">
        <f t="array" ref="C313">IFERROR(INDEX($B$16:$B$561, MATCH(0, COUNTIF($C$15:C312, $B$16:$B$561&amp;"") + IF($B$16:$B$561="",1,0), 0)), "")</f>
        <v/>
      </c>
      <c r="D313" s="413" t="s">
        <v>3138</v>
      </c>
    </row>
    <row r="314" spans="1:4" s="11" customFormat="1" x14ac:dyDescent="0.15">
      <c r="A314" s="414" t="s">
        <v>3139</v>
      </c>
      <c r="B314" s="413" t="s">
        <v>3126</v>
      </c>
      <c r="C314" s="413" t="str">
        <f t="array" ref="C314">IFERROR(INDEX($B$16:$B$561, MATCH(0, COUNTIF($C$15:C313, $B$16:$B$561&amp;"") + IF($B$16:$B$561="",1,0), 0)), "")</f>
        <v/>
      </c>
      <c r="D314" s="413" t="s">
        <v>3127</v>
      </c>
    </row>
    <row r="315" spans="1:4" s="11" customFormat="1" x14ac:dyDescent="0.15">
      <c r="A315" s="414" t="s">
        <v>3140</v>
      </c>
      <c r="B315" s="413" t="s">
        <v>3141</v>
      </c>
      <c r="C315" s="413" t="str">
        <f t="array" ref="C315">IFERROR(INDEX($B$16:$B$561, MATCH(0, COUNTIF($C$15:C314, $B$16:$B$561&amp;"") + IF($B$16:$B$561="",1,0), 0)), "")</f>
        <v/>
      </c>
      <c r="D315" s="413" t="s">
        <v>3142</v>
      </c>
    </row>
    <row r="316" spans="1:4" s="11" customFormat="1" x14ac:dyDescent="0.15">
      <c r="A316" s="414" t="s">
        <v>3143</v>
      </c>
      <c r="B316" s="413" t="s">
        <v>2587</v>
      </c>
      <c r="C316" s="413" t="str">
        <f t="array" ref="C316">IFERROR(INDEX($B$16:$B$561, MATCH(0, COUNTIF($C$15:C315, $B$16:$B$561&amp;"") + IF($B$16:$B$561="",1,0), 0)), "")</f>
        <v/>
      </c>
      <c r="D316" s="413" t="s">
        <v>2588</v>
      </c>
    </row>
    <row r="317" spans="1:4" s="11" customFormat="1" x14ac:dyDescent="0.15">
      <c r="A317" s="414" t="s">
        <v>3144</v>
      </c>
      <c r="B317" s="413" t="s">
        <v>2587</v>
      </c>
      <c r="C317" s="413" t="str">
        <f t="array" ref="C317">IFERROR(INDEX($B$16:$B$561, MATCH(0, COUNTIF($C$15:C316, $B$16:$B$561&amp;"") + IF($B$16:$B$561="",1,0), 0)), "")</f>
        <v/>
      </c>
      <c r="D317" s="413" t="s">
        <v>2588</v>
      </c>
    </row>
    <row r="318" spans="1:4" s="11" customFormat="1" x14ac:dyDescent="0.15">
      <c r="A318" s="414" t="s">
        <v>3145</v>
      </c>
      <c r="B318" s="413" t="s">
        <v>3101</v>
      </c>
      <c r="C318" s="413" t="str">
        <f t="array" ref="C318">IFERROR(INDEX($B$16:$B$561, MATCH(0, COUNTIF($C$15:C317, $B$16:$B$561&amp;"") + IF($B$16:$B$561="",1,0), 0)), "")</f>
        <v/>
      </c>
      <c r="D318" s="413" t="s">
        <v>3102</v>
      </c>
    </row>
    <row r="319" spans="1:4" s="11" customFormat="1" x14ac:dyDescent="0.15">
      <c r="A319" s="414" t="s">
        <v>3146</v>
      </c>
      <c r="B319" s="413" t="s">
        <v>3131</v>
      </c>
      <c r="C319" s="413" t="str">
        <f t="array" ref="C319">IFERROR(INDEX($B$16:$B$561, MATCH(0, COUNTIF($C$15:C318, $B$16:$B$561&amp;"") + IF($B$16:$B$561="",1,0), 0)), "")</f>
        <v/>
      </c>
      <c r="D319" s="413" t="s">
        <v>3132</v>
      </c>
    </row>
    <row r="320" spans="1:4" s="11" customFormat="1" x14ac:dyDescent="0.15">
      <c r="A320" s="414" t="s">
        <v>3147</v>
      </c>
      <c r="B320" s="413" t="s">
        <v>3134</v>
      </c>
      <c r="C320" s="413" t="str">
        <f t="array" ref="C320">IFERROR(INDEX($B$16:$B$561, MATCH(0, COUNTIF($C$15:C319, $B$16:$B$561&amp;"") + IF($B$16:$B$561="",1,0), 0)), "")</f>
        <v/>
      </c>
      <c r="D320" s="413" t="s">
        <v>3135</v>
      </c>
    </row>
    <row r="321" spans="1:4" s="11" customFormat="1" x14ac:dyDescent="0.15">
      <c r="A321" s="414" t="s">
        <v>3148</v>
      </c>
      <c r="B321" s="413" t="s">
        <v>3134</v>
      </c>
      <c r="C321" s="413" t="str">
        <f t="array" ref="C321">IFERROR(INDEX($B$16:$B$561, MATCH(0, COUNTIF($C$15:C320, $B$16:$B$561&amp;"") + IF($B$16:$B$561="",1,0), 0)), "")</f>
        <v/>
      </c>
      <c r="D321" s="413" t="s">
        <v>3149</v>
      </c>
    </row>
    <row r="322" spans="1:4" s="11" customFormat="1" x14ac:dyDescent="0.15">
      <c r="A322" s="414" t="s">
        <v>3150</v>
      </c>
      <c r="B322" s="413" t="s">
        <v>3134</v>
      </c>
      <c r="C322" s="413" t="str">
        <f t="array" ref="C322">IFERROR(INDEX($B$16:$B$561, MATCH(0, COUNTIF($C$15:C321, $B$16:$B$561&amp;"") + IF($B$16:$B$561="",1,0), 0)), "")</f>
        <v/>
      </c>
      <c r="D322" s="413" t="s">
        <v>3149</v>
      </c>
    </row>
    <row r="323" spans="1:4" s="11" customFormat="1" x14ac:dyDescent="0.15">
      <c r="A323" s="414" t="s">
        <v>3151</v>
      </c>
      <c r="B323" s="413" t="s">
        <v>3152</v>
      </c>
      <c r="C323" s="413" t="str">
        <f t="array" ref="C323">IFERROR(INDEX($B$16:$B$561, MATCH(0, COUNTIF($C$15:C322, $B$16:$B$561&amp;"") + IF($B$16:$B$561="",1,0), 0)), "")</f>
        <v/>
      </c>
      <c r="D323" s="413" t="s">
        <v>3153</v>
      </c>
    </row>
    <row r="324" spans="1:4" s="11" customFormat="1" x14ac:dyDescent="0.15">
      <c r="A324" s="414" t="s">
        <v>3154</v>
      </c>
      <c r="B324" s="413" t="s">
        <v>3141</v>
      </c>
      <c r="C324" s="413" t="str">
        <f t="array" ref="C324">IFERROR(INDEX($B$16:$B$561, MATCH(0, COUNTIF($C$15:C323, $B$16:$B$561&amp;"") + IF($B$16:$B$561="",1,0), 0)), "")</f>
        <v/>
      </c>
      <c r="D324" s="413" t="s">
        <v>3142</v>
      </c>
    </row>
    <row r="325" spans="1:4" s="11" customFormat="1" x14ac:dyDescent="0.15">
      <c r="A325" s="414" t="s">
        <v>3155</v>
      </c>
      <c r="B325" s="413" t="s">
        <v>3141</v>
      </c>
      <c r="C325" s="413" t="str">
        <f t="array" ref="C325">IFERROR(INDEX($B$16:$B$561, MATCH(0, COUNTIF($C$15:C324, $B$16:$B$561&amp;"") + IF($B$16:$B$561="",1,0), 0)), "")</f>
        <v/>
      </c>
      <c r="D325" s="413" t="s">
        <v>3142</v>
      </c>
    </row>
    <row r="326" spans="1:4" s="11" customFormat="1" x14ac:dyDescent="0.15">
      <c r="A326" s="414" t="s">
        <v>3156</v>
      </c>
      <c r="B326" s="413" t="s">
        <v>3131</v>
      </c>
      <c r="C326" s="413" t="str">
        <f t="array" ref="C326">IFERROR(INDEX($B$16:$B$561, MATCH(0, COUNTIF($C$15:C325, $B$16:$B$561&amp;"") + IF($B$16:$B$561="",1,0), 0)), "")</f>
        <v/>
      </c>
      <c r="D326" s="413" t="s">
        <v>3132</v>
      </c>
    </row>
    <row r="327" spans="1:4" s="11" customFormat="1" x14ac:dyDescent="0.15">
      <c r="A327" s="414" t="s">
        <v>3157</v>
      </c>
      <c r="B327" s="413" t="s">
        <v>3158</v>
      </c>
      <c r="C327" s="413" t="str">
        <f t="array" ref="C327">IFERROR(INDEX($B$16:$B$561, MATCH(0, COUNTIF($C$15:C326, $B$16:$B$561&amp;"") + IF($B$16:$B$561="",1,0), 0)), "")</f>
        <v/>
      </c>
      <c r="D327" s="413" t="s">
        <v>3159</v>
      </c>
    </row>
    <row r="328" spans="1:4" s="11" customFormat="1" x14ac:dyDescent="0.15">
      <c r="A328" s="414" t="s">
        <v>3160</v>
      </c>
      <c r="B328" s="413" t="s">
        <v>3161</v>
      </c>
      <c r="C328" s="413" t="str">
        <f t="array" ref="C328">IFERROR(INDEX($B$16:$B$561, MATCH(0, COUNTIF($C$15:C327, $B$16:$B$561&amp;"") + IF($B$16:$B$561="",1,0), 0)), "")</f>
        <v/>
      </c>
      <c r="D328" s="413" t="s">
        <v>3162</v>
      </c>
    </row>
    <row r="329" spans="1:4" s="11" customFormat="1" x14ac:dyDescent="0.15">
      <c r="A329" s="414" t="s">
        <v>3163</v>
      </c>
      <c r="B329" s="413" t="s">
        <v>3164</v>
      </c>
      <c r="C329" s="413" t="str">
        <f t="array" ref="C329">IFERROR(INDEX($B$16:$B$561, MATCH(0, COUNTIF($C$15:C328, $B$16:$B$561&amp;"") + IF($B$16:$B$561="",1,0), 0)), "")</f>
        <v/>
      </c>
      <c r="D329" s="413" t="s">
        <v>3165</v>
      </c>
    </row>
    <row r="330" spans="1:4" s="11" customFormat="1" x14ac:dyDescent="0.15">
      <c r="A330" s="414" t="s">
        <v>3166</v>
      </c>
      <c r="B330" s="413" t="s">
        <v>3164</v>
      </c>
      <c r="C330" s="413" t="str">
        <f t="array" ref="C330">IFERROR(INDEX($B$16:$B$561, MATCH(0, COUNTIF($C$15:C329, $B$16:$B$561&amp;"") + IF($B$16:$B$561="",1,0), 0)), "")</f>
        <v/>
      </c>
      <c r="D330" s="413" t="s">
        <v>3165</v>
      </c>
    </row>
    <row r="331" spans="1:4" s="11" customFormat="1" x14ac:dyDescent="0.15">
      <c r="A331" s="414" t="s">
        <v>3167</v>
      </c>
      <c r="B331" s="413" t="s">
        <v>3164</v>
      </c>
      <c r="C331" s="413" t="str">
        <f t="array" ref="C331">IFERROR(INDEX($B$16:$B$561, MATCH(0, COUNTIF($C$15:C330, $B$16:$B$561&amp;"") + IF($B$16:$B$561="",1,0), 0)), "")</f>
        <v/>
      </c>
      <c r="D331" s="413" t="s">
        <v>3165</v>
      </c>
    </row>
    <row r="332" spans="1:4" s="11" customFormat="1" x14ac:dyDescent="0.15">
      <c r="A332" s="414" t="s">
        <v>3168</v>
      </c>
      <c r="B332" s="413" t="s">
        <v>3169</v>
      </c>
      <c r="C332" s="413" t="str">
        <f t="array" ref="C332">IFERROR(INDEX($B$16:$B$561, MATCH(0, COUNTIF($C$15:C331, $B$16:$B$561&amp;"") + IF($B$16:$B$561="",1,0), 0)), "")</f>
        <v/>
      </c>
      <c r="D332" s="413" t="s">
        <v>3170</v>
      </c>
    </row>
    <row r="333" spans="1:4" s="11" customFormat="1" x14ac:dyDescent="0.15">
      <c r="A333" s="414" t="s">
        <v>3171</v>
      </c>
      <c r="B333" s="413" t="s">
        <v>3172</v>
      </c>
      <c r="C333" s="413" t="str">
        <f t="array" ref="C333">IFERROR(INDEX($B$16:$B$561, MATCH(0, COUNTIF($C$15:C332, $B$16:$B$561&amp;"") + IF($B$16:$B$561="",1,0), 0)), "")</f>
        <v/>
      </c>
      <c r="D333" s="413" t="s">
        <v>3173</v>
      </c>
    </row>
    <row r="334" spans="1:4" s="11" customFormat="1" x14ac:dyDescent="0.15">
      <c r="A334" s="414" t="s">
        <v>3174</v>
      </c>
      <c r="B334" s="413" t="s">
        <v>3175</v>
      </c>
      <c r="C334" s="413" t="str">
        <f t="array" ref="C334">IFERROR(INDEX($B$16:$B$561, MATCH(0, COUNTIF($C$15:C333, $B$16:$B$561&amp;"") + IF($B$16:$B$561="",1,0), 0)), "")</f>
        <v/>
      </c>
      <c r="D334" s="413" t="s">
        <v>3176</v>
      </c>
    </row>
    <row r="335" spans="1:4" s="11" customFormat="1" x14ac:dyDescent="0.15">
      <c r="A335" s="414" t="s">
        <v>3177</v>
      </c>
      <c r="B335" s="413" t="s">
        <v>3178</v>
      </c>
      <c r="C335" s="413" t="str">
        <f t="array" ref="C335">IFERROR(INDEX($B$16:$B$561, MATCH(0, COUNTIF($C$15:C334, $B$16:$B$561&amp;"") + IF($B$16:$B$561="",1,0), 0)), "")</f>
        <v/>
      </c>
      <c r="D335" s="413" t="s">
        <v>3179</v>
      </c>
    </row>
    <row r="336" spans="1:4" s="11" customFormat="1" x14ac:dyDescent="0.15">
      <c r="A336" s="414" t="s">
        <v>3180</v>
      </c>
      <c r="B336" s="413" t="s">
        <v>3181</v>
      </c>
      <c r="C336" s="413" t="str">
        <f t="array" ref="C336">IFERROR(INDEX($B$16:$B$561, MATCH(0, COUNTIF($C$15:C335, $B$16:$B$561&amp;"") + IF($B$16:$B$561="",1,0), 0)), "")</f>
        <v/>
      </c>
      <c r="D336" s="413" t="s">
        <v>3182</v>
      </c>
    </row>
    <row r="337" spans="1:4" s="11" customFormat="1" x14ac:dyDescent="0.15">
      <c r="A337" s="414" t="s">
        <v>3183</v>
      </c>
      <c r="B337" s="413" t="s">
        <v>3184</v>
      </c>
      <c r="C337" s="413" t="str">
        <f t="array" ref="C337">IFERROR(INDEX($B$16:$B$561, MATCH(0, COUNTIF($C$15:C336, $B$16:$B$561&amp;"") + IF($B$16:$B$561="",1,0), 0)), "")</f>
        <v/>
      </c>
      <c r="D337" s="413" t="s">
        <v>3185</v>
      </c>
    </row>
    <row r="338" spans="1:4" s="11" customFormat="1" x14ac:dyDescent="0.15">
      <c r="A338" s="414" t="s">
        <v>3186</v>
      </c>
      <c r="B338" s="413" t="s">
        <v>2882</v>
      </c>
      <c r="C338" s="413" t="str">
        <f t="array" ref="C338">IFERROR(INDEX($B$16:$B$561, MATCH(0, COUNTIF($C$15:C337, $B$16:$B$561&amp;"") + IF($B$16:$B$561="",1,0), 0)), "")</f>
        <v/>
      </c>
      <c r="D338" s="413" t="s">
        <v>2883</v>
      </c>
    </row>
    <row r="339" spans="1:4" s="11" customFormat="1" x14ac:dyDescent="0.15">
      <c r="A339" s="414" t="s">
        <v>3187</v>
      </c>
      <c r="B339" s="413" t="s">
        <v>3188</v>
      </c>
      <c r="C339" s="413" t="str">
        <f t="array" ref="C339">IFERROR(INDEX($B$16:$B$561, MATCH(0, COUNTIF($C$15:C338, $B$16:$B$561&amp;"") + IF($B$16:$B$561="",1,0), 0)), "")</f>
        <v/>
      </c>
      <c r="D339" s="413" t="s">
        <v>3189</v>
      </c>
    </row>
    <row r="340" spans="1:4" s="11" customFormat="1" x14ac:dyDescent="0.15">
      <c r="A340" s="414" t="s">
        <v>3190</v>
      </c>
      <c r="B340" s="413" t="s">
        <v>3191</v>
      </c>
      <c r="C340" s="413" t="str">
        <f t="array" ref="C340">IFERROR(INDEX($B$16:$B$561, MATCH(0, COUNTIF($C$15:C339, $B$16:$B$561&amp;"") + IF($B$16:$B$561="",1,0), 0)), "")</f>
        <v/>
      </c>
      <c r="D340" s="413" t="s">
        <v>3192</v>
      </c>
    </row>
    <row r="341" spans="1:4" s="11" customFormat="1" x14ac:dyDescent="0.15">
      <c r="A341" s="414" t="s">
        <v>3193</v>
      </c>
      <c r="B341" s="413" t="s">
        <v>3191</v>
      </c>
      <c r="C341" s="413" t="str">
        <f t="array" ref="C341">IFERROR(INDEX($B$16:$B$561, MATCH(0, COUNTIF($C$15:C340, $B$16:$B$561&amp;"") + IF($B$16:$B$561="",1,0), 0)), "")</f>
        <v/>
      </c>
      <c r="D341" s="413" t="s">
        <v>3192</v>
      </c>
    </row>
    <row r="342" spans="1:4" s="11" customFormat="1" x14ac:dyDescent="0.15">
      <c r="A342" s="414" t="s">
        <v>3194</v>
      </c>
      <c r="B342" s="413" t="s">
        <v>3164</v>
      </c>
      <c r="C342" s="413" t="str">
        <f t="array" ref="C342">IFERROR(INDEX($B$16:$B$561, MATCH(0, COUNTIF($C$15:C341, $B$16:$B$561&amp;"") + IF($B$16:$B$561="",1,0), 0)), "")</f>
        <v/>
      </c>
      <c r="D342" s="413" t="s">
        <v>3165</v>
      </c>
    </row>
    <row r="343" spans="1:4" s="11" customFormat="1" x14ac:dyDescent="0.15">
      <c r="A343" s="414" t="s">
        <v>3195</v>
      </c>
      <c r="B343" s="413" t="s">
        <v>3196</v>
      </c>
      <c r="C343" s="413" t="str">
        <f t="array" ref="C343">IFERROR(INDEX($B$16:$B$561, MATCH(0, COUNTIF($C$15:C342, $B$16:$B$561&amp;"") + IF($B$16:$B$561="",1,0), 0)), "")</f>
        <v/>
      </c>
      <c r="D343" s="413" t="s">
        <v>3197</v>
      </c>
    </row>
    <row r="344" spans="1:4" s="11" customFormat="1" x14ac:dyDescent="0.15">
      <c r="A344" s="414" t="s">
        <v>3198</v>
      </c>
      <c r="B344" s="413" t="s">
        <v>3199</v>
      </c>
      <c r="C344" s="413" t="str">
        <f t="array" ref="C344">IFERROR(INDEX($B$16:$B$561, MATCH(0, COUNTIF($C$15:C343, $B$16:$B$561&amp;"") + IF($B$16:$B$561="",1,0), 0)), "")</f>
        <v/>
      </c>
      <c r="D344" s="413" t="s">
        <v>3200</v>
      </c>
    </row>
    <row r="345" spans="1:4" s="11" customFormat="1" x14ac:dyDescent="0.15">
      <c r="A345" s="414" t="s">
        <v>3201</v>
      </c>
      <c r="B345" s="413" t="s">
        <v>3199</v>
      </c>
      <c r="C345" s="413" t="str">
        <f t="array" ref="C345">IFERROR(INDEX($B$16:$B$561, MATCH(0, COUNTIF($C$15:C344, $B$16:$B$561&amp;"") + IF($B$16:$B$561="",1,0), 0)), "")</f>
        <v/>
      </c>
      <c r="D345" s="413" t="s">
        <v>3200</v>
      </c>
    </row>
    <row r="346" spans="1:4" s="11" customFormat="1" x14ac:dyDescent="0.15">
      <c r="A346" s="414" t="s">
        <v>3202</v>
      </c>
      <c r="B346" s="413" t="s">
        <v>3203</v>
      </c>
      <c r="C346" s="413" t="str">
        <f t="array" ref="C346">IFERROR(INDEX($B$16:$B$561, MATCH(0, COUNTIF($C$15:C345, $B$16:$B$561&amp;"") + IF($B$16:$B$561="",1,0), 0)), "")</f>
        <v/>
      </c>
      <c r="D346" s="413" t="s">
        <v>3204</v>
      </c>
    </row>
    <row r="347" spans="1:4" s="11" customFormat="1" x14ac:dyDescent="0.15">
      <c r="A347" s="414" t="s">
        <v>3205</v>
      </c>
      <c r="B347" s="413" t="s">
        <v>3203</v>
      </c>
      <c r="C347" s="413" t="str">
        <f t="array" ref="C347">IFERROR(INDEX($B$16:$B$561, MATCH(0, COUNTIF($C$15:C346, $B$16:$B$561&amp;"") + IF($B$16:$B$561="",1,0), 0)), "")</f>
        <v/>
      </c>
      <c r="D347" s="413" t="s">
        <v>3204</v>
      </c>
    </row>
    <row r="348" spans="1:4" s="11" customFormat="1" x14ac:dyDescent="0.15">
      <c r="A348" s="414" t="s">
        <v>3206</v>
      </c>
      <c r="B348" s="413" t="s">
        <v>3203</v>
      </c>
      <c r="C348" s="413" t="str">
        <f t="array" ref="C348">IFERROR(INDEX($B$16:$B$561, MATCH(0, COUNTIF($C$15:C347, $B$16:$B$561&amp;"") + IF($B$16:$B$561="",1,0), 0)), "")</f>
        <v/>
      </c>
      <c r="D348" s="413" t="s">
        <v>3204</v>
      </c>
    </row>
    <row r="349" spans="1:4" s="11" customFormat="1" x14ac:dyDescent="0.15">
      <c r="A349" s="414" t="s">
        <v>3207</v>
      </c>
      <c r="B349" s="413" t="s">
        <v>3199</v>
      </c>
      <c r="C349" s="413" t="str">
        <f t="array" ref="C349">IFERROR(INDEX($B$16:$B$561, MATCH(0, COUNTIF($C$15:C348, $B$16:$B$561&amp;"") + IF($B$16:$B$561="",1,0), 0)), "")</f>
        <v/>
      </c>
      <c r="D349" s="413" t="s">
        <v>3200</v>
      </c>
    </row>
    <row r="350" spans="1:4" s="11" customFormat="1" x14ac:dyDescent="0.15">
      <c r="A350" s="414" t="s">
        <v>3208</v>
      </c>
      <c r="B350" s="413" t="s">
        <v>3209</v>
      </c>
      <c r="C350" s="413" t="str">
        <f t="array" ref="C350">IFERROR(INDEX($B$16:$B$561, MATCH(0, COUNTIF($C$15:C349, $B$16:$B$561&amp;"") + IF($B$16:$B$561="",1,0), 0)), "")</f>
        <v/>
      </c>
      <c r="D350" s="413" t="s">
        <v>3210</v>
      </c>
    </row>
    <row r="351" spans="1:4" s="11" customFormat="1" x14ac:dyDescent="0.15">
      <c r="A351" s="414" t="s">
        <v>3211</v>
      </c>
      <c r="B351" s="413" t="s">
        <v>3212</v>
      </c>
      <c r="C351" s="413" t="str">
        <f t="array" ref="C351">IFERROR(INDEX($B$16:$B$561, MATCH(0, COUNTIF($C$15:C350, $B$16:$B$561&amp;"") + IF($B$16:$B$561="",1,0), 0)), "")</f>
        <v/>
      </c>
      <c r="D351" s="413" t="s">
        <v>3213</v>
      </c>
    </row>
    <row r="352" spans="1:4" s="11" customFormat="1" x14ac:dyDescent="0.15">
      <c r="A352" s="414" t="s">
        <v>3214</v>
      </c>
      <c r="B352" s="413" t="s">
        <v>3215</v>
      </c>
      <c r="C352" s="413" t="str">
        <f t="array" ref="C352">IFERROR(INDEX($B$16:$B$561, MATCH(0, COUNTIF($C$15:C351, $B$16:$B$561&amp;"") + IF($B$16:$B$561="",1,0), 0)), "")</f>
        <v/>
      </c>
      <c r="D352" s="413" t="s">
        <v>3216</v>
      </c>
    </row>
    <row r="353" spans="1:4" s="11" customFormat="1" x14ac:dyDescent="0.15">
      <c r="A353" s="414" t="s">
        <v>3217</v>
      </c>
      <c r="B353" s="413" t="s">
        <v>3215</v>
      </c>
      <c r="C353" s="413" t="str">
        <f t="array" ref="C353">IFERROR(INDEX($B$16:$B$561, MATCH(0, COUNTIF($C$15:C352, $B$16:$B$561&amp;"") + IF($B$16:$B$561="",1,0), 0)), "")</f>
        <v/>
      </c>
      <c r="D353" s="413" t="s">
        <v>3216</v>
      </c>
    </row>
    <row r="354" spans="1:4" s="11" customFormat="1" x14ac:dyDescent="0.15">
      <c r="A354" s="414" t="s">
        <v>3218</v>
      </c>
      <c r="B354" s="413" t="s">
        <v>3199</v>
      </c>
      <c r="C354" s="413" t="str">
        <f t="array" ref="C354">IFERROR(INDEX($B$16:$B$561, MATCH(0, COUNTIF($C$15:C353, $B$16:$B$561&amp;"") + IF($B$16:$B$561="",1,0), 0)), "")</f>
        <v/>
      </c>
      <c r="D354" s="413" t="s">
        <v>3200</v>
      </c>
    </row>
    <row r="355" spans="1:4" s="11" customFormat="1" x14ac:dyDescent="0.15">
      <c r="A355" s="414" t="s">
        <v>3219</v>
      </c>
      <c r="B355" s="413" t="s">
        <v>3220</v>
      </c>
      <c r="C355" s="413" t="str">
        <f t="array" ref="C355">IFERROR(INDEX($B$16:$B$561, MATCH(0, COUNTIF($C$15:C354, $B$16:$B$561&amp;"") + IF($B$16:$B$561="",1,0), 0)), "")</f>
        <v/>
      </c>
      <c r="D355" s="413" t="s">
        <v>3221</v>
      </c>
    </row>
    <row r="356" spans="1:4" s="11" customFormat="1" x14ac:dyDescent="0.15">
      <c r="A356" s="414" t="s">
        <v>3222</v>
      </c>
      <c r="B356" s="413" t="s">
        <v>2581</v>
      </c>
      <c r="C356" s="413" t="str">
        <f t="array" ref="C356">IFERROR(INDEX($B$16:$B$561, MATCH(0, COUNTIF($C$15:C355, $B$16:$B$561&amp;"") + IF($B$16:$B$561="",1,0), 0)), "")</f>
        <v/>
      </c>
      <c r="D356" s="413" t="s">
        <v>2582</v>
      </c>
    </row>
    <row r="357" spans="1:4" s="11" customFormat="1" x14ac:dyDescent="0.15">
      <c r="A357" s="414" t="s">
        <v>3223</v>
      </c>
      <c r="B357" s="413" t="s">
        <v>3224</v>
      </c>
      <c r="C357" s="413" t="str">
        <f t="array" ref="C357">IFERROR(INDEX($B$16:$B$561, MATCH(0, COUNTIF($C$15:C356, $B$16:$B$561&amp;"") + IF($B$16:$B$561="",1,0), 0)), "")</f>
        <v/>
      </c>
      <c r="D357" s="413" t="s">
        <v>3225</v>
      </c>
    </row>
    <row r="358" spans="1:4" s="11" customFormat="1" x14ac:dyDescent="0.15">
      <c r="A358" s="414" t="s">
        <v>3226</v>
      </c>
      <c r="B358" s="413" t="s">
        <v>3227</v>
      </c>
      <c r="C358" s="413" t="str">
        <f t="array" ref="C358">IFERROR(INDEX($B$16:$B$561, MATCH(0, COUNTIF($C$15:C357, $B$16:$B$561&amp;"") + IF($B$16:$B$561="",1,0), 0)), "")</f>
        <v/>
      </c>
      <c r="D358" s="413" t="s">
        <v>3228</v>
      </c>
    </row>
    <row r="359" spans="1:4" s="11" customFormat="1" x14ac:dyDescent="0.15">
      <c r="A359" s="414" t="s">
        <v>3229</v>
      </c>
      <c r="B359" s="413" t="s">
        <v>3230</v>
      </c>
      <c r="C359" s="413" t="str">
        <f t="array" ref="C359">IFERROR(INDEX($B$16:$B$561, MATCH(0, COUNTIF($C$15:C358, $B$16:$B$561&amp;"") + IF($B$16:$B$561="",1,0), 0)), "")</f>
        <v/>
      </c>
      <c r="D359" s="413" t="s">
        <v>3231</v>
      </c>
    </row>
    <row r="360" spans="1:4" s="11" customFormat="1" x14ac:dyDescent="0.15">
      <c r="A360" s="414" t="s">
        <v>3232</v>
      </c>
      <c r="B360" s="413" t="s">
        <v>3230</v>
      </c>
      <c r="C360" s="413" t="str">
        <f t="array" ref="C360">IFERROR(INDEX($B$16:$B$561, MATCH(0, COUNTIF($C$15:C359, $B$16:$B$561&amp;"") + IF($B$16:$B$561="",1,0), 0)), "")</f>
        <v/>
      </c>
      <c r="D360" s="413" t="s">
        <v>3231</v>
      </c>
    </row>
    <row r="361" spans="1:4" s="11" customFormat="1" x14ac:dyDescent="0.15">
      <c r="A361" s="414" t="s">
        <v>3233</v>
      </c>
      <c r="B361" s="413" t="s">
        <v>3227</v>
      </c>
      <c r="C361" s="413" t="str">
        <f t="array" ref="C361">IFERROR(INDEX($B$16:$B$561, MATCH(0, COUNTIF($C$15:C360, $B$16:$B$561&amp;"") + IF($B$16:$B$561="",1,0), 0)), "")</f>
        <v/>
      </c>
      <c r="D361" s="413" t="s">
        <v>3228</v>
      </c>
    </row>
    <row r="362" spans="1:4" s="11" customFormat="1" x14ac:dyDescent="0.15">
      <c r="A362" s="414" t="s">
        <v>3234</v>
      </c>
      <c r="B362" s="413" t="s">
        <v>3235</v>
      </c>
      <c r="C362" s="413" t="str">
        <f t="array" ref="C362">IFERROR(INDEX($B$16:$B$561, MATCH(0, COUNTIF($C$15:C361, $B$16:$B$561&amp;"") + IF($B$16:$B$561="",1,0), 0)), "")</f>
        <v/>
      </c>
      <c r="D362" s="413" t="s">
        <v>3236</v>
      </c>
    </row>
    <row r="363" spans="1:4" s="11" customFormat="1" x14ac:dyDescent="0.15">
      <c r="A363" s="414" t="s">
        <v>3237</v>
      </c>
      <c r="B363" s="413" t="s">
        <v>2897</v>
      </c>
      <c r="C363" s="413" t="str">
        <f t="array" ref="C363">IFERROR(INDEX($B$16:$B$561, MATCH(0, COUNTIF($C$15:C362, $B$16:$B$561&amp;"") + IF($B$16:$B$561="",1,0), 0)), "")</f>
        <v/>
      </c>
      <c r="D363" s="413" t="s">
        <v>2898</v>
      </c>
    </row>
    <row r="364" spans="1:4" s="11" customFormat="1" x14ac:dyDescent="0.15">
      <c r="A364" s="414" t="s">
        <v>3238</v>
      </c>
      <c r="B364" s="413" t="s">
        <v>3220</v>
      </c>
      <c r="C364" s="413" t="str">
        <f t="array" ref="C364">IFERROR(INDEX($B$16:$B$561, MATCH(0, COUNTIF($C$15:C363, $B$16:$B$561&amp;"") + IF($B$16:$B$561="",1,0), 0)), "")</f>
        <v/>
      </c>
      <c r="D364" s="413" t="s">
        <v>3221</v>
      </c>
    </row>
    <row r="365" spans="1:4" s="11" customFormat="1" x14ac:dyDescent="0.15">
      <c r="A365" s="414" t="s">
        <v>3239</v>
      </c>
      <c r="B365" s="413" t="s">
        <v>3240</v>
      </c>
      <c r="C365" s="413" t="str">
        <f t="array" ref="C365">IFERROR(INDEX($B$16:$B$561, MATCH(0, COUNTIF($C$15:C364, $B$16:$B$561&amp;"") + IF($B$16:$B$561="",1,0), 0)), "")</f>
        <v/>
      </c>
      <c r="D365" s="413" t="s">
        <v>3241</v>
      </c>
    </row>
    <row r="366" spans="1:4" s="11" customFormat="1" x14ac:dyDescent="0.15">
      <c r="A366" s="414" t="s">
        <v>3242</v>
      </c>
      <c r="B366" s="413" t="s">
        <v>2897</v>
      </c>
      <c r="C366" s="413" t="str">
        <f t="array" ref="C366">IFERROR(INDEX($B$16:$B$561, MATCH(0, COUNTIF($C$15:C365, $B$16:$B$561&amp;"") + IF($B$16:$B$561="",1,0), 0)), "")</f>
        <v/>
      </c>
      <c r="D366" s="413" t="s">
        <v>2898</v>
      </c>
    </row>
    <row r="367" spans="1:4" s="11" customFormat="1" x14ac:dyDescent="0.15">
      <c r="A367" s="414" t="s">
        <v>3243</v>
      </c>
      <c r="B367" s="413" t="s">
        <v>3244</v>
      </c>
      <c r="C367" s="413" t="str">
        <f t="array" ref="C367">IFERROR(INDEX($B$16:$B$561, MATCH(0, COUNTIF($C$15:C366, $B$16:$B$561&amp;"") + IF($B$16:$B$561="",1,0), 0)), "")</f>
        <v/>
      </c>
      <c r="D367" s="413" t="s">
        <v>3245</v>
      </c>
    </row>
    <row r="368" spans="1:4" s="11" customFormat="1" x14ac:dyDescent="0.15">
      <c r="A368" s="414" t="s">
        <v>3246</v>
      </c>
      <c r="B368" s="413" t="s">
        <v>3247</v>
      </c>
      <c r="C368" s="413" t="str">
        <f t="array" ref="C368">IFERROR(INDEX($B$16:$B$561, MATCH(0, COUNTIF($C$15:C367, $B$16:$B$561&amp;"") + IF($B$16:$B$561="",1,0), 0)), "")</f>
        <v/>
      </c>
      <c r="D368" s="413" t="s">
        <v>3248</v>
      </c>
    </row>
    <row r="369" spans="1:4" s="11" customFormat="1" x14ac:dyDescent="0.15">
      <c r="A369" s="414" t="s">
        <v>3249</v>
      </c>
      <c r="B369" s="413" t="s">
        <v>2577</v>
      </c>
      <c r="C369" s="413" t="str">
        <f t="array" ref="C369">IFERROR(INDEX($B$16:$B$561, MATCH(0, COUNTIF($C$15:C368, $B$16:$B$561&amp;"") + IF($B$16:$B$561="",1,0), 0)), "")</f>
        <v/>
      </c>
      <c r="D369" s="413" t="s">
        <v>2578</v>
      </c>
    </row>
    <row r="370" spans="1:4" s="11" customFormat="1" x14ac:dyDescent="0.15">
      <c r="A370" s="414" t="s">
        <v>3250</v>
      </c>
      <c r="B370" s="413" t="s">
        <v>3251</v>
      </c>
      <c r="C370" s="413" t="str">
        <f t="array" ref="C370">IFERROR(INDEX($B$16:$B$561, MATCH(0, COUNTIF($C$15:C369, $B$16:$B$561&amp;"") + IF($B$16:$B$561="",1,0), 0)), "")</f>
        <v/>
      </c>
      <c r="D370" s="413" t="s">
        <v>3252</v>
      </c>
    </row>
    <row r="371" spans="1:4" s="11" customFormat="1" x14ac:dyDescent="0.15">
      <c r="A371" s="414" t="s">
        <v>3253</v>
      </c>
      <c r="B371" s="413" t="s">
        <v>3251</v>
      </c>
      <c r="C371" s="413" t="str">
        <f t="array" ref="C371">IFERROR(INDEX($B$16:$B$561, MATCH(0, COUNTIF($C$15:C370, $B$16:$B$561&amp;"") + IF($B$16:$B$561="",1,0), 0)), "")</f>
        <v/>
      </c>
      <c r="D371" s="413" t="s">
        <v>3252</v>
      </c>
    </row>
    <row r="372" spans="1:4" s="11" customFormat="1" x14ac:dyDescent="0.15">
      <c r="A372" s="414" t="s">
        <v>3254</v>
      </c>
      <c r="B372" s="413" t="s">
        <v>3255</v>
      </c>
      <c r="C372" s="413" t="str">
        <f t="array" ref="C372">IFERROR(INDEX($B$16:$B$561, MATCH(0, COUNTIF($C$15:C371, $B$16:$B$561&amp;"") + IF($B$16:$B$561="",1,0), 0)), "")</f>
        <v/>
      </c>
      <c r="D372" s="413" t="s">
        <v>3256</v>
      </c>
    </row>
    <row r="373" spans="1:4" s="11" customFormat="1" x14ac:dyDescent="0.15">
      <c r="A373" s="414" t="s">
        <v>3257</v>
      </c>
      <c r="B373" s="413" t="s">
        <v>3258</v>
      </c>
      <c r="C373" s="413" t="str">
        <f t="array" ref="C373">IFERROR(INDEX($B$16:$B$561, MATCH(0, COUNTIF($C$15:C372, $B$16:$B$561&amp;"") + IF($B$16:$B$561="",1,0), 0)), "")</f>
        <v/>
      </c>
      <c r="D373" s="413" t="s">
        <v>3259</v>
      </c>
    </row>
    <row r="374" spans="1:4" s="11" customFormat="1" x14ac:dyDescent="0.15">
      <c r="A374" s="414" t="s">
        <v>3260</v>
      </c>
      <c r="B374" s="413" t="s">
        <v>3261</v>
      </c>
      <c r="C374" s="413" t="str">
        <f t="array" ref="C374">IFERROR(INDEX($B$16:$B$561, MATCH(0, COUNTIF($C$15:C373, $B$16:$B$561&amp;"") + IF($B$16:$B$561="",1,0), 0)), "")</f>
        <v/>
      </c>
      <c r="D374" s="413" t="s">
        <v>3262</v>
      </c>
    </row>
    <row r="375" spans="1:4" s="11" customFormat="1" x14ac:dyDescent="0.15">
      <c r="A375" s="414" t="s">
        <v>3263</v>
      </c>
      <c r="B375" s="413" t="s">
        <v>3264</v>
      </c>
      <c r="C375" s="413" t="str">
        <f t="array" ref="C375">IFERROR(INDEX($B$16:$B$561, MATCH(0, COUNTIF($C$15:C374, $B$16:$B$561&amp;"") + IF($B$16:$B$561="",1,0), 0)), "")</f>
        <v/>
      </c>
      <c r="D375" s="413" t="s">
        <v>3265</v>
      </c>
    </row>
    <row r="376" spans="1:4" s="11" customFormat="1" x14ac:dyDescent="0.15">
      <c r="A376" s="414" t="s">
        <v>3266</v>
      </c>
      <c r="B376" s="413" t="s">
        <v>3267</v>
      </c>
      <c r="C376" s="413" t="str">
        <f t="array" ref="C376">IFERROR(INDEX($B$16:$B$561, MATCH(0, COUNTIF($C$15:C375, $B$16:$B$561&amp;"") + IF($B$16:$B$561="",1,0), 0)), "")</f>
        <v/>
      </c>
      <c r="D376" s="413" t="s">
        <v>3268</v>
      </c>
    </row>
    <row r="377" spans="1:4" s="11" customFormat="1" x14ac:dyDescent="0.15">
      <c r="A377" s="414" t="s">
        <v>3269</v>
      </c>
      <c r="B377" s="413" t="s">
        <v>3270</v>
      </c>
      <c r="C377" s="413" t="str">
        <f t="array" ref="C377">IFERROR(INDEX($B$16:$B$561, MATCH(0, COUNTIF($C$15:C376, $B$16:$B$561&amp;"") + IF($B$16:$B$561="",1,0), 0)), "")</f>
        <v/>
      </c>
      <c r="D377" s="413" t="s">
        <v>3271</v>
      </c>
    </row>
    <row r="378" spans="1:4" s="11" customFormat="1" x14ac:dyDescent="0.15">
      <c r="A378" s="414" t="s">
        <v>3272</v>
      </c>
      <c r="B378" s="413" t="s">
        <v>3273</v>
      </c>
      <c r="C378" s="413" t="str">
        <f t="array" ref="C378">IFERROR(INDEX($B$16:$B$561, MATCH(0, COUNTIF($C$15:C377, $B$16:$B$561&amp;"") + IF($B$16:$B$561="",1,0), 0)), "")</f>
        <v/>
      </c>
      <c r="D378" s="413" t="s">
        <v>3274</v>
      </c>
    </row>
    <row r="379" spans="1:4" s="11" customFormat="1" x14ac:dyDescent="0.15">
      <c r="A379" s="414" t="s">
        <v>3275</v>
      </c>
      <c r="B379" s="413" t="s">
        <v>3273</v>
      </c>
      <c r="C379" s="413" t="str">
        <f t="array" ref="C379">IFERROR(INDEX($B$16:$B$561, MATCH(0, COUNTIF($C$15:C378, $B$16:$B$561&amp;"") + IF($B$16:$B$561="",1,0), 0)), "")</f>
        <v/>
      </c>
      <c r="D379" s="413" t="s">
        <v>3274</v>
      </c>
    </row>
    <row r="380" spans="1:4" s="11" customFormat="1" x14ac:dyDescent="0.15">
      <c r="A380" s="414" t="s">
        <v>3276</v>
      </c>
      <c r="B380" s="413" t="s">
        <v>2974</v>
      </c>
      <c r="C380" s="413" t="str">
        <f t="array" ref="C380">IFERROR(INDEX($B$16:$B$561, MATCH(0, COUNTIF($C$15:C379, $B$16:$B$561&amp;"") + IF($B$16:$B$561="",1,0), 0)), "")</f>
        <v/>
      </c>
      <c r="D380" s="413" t="s">
        <v>2975</v>
      </c>
    </row>
    <row r="381" spans="1:4" s="11" customFormat="1" x14ac:dyDescent="0.15">
      <c r="A381" s="414" t="s">
        <v>3277</v>
      </c>
      <c r="B381" s="413" t="s">
        <v>3278</v>
      </c>
      <c r="C381" s="413" t="str">
        <f t="array" ref="C381">IFERROR(INDEX($B$16:$B$561, MATCH(0, COUNTIF($C$15:C380, $B$16:$B$561&amp;"") + IF($B$16:$B$561="",1,0), 0)), "")</f>
        <v/>
      </c>
      <c r="D381" s="413" t="s">
        <v>3279</v>
      </c>
    </row>
    <row r="382" spans="1:4" s="11" customFormat="1" x14ac:dyDescent="0.15">
      <c r="A382" s="414" t="s">
        <v>3280</v>
      </c>
      <c r="B382" s="413" t="s">
        <v>2939</v>
      </c>
      <c r="C382" s="413" t="str">
        <f t="array" ref="C382">IFERROR(INDEX($B$16:$B$561, MATCH(0, COUNTIF($C$15:C381, $B$16:$B$561&amp;"") + IF($B$16:$B$561="",1,0), 0)), "")</f>
        <v/>
      </c>
      <c r="D382" s="413" t="s">
        <v>2940</v>
      </c>
    </row>
    <row r="383" spans="1:4" s="11" customFormat="1" x14ac:dyDescent="0.15">
      <c r="A383" s="414" t="s">
        <v>3281</v>
      </c>
      <c r="B383" s="413" t="s">
        <v>2742</v>
      </c>
      <c r="C383" s="413" t="str">
        <f t="array" ref="C383">IFERROR(INDEX($B$16:$B$561, MATCH(0, COUNTIF($C$15:C382, $B$16:$B$561&amp;"") + IF($B$16:$B$561="",1,0), 0)), "")</f>
        <v/>
      </c>
      <c r="D383" s="413" t="s">
        <v>2743</v>
      </c>
    </row>
    <row r="384" spans="1:4" s="11" customFormat="1" x14ac:dyDescent="0.15">
      <c r="A384" s="414" t="s">
        <v>3282</v>
      </c>
      <c r="B384" s="413" t="s">
        <v>3283</v>
      </c>
      <c r="C384" s="413" t="str">
        <f t="array" ref="C384">IFERROR(INDEX($B$16:$B$561, MATCH(0, COUNTIF($C$15:C383, $B$16:$B$561&amp;"") + IF($B$16:$B$561="",1,0), 0)), "")</f>
        <v/>
      </c>
      <c r="D384" s="413" t="s">
        <v>3284</v>
      </c>
    </row>
    <row r="385" spans="1:4" s="11" customFormat="1" x14ac:dyDescent="0.15">
      <c r="A385" s="414" t="s">
        <v>3285</v>
      </c>
      <c r="B385" s="413" t="s">
        <v>3286</v>
      </c>
      <c r="C385" s="413" t="str">
        <f t="array" ref="C385">IFERROR(INDEX($B$16:$B$561, MATCH(0, COUNTIF($C$15:C384, $B$16:$B$561&amp;"") + IF($B$16:$B$561="",1,0), 0)), "")</f>
        <v/>
      </c>
      <c r="D385" s="413" t="s">
        <v>3287</v>
      </c>
    </row>
    <row r="386" spans="1:4" s="11" customFormat="1" x14ac:dyDescent="0.15">
      <c r="A386" s="414" t="s">
        <v>3288</v>
      </c>
      <c r="B386" s="413" t="s">
        <v>3286</v>
      </c>
      <c r="C386" s="413" t="str">
        <f t="array" ref="C386">IFERROR(INDEX($B$16:$B$561, MATCH(0, COUNTIF($C$15:C385, $B$16:$B$561&amp;"") + IF($B$16:$B$561="",1,0), 0)), "")</f>
        <v/>
      </c>
      <c r="D386" s="413" t="s">
        <v>3287</v>
      </c>
    </row>
    <row r="387" spans="1:4" s="11" customFormat="1" x14ac:dyDescent="0.15">
      <c r="A387" s="414" t="s">
        <v>3289</v>
      </c>
      <c r="B387" s="413" t="s">
        <v>3290</v>
      </c>
      <c r="C387" s="413" t="str">
        <f t="array" ref="C387">IFERROR(INDEX($B$16:$B$561, MATCH(0, COUNTIF($C$15:C386, $B$16:$B$561&amp;"") + IF($B$16:$B$561="",1,0), 0)), "")</f>
        <v/>
      </c>
      <c r="D387" s="413" t="s">
        <v>3291</v>
      </c>
    </row>
    <row r="388" spans="1:4" s="11" customFormat="1" x14ac:dyDescent="0.15">
      <c r="A388" s="414" t="s">
        <v>3292</v>
      </c>
      <c r="B388" s="413" t="s">
        <v>3293</v>
      </c>
      <c r="C388" s="413" t="str">
        <f t="array" ref="C388">IFERROR(INDEX($B$16:$B$561, MATCH(0, COUNTIF($C$15:C387, $B$16:$B$561&amp;"") + IF($B$16:$B$561="",1,0), 0)), "")</f>
        <v/>
      </c>
      <c r="D388" s="413" t="s">
        <v>3294</v>
      </c>
    </row>
    <row r="389" spans="1:4" s="11" customFormat="1" x14ac:dyDescent="0.15">
      <c r="A389" s="414" t="s">
        <v>3295</v>
      </c>
      <c r="B389" s="413" t="s">
        <v>3296</v>
      </c>
      <c r="C389" s="413" t="str">
        <f t="array" ref="C389">IFERROR(INDEX($B$16:$B$561, MATCH(0, COUNTIF($C$15:C388, $B$16:$B$561&amp;"") + IF($B$16:$B$561="",1,0), 0)), "")</f>
        <v/>
      </c>
      <c r="D389" s="413" t="s">
        <v>3297</v>
      </c>
    </row>
    <row r="390" spans="1:4" s="11" customFormat="1" x14ac:dyDescent="0.15">
      <c r="A390" s="414" t="s">
        <v>3298</v>
      </c>
      <c r="B390" s="413" t="s">
        <v>3296</v>
      </c>
      <c r="C390" s="413" t="str">
        <f t="array" ref="C390">IFERROR(INDEX($B$16:$B$561, MATCH(0, COUNTIF($C$15:C389, $B$16:$B$561&amp;"") + IF($B$16:$B$561="",1,0), 0)), "")</f>
        <v/>
      </c>
      <c r="D390" s="413" t="s">
        <v>3297</v>
      </c>
    </row>
    <row r="391" spans="1:4" s="11" customFormat="1" x14ac:dyDescent="0.15">
      <c r="A391" s="414" t="s">
        <v>3299</v>
      </c>
      <c r="B391" s="413" t="s">
        <v>3293</v>
      </c>
      <c r="C391" s="413" t="str">
        <f t="array" ref="C391">IFERROR(INDEX($B$16:$B$561, MATCH(0, COUNTIF($C$15:C390, $B$16:$B$561&amp;"") + IF($B$16:$B$561="",1,0), 0)), "")</f>
        <v/>
      </c>
      <c r="D391" s="413" t="s">
        <v>3294</v>
      </c>
    </row>
    <row r="392" spans="1:4" s="11" customFormat="1" x14ac:dyDescent="0.15">
      <c r="A392" s="414" t="s">
        <v>3300</v>
      </c>
      <c r="B392" s="413" t="s">
        <v>3283</v>
      </c>
      <c r="C392" s="413" t="str">
        <f t="array" ref="C392">IFERROR(INDEX($B$16:$B$561, MATCH(0, COUNTIF($C$15:C391, $B$16:$B$561&amp;"") + IF($B$16:$B$561="",1,0), 0)), "")</f>
        <v/>
      </c>
      <c r="D392" s="413" t="s">
        <v>3284</v>
      </c>
    </row>
    <row r="393" spans="1:4" s="11" customFormat="1" x14ac:dyDescent="0.15">
      <c r="A393" s="414" t="s">
        <v>3301</v>
      </c>
      <c r="B393" s="413" t="s">
        <v>3286</v>
      </c>
      <c r="C393" s="413" t="str">
        <f t="array" ref="C393">IFERROR(INDEX($B$16:$B$561, MATCH(0, COUNTIF($C$15:C392, $B$16:$B$561&amp;"") + IF($B$16:$B$561="",1,0), 0)), "")</f>
        <v/>
      </c>
      <c r="D393" s="413" t="s">
        <v>3287</v>
      </c>
    </row>
    <row r="394" spans="1:4" s="11" customFormat="1" x14ac:dyDescent="0.15">
      <c r="A394" s="414" t="s">
        <v>3302</v>
      </c>
      <c r="B394" s="413" t="s">
        <v>3286</v>
      </c>
      <c r="C394" s="413" t="str">
        <f t="array" ref="C394">IFERROR(INDEX($B$16:$B$561, MATCH(0, COUNTIF($C$15:C393, $B$16:$B$561&amp;"") + IF($B$16:$B$561="",1,0), 0)), "")</f>
        <v/>
      </c>
      <c r="D394" s="413" t="s">
        <v>3287</v>
      </c>
    </row>
    <row r="395" spans="1:4" s="11" customFormat="1" x14ac:dyDescent="0.15">
      <c r="A395" s="414" t="s">
        <v>3303</v>
      </c>
      <c r="B395" s="413" t="s">
        <v>3304</v>
      </c>
      <c r="C395" s="413" t="str">
        <f t="array" ref="C395">IFERROR(INDEX($B$16:$B$561, MATCH(0, COUNTIF($C$15:C394, $B$16:$B$561&amp;"") + IF($B$16:$B$561="",1,0), 0)), "")</f>
        <v/>
      </c>
      <c r="D395" s="413" t="s">
        <v>3305</v>
      </c>
    </row>
    <row r="396" spans="1:4" s="11" customFormat="1" x14ac:dyDescent="0.15">
      <c r="A396" s="414" t="s">
        <v>3306</v>
      </c>
      <c r="B396" s="413" t="s">
        <v>3307</v>
      </c>
      <c r="C396" s="413" t="str">
        <f t="array" ref="C396">IFERROR(INDEX($B$16:$B$561, MATCH(0, COUNTIF($C$15:C395, $B$16:$B$561&amp;"") + IF($B$16:$B$561="",1,0), 0)), "")</f>
        <v/>
      </c>
      <c r="D396" s="413" t="s">
        <v>3308</v>
      </c>
    </row>
    <row r="397" spans="1:4" s="11" customFormat="1" x14ac:dyDescent="0.15">
      <c r="A397" s="414" t="s">
        <v>3309</v>
      </c>
      <c r="B397" s="413" t="s">
        <v>3310</v>
      </c>
      <c r="C397" s="413" t="str">
        <f t="array" ref="C397">IFERROR(INDEX($B$16:$B$561, MATCH(0, COUNTIF($C$15:C396, $B$16:$B$561&amp;"") + IF($B$16:$B$561="",1,0), 0)), "")</f>
        <v/>
      </c>
      <c r="D397" s="413" t="s">
        <v>3311</v>
      </c>
    </row>
    <row r="398" spans="1:4" s="11" customFormat="1" x14ac:dyDescent="0.15">
      <c r="A398" s="414" t="s">
        <v>3312</v>
      </c>
      <c r="B398" s="413" t="s">
        <v>3310</v>
      </c>
      <c r="C398" s="413" t="str">
        <f t="array" ref="C398">IFERROR(INDEX($B$16:$B$561, MATCH(0, COUNTIF($C$15:C397, $B$16:$B$561&amp;"") + IF($B$16:$B$561="",1,0), 0)), "")</f>
        <v/>
      </c>
      <c r="D398" s="413" t="s">
        <v>3311</v>
      </c>
    </row>
    <row r="399" spans="1:4" s="11" customFormat="1" x14ac:dyDescent="0.15">
      <c r="A399" s="414" t="s">
        <v>3313</v>
      </c>
      <c r="B399" s="413" t="s">
        <v>3314</v>
      </c>
      <c r="C399" s="413" t="str">
        <f t="array" ref="C399">IFERROR(INDEX($B$16:$B$561, MATCH(0, COUNTIF($C$15:C398, $B$16:$B$561&amp;"") + IF($B$16:$B$561="",1,0), 0)), "")</f>
        <v/>
      </c>
      <c r="D399" s="413" t="s">
        <v>3315</v>
      </c>
    </row>
    <row r="400" spans="1:4" s="11" customFormat="1" x14ac:dyDescent="0.15">
      <c r="A400" s="414" t="s">
        <v>3316</v>
      </c>
      <c r="B400" s="413" t="s">
        <v>3314</v>
      </c>
      <c r="C400" s="413" t="str">
        <f t="array" ref="C400">IFERROR(INDEX($B$16:$B$561, MATCH(0, COUNTIF($C$15:C399, $B$16:$B$561&amp;"") + IF($B$16:$B$561="",1,0), 0)), "")</f>
        <v/>
      </c>
      <c r="D400" s="413" t="s">
        <v>3315</v>
      </c>
    </row>
    <row r="401" spans="1:4" s="11" customFormat="1" x14ac:dyDescent="0.15">
      <c r="A401" s="414" t="s">
        <v>3317</v>
      </c>
      <c r="B401" s="413" t="s">
        <v>3318</v>
      </c>
      <c r="C401" s="413" t="str">
        <f t="array" ref="C401">IFERROR(INDEX($B$16:$B$561, MATCH(0, COUNTIF($C$15:C400, $B$16:$B$561&amp;"") + IF($B$16:$B$561="",1,0), 0)), "")</f>
        <v/>
      </c>
      <c r="D401" s="413" t="s">
        <v>3319</v>
      </c>
    </row>
    <row r="402" spans="1:4" s="11" customFormat="1" x14ac:dyDescent="0.15">
      <c r="A402" s="414" t="s">
        <v>3320</v>
      </c>
      <c r="B402" s="413" t="s">
        <v>3318</v>
      </c>
      <c r="C402" s="413" t="str">
        <f t="array" ref="C402">IFERROR(INDEX($B$16:$B$561, MATCH(0, COUNTIF($C$15:C401, $B$16:$B$561&amp;"") + IF($B$16:$B$561="",1,0), 0)), "")</f>
        <v/>
      </c>
      <c r="D402" s="413" t="s">
        <v>3319</v>
      </c>
    </row>
    <row r="403" spans="1:4" s="11" customFormat="1" x14ac:dyDescent="0.15">
      <c r="A403" s="414" t="s">
        <v>3321</v>
      </c>
      <c r="B403" s="413" t="s">
        <v>3322</v>
      </c>
      <c r="C403" s="413" t="str">
        <f t="array" ref="C403">IFERROR(INDEX($B$16:$B$561, MATCH(0, COUNTIF($C$15:C402, $B$16:$B$561&amp;"") + IF($B$16:$B$561="",1,0), 0)), "")</f>
        <v/>
      </c>
      <c r="D403" s="413" t="s">
        <v>3323</v>
      </c>
    </row>
    <row r="404" spans="1:4" s="11" customFormat="1" x14ac:dyDescent="0.15">
      <c r="A404" s="414" t="s">
        <v>3324</v>
      </c>
      <c r="B404" s="413" t="s">
        <v>3325</v>
      </c>
      <c r="C404" s="413" t="str">
        <f t="array" ref="C404">IFERROR(INDEX($B$16:$B$561, MATCH(0, COUNTIF($C$15:C403, $B$16:$B$561&amp;"") + IF($B$16:$B$561="",1,0), 0)), "")</f>
        <v/>
      </c>
      <c r="D404" s="413" t="s">
        <v>3326</v>
      </c>
    </row>
    <row r="405" spans="1:4" s="11" customFormat="1" x14ac:dyDescent="0.15">
      <c r="A405" s="414" t="s">
        <v>3327</v>
      </c>
      <c r="B405" s="413" t="s">
        <v>3328</v>
      </c>
      <c r="C405" s="413" t="str">
        <f t="array" ref="C405">IFERROR(INDEX($B$16:$B$561, MATCH(0, COUNTIF($C$15:C404, $B$16:$B$561&amp;"") + IF($B$16:$B$561="",1,0), 0)), "")</f>
        <v/>
      </c>
      <c r="D405" s="413" t="s">
        <v>3329</v>
      </c>
    </row>
    <row r="406" spans="1:4" s="11" customFormat="1" x14ac:dyDescent="0.15">
      <c r="A406" s="414" t="s">
        <v>3330</v>
      </c>
      <c r="B406" s="413" t="s">
        <v>2981</v>
      </c>
      <c r="C406" s="413" t="str">
        <f t="array" ref="C406">IFERROR(INDEX($B$16:$B$561, MATCH(0, COUNTIF($C$15:C405, $B$16:$B$561&amp;"") + IF($B$16:$B$561="",1,0), 0)), "")</f>
        <v/>
      </c>
      <c r="D406" s="413" t="s">
        <v>2982</v>
      </c>
    </row>
    <row r="407" spans="1:4" s="11" customFormat="1" x14ac:dyDescent="0.15">
      <c r="A407" s="414" t="s">
        <v>3331</v>
      </c>
      <c r="B407" s="413" t="s">
        <v>3332</v>
      </c>
      <c r="C407" s="413" t="str">
        <f t="array" ref="C407">IFERROR(INDEX($B$16:$B$561, MATCH(0, COUNTIF($C$15:C406, $B$16:$B$561&amp;"") + IF($B$16:$B$561="",1,0), 0)), "")</f>
        <v/>
      </c>
      <c r="D407" s="413" t="s">
        <v>3333</v>
      </c>
    </row>
    <row r="408" spans="1:4" s="11" customFormat="1" x14ac:dyDescent="0.15">
      <c r="A408" s="414" t="s">
        <v>3334</v>
      </c>
      <c r="B408" s="413" t="s">
        <v>3332</v>
      </c>
      <c r="C408" s="413" t="str">
        <f t="array" ref="C408">IFERROR(INDEX($B$16:$B$561, MATCH(0, COUNTIF($C$15:C407, $B$16:$B$561&amp;"") + IF($B$16:$B$561="",1,0), 0)), "")</f>
        <v/>
      </c>
      <c r="D408" s="413" t="s">
        <v>3333</v>
      </c>
    </row>
    <row r="409" spans="1:4" s="11" customFormat="1" x14ac:dyDescent="0.15">
      <c r="A409" s="414" t="s">
        <v>3335</v>
      </c>
      <c r="B409" s="413" t="s">
        <v>2662</v>
      </c>
      <c r="C409" s="413" t="str">
        <f t="array" ref="C409">IFERROR(INDEX($B$16:$B$561, MATCH(0, COUNTIF($C$15:C408, $B$16:$B$561&amp;"") + IF($B$16:$B$561="",1,0), 0)), "")</f>
        <v/>
      </c>
      <c r="D409" s="413" t="s">
        <v>2663</v>
      </c>
    </row>
    <row r="410" spans="1:4" s="11" customFormat="1" x14ac:dyDescent="0.15">
      <c r="A410" s="414" t="s">
        <v>3336</v>
      </c>
      <c r="B410" s="413" t="s">
        <v>3337</v>
      </c>
      <c r="C410" s="413" t="str">
        <f t="array" ref="C410">IFERROR(INDEX($B$16:$B$561, MATCH(0, COUNTIF($C$15:C409, $B$16:$B$561&amp;"") + IF($B$16:$B$561="",1,0), 0)), "")</f>
        <v/>
      </c>
      <c r="D410" s="413" t="s">
        <v>3338</v>
      </c>
    </row>
    <row r="411" spans="1:4" s="11" customFormat="1" x14ac:dyDescent="0.15">
      <c r="A411" s="414" t="s">
        <v>3339</v>
      </c>
      <c r="B411" s="413" t="s">
        <v>3340</v>
      </c>
      <c r="C411" s="413" t="str">
        <f t="array" ref="C411">IFERROR(INDEX($B$16:$B$561, MATCH(0, COUNTIF($C$15:C410, $B$16:$B$561&amp;"") + IF($B$16:$B$561="",1,0), 0)), "")</f>
        <v/>
      </c>
      <c r="D411" s="413" t="s">
        <v>3341</v>
      </c>
    </row>
    <row r="412" spans="1:4" s="11" customFormat="1" x14ac:dyDescent="0.15">
      <c r="A412" s="414" t="s">
        <v>3342</v>
      </c>
      <c r="B412" s="413" t="s">
        <v>3343</v>
      </c>
      <c r="C412" s="413" t="str">
        <f t="array" ref="C412">IFERROR(INDEX($B$16:$B$561, MATCH(0, COUNTIF($C$15:C411, $B$16:$B$561&amp;"") + IF($B$16:$B$561="",1,0), 0)), "")</f>
        <v/>
      </c>
      <c r="D412" s="413" t="s">
        <v>3344</v>
      </c>
    </row>
    <row r="413" spans="1:4" s="11" customFormat="1" x14ac:dyDescent="0.15">
      <c r="A413" s="414" t="s">
        <v>3345</v>
      </c>
      <c r="B413" s="413" t="s">
        <v>3343</v>
      </c>
      <c r="C413" s="413" t="str">
        <f t="array" ref="C413">IFERROR(INDEX($B$16:$B$561, MATCH(0, COUNTIF($C$15:C412, $B$16:$B$561&amp;"") + IF($B$16:$B$561="",1,0), 0)), "")</f>
        <v/>
      </c>
      <c r="D413" s="413" t="s">
        <v>3344</v>
      </c>
    </row>
    <row r="414" spans="1:4" s="11" customFormat="1" x14ac:dyDescent="0.15">
      <c r="A414" s="414" t="s">
        <v>3346</v>
      </c>
      <c r="B414" s="413" t="s">
        <v>3343</v>
      </c>
      <c r="C414" s="413" t="str">
        <f t="array" ref="C414">IFERROR(INDEX($B$16:$B$561, MATCH(0, COUNTIF($C$15:C413, $B$16:$B$561&amp;"") + IF($B$16:$B$561="",1,0), 0)), "")</f>
        <v/>
      </c>
      <c r="D414" s="413" t="s">
        <v>3344</v>
      </c>
    </row>
    <row r="415" spans="1:4" s="11" customFormat="1" x14ac:dyDescent="0.15">
      <c r="A415" s="414" t="s">
        <v>3347</v>
      </c>
      <c r="B415" s="413" t="s">
        <v>3343</v>
      </c>
      <c r="C415" s="413" t="str">
        <f t="array" ref="C415">IFERROR(INDEX($B$16:$B$561, MATCH(0, COUNTIF($C$15:C414, $B$16:$B$561&amp;"") + IF($B$16:$B$561="",1,0), 0)), "")</f>
        <v/>
      </c>
      <c r="D415" s="413" t="s">
        <v>3344</v>
      </c>
    </row>
    <row r="416" spans="1:4" s="11" customFormat="1" x14ac:dyDescent="0.15">
      <c r="A416" s="414" t="s">
        <v>3348</v>
      </c>
      <c r="B416" s="413" t="s">
        <v>3349</v>
      </c>
      <c r="C416" s="413" t="str">
        <f t="array" ref="C416">IFERROR(INDEX($B$16:$B$561, MATCH(0, COUNTIF($C$15:C415, $B$16:$B$561&amp;"") + IF($B$16:$B$561="",1,0), 0)), "")</f>
        <v/>
      </c>
      <c r="D416" s="413" t="s">
        <v>3350</v>
      </c>
    </row>
    <row r="417" spans="1:4" s="11" customFormat="1" x14ac:dyDescent="0.15">
      <c r="A417" s="414" t="s">
        <v>3351</v>
      </c>
      <c r="B417" s="413" t="s">
        <v>3352</v>
      </c>
      <c r="C417" s="413" t="str">
        <f t="array" ref="C417">IFERROR(INDEX($B$16:$B$561, MATCH(0, COUNTIF($C$15:C416, $B$16:$B$561&amp;"") + IF($B$16:$B$561="",1,0), 0)), "")</f>
        <v/>
      </c>
      <c r="D417" s="413" t="s">
        <v>3353</v>
      </c>
    </row>
    <row r="418" spans="1:4" s="11" customFormat="1" x14ac:dyDescent="0.15">
      <c r="A418" s="414" t="s">
        <v>3354</v>
      </c>
      <c r="B418" s="413" t="s">
        <v>3355</v>
      </c>
      <c r="C418" s="413" t="str">
        <f t="array" ref="C418">IFERROR(INDEX($B$16:$B$561, MATCH(0, COUNTIF($C$15:C417, $B$16:$B$561&amp;"") + IF($B$16:$B$561="",1,0), 0)), "")</f>
        <v/>
      </c>
      <c r="D418" s="413" t="s">
        <v>3356</v>
      </c>
    </row>
    <row r="419" spans="1:4" s="11" customFormat="1" x14ac:dyDescent="0.15">
      <c r="A419" s="414" t="s">
        <v>3357</v>
      </c>
      <c r="B419" s="413" t="s">
        <v>3358</v>
      </c>
      <c r="C419" s="413" t="str">
        <f t="array" ref="C419">IFERROR(INDEX($B$16:$B$561, MATCH(0, COUNTIF($C$15:C418, $B$16:$B$561&amp;"") + IF($B$16:$B$561="",1,0), 0)), "")</f>
        <v/>
      </c>
      <c r="D419" s="413" t="s">
        <v>3359</v>
      </c>
    </row>
    <row r="420" spans="1:4" s="11" customFormat="1" x14ac:dyDescent="0.15">
      <c r="A420" s="414" t="s">
        <v>3360</v>
      </c>
      <c r="B420" s="413" t="s">
        <v>3361</v>
      </c>
      <c r="C420" s="413" t="str">
        <f t="array" ref="C420">IFERROR(INDEX($B$16:$B$561, MATCH(0, COUNTIF($C$15:C419, $B$16:$B$561&amp;"") + IF($B$16:$B$561="",1,0), 0)), "")</f>
        <v/>
      </c>
      <c r="D420" s="413" t="s">
        <v>3362</v>
      </c>
    </row>
    <row r="421" spans="1:4" s="11" customFormat="1" x14ac:dyDescent="0.15">
      <c r="A421" s="414" t="s">
        <v>3363</v>
      </c>
      <c r="B421" s="413" t="s">
        <v>3084</v>
      </c>
      <c r="C421" s="413" t="str">
        <f t="array" ref="C421">IFERROR(INDEX($B$16:$B$561, MATCH(0, COUNTIF($C$15:C420, $B$16:$B$561&amp;"") + IF($B$16:$B$561="",1,0), 0)), "")</f>
        <v/>
      </c>
      <c r="D421" s="413" t="s">
        <v>3085</v>
      </c>
    </row>
    <row r="422" spans="1:4" s="11" customFormat="1" x14ac:dyDescent="0.15">
      <c r="A422" s="414" t="s">
        <v>3364</v>
      </c>
      <c r="B422" s="413" t="s">
        <v>3084</v>
      </c>
      <c r="C422" s="413" t="str">
        <f t="array" ref="C422">IFERROR(INDEX($B$16:$B$561, MATCH(0, COUNTIF($C$15:C421, $B$16:$B$561&amp;"") + IF($B$16:$B$561="",1,0), 0)), "")</f>
        <v/>
      </c>
      <c r="D422" s="413" t="s">
        <v>3085</v>
      </c>
    </row>
    <row r="423" spans="1:4" s="11" customFormat="1" x14ac:dyDescent="0.15">
      <c r="A423" s="414" t="s">
        <v>3365</v>
      </c>
      <c r="B423" s="413" t="s">
        <v>3366</v>
      </c>
      <c r="C423" s="413" t="str">
        <f t="array" ref="C423">IFERROR(INDEX($B$16:$B$561, MATCH(0, COUNTIF($C$15:C422, $B$16:$B$561&amp;"") + IF($B$16:$B$561="",1,0), 0)), "")</f>
        <v/>
      </c>
      <c r="D423" s="413" t="s">
        <v>3367</v>
      </c>
    </row>
    <row r="424" spans="1:4" s="11" customFormat="1" x14ac:dyDescent="0.15">
      <c r="A424" s="414" t="s">
        <v>3368</v>
      </c>
      <c r="B424" s="413" t="s">
        <v>3366</v>
      </c>
      <c r="C424" s="413" t="str">
        <f t="array" ref="C424">IFERROR(INDEX($B$16:$B$561, MATCH(0, COUNTIF($C$15:C423, $B$16:$B$561&amp;"") + IF($B$16:$B$561="",1,0), 0)), "")</f>
        <v/>
      </c>
      <c r="D424" s="413" t="s">
        <v>3367</v>
      </c>
    </row>
    <row r="425" spans="1:4" s="11" customFormat="1" x14ac:dyDescent="0.15">
      <c r="A425" s="414" t="s">
        <v>3369</v>
      </c>
      <c r="B425" s="413" t="s">
        <v>3366</v>
      </c>
      <c r="C425" s="413" t="str">
        <f t="array" ref="C425">IFERROR(INDEX($B$16:$B$561, MATCH(0, COUNTIF($C$15:C424, $B$16:$B$561&amp;"") + IF($B$16:$B$561="",1,0), 0)), "")</f>
        <v/>
      </c>
      <c r="D425" s="413" t="s">
        <v>3370</v>
      </c>
    </row>
    <row r="426" spans="1:4" s="11" customFormat="1" x14ac:dyDescent="0.15">
      <c r="A426" s="414" t="s">
        <v>3371</v>
      </c>
      <c r="B426" s="413" t="s">
        <v>2742</v>
      </c>
      <c r="C426" s="413" t="str">
        <f t="array" ref="C426">IFERROR(INDEX($B$16:$B$561, MATCH(0, COUNTIF($C$15:C425, $B$16:$B$561&amp;"") + IF($B$16:$B$561="",1,0), 0)), "")</f>
        <v/>
      </c>
      <c r="D426" s="413" t="s">
        <v>2743</v>
      </c>
    </row>
    <row r="427" spans="1:4" s="11" customFormat="1" x14ac:dyDescent="0.15">
      <c r="A427" s="414" t="s">
        <v>3372</v>
      </c>
      <c r="B427" s="413" t="s">
        <v>2742</v>
      </c>
      <c r="C427" s="413" t="str">
        <f t="array" ref="C427">IFERROR(INDEX($B$16:$B$561, MATCH(0, COUNTIF($C$15:C426, $B$16:$B$561&amp;"") + IF($B$16:$B$561="",1,0), 0)), "")</f>
        <v/>
      </c>
      <c r="D427" s="413" t="s">
        <v>2743</v>
      </c>
    </row>
    <row r="428" spans="1:4" s="11" customFormat="1" x14ac:dyDescent="0.15">
      <c r="A428" s="414" t="s">
        <v>3373</v>
      </c>
      <c r="B428" s="413" t="s">
        <v>3374</v>
      </c>
      <c r="C428" s="413" t="str">
        <f t="array" ref="C428">IFERROR(INDEX($B$16:$B$561, MATCH(0, COUNTIF($C$15:C427, $B$16:$B$561&amp;"") + IF($B$16:$B$561="",1,0), 0)), "")</f>
        <v/>
      </c>
      <c r="D428" s="413" t="s">
        <v>3375</v>
      </c>
    </row>
    <row r="429" spans="1:4" s="11" customFormat="1" x14ac:dyDescent="0.15">
      <c r="A429" s="414" t="s">
        <v>3376</v>
      </c>
      <c r="B429" s="413" t="s">
        <v>3366</v>
      </c>
      <c r="C429" s="413" t="str">
        <f t="array" ref="C429">IFERROR(INDEX($B$16:$B$561, MATCH(0, COUNTIF($C$15:C428, $B$16:$B$561&amp;"") + IF($B$16:$B$561="",1,0), 0)), "")</f>
        <v/>
      </c>
      <c r="D429" s="413" t="s">
        <v>3370</v>
      </c>
    </row>
    <row r="430" spans="1:4" s="11" customFormat="1" x14ac:dyDescent="0.15">
      <c r="A430" s="414" t="s">
        <v>3377</v>
      </c>
      <c r="B430" s="413" t="s">
        <v>3378</v>
      </c>
      <c r="C430" s="413" t="str">
        <f t="array" ref="C430">IFERROR(INDEX($B$16:$B$561, MATCH(0, COUNTIF($C$15:C429, $B$16:$B$561&amp;"") + IF($B$16:$B$561="",1,0), 0)), "")</f>
        <v/>
      </c>
      <c r="D430" s="413" t="s">
        <v>3379</v>
      </c>
    </row>
    <row r="431" spans="1:4" s="11" customFormat="1" x14ac:dyDescent="0.15">
      <c r="A431" s="414" t="s">
        <v>3380</v>
      </c>
      <c r="B431" s="413" t="s">
        <v>3381</v>
      </c>
      <c r="C431" s="413" t="str">
        <f t="array" ref="C431">IFERROR(INDEX($B$16:$B$561, MATCH(0, COUNTIF($C$15:C430, $B$16:$B$561&amp;"") + IF($B$16:$B$561="",1,0), 0)), "")</f>
        <v/>
      </c>
      <c r="D431" s="413" t="s">
        <v>3382</v>
      </c>
    </row>
    <row r="432" spans="1:4" s="11" customFormat="1" x14ac:dyDescent="0.15">
      <c r="A432" s="414" t="s">
        <v>3383</v>
      </c>
      <c r="B432" s="413" t="s">
        <v>3384</v>
      </c>
      <c r="C432" s="413" t="str">
        <f t="array" ref="C432">IFERROR(INDEX($B$16:$B$561, MATCH(0, COUNTIF($C$15:C431, $B$16:$B$561&amp;"") + IF($B$16:$B$561="",1,0), 0)), "")</f>
        <v/>
      </c>
      <c r="D432" s="413" t="s">
        <v>3385</v>
      </c>
    </row>
    <row r="433" spans="1:4" s="11" customFormat="1" x14ac:dyDescent="0.15">
      <c r="A433" s="414" t="s">
        <v>3386</v>
      </c>
      <c r="B433" s="413" t="s">
        <v>3063</v>
      </c>
      <c r="C433" s="413" t="str">
        <f t="array" ref="C433">IFERROR(INDEX($B$16:$B$561, MATCH(0, COUNTIF($C$15:C432, $B$16:$B$561&amp;"") + IF($B$16:$B$561="",1,0), 0)), "")</f>
        <v/>
      </c>
      <c r="D433" s="413" t="s">
        <v>3064</v>
      </c>
    </row>
    <row r="434" spans="1:4" s="11" customFormat="1" x14ac:dyDescent="0.15">
      <c r="A434" s="414" t="s">
        <v>3387</v>
      </c>
      <c r="B434" s="413" t="s">
        <v>3063</v>
      </c>
      <c r="C434" s="413" t="str">
        <f t="array" ref="C434">IFERROR(INDEX($B$16:$B$561, MATCH(0, COUNTIF($C$15:C433, $B$16:$B$561&amp;"") + IF($B$16:$B$561="",1,0), 0)), "")</f>
        <v/>
      </c>
      <c r="D434" s="413" t="s">
        <v>3064</v>
      </c>
    </row>
    <row r="435" spans="1:4" s="11" customFormat="1" x14ac:dyDescent="0.15">
      <c r="A435" s="414" t="s">
        <v>3388</v>
      </c>
      <c r="B435" s="413" t="s">
        <v>3389</v>
      </c>
      <c r="C435" s="413" t="str">
        <f t="array" ref="C435">IFERROR(INDEX($B$16:$B$561, MATCH(0, COUNTIF($C$15:C434, $B$16:$B$561&amp;"") + IF($B$16:$B$561="",1,0), 0)), "")</f>
        <v/>
      </c>
      <c r="D435" s="413" t="s">
        <v>3390</v>
      </c>
    </row>
    <row r="436" spans="1:4" s="11" customFormat="1" x14ac:dyDescent="0.15">
      <c r="A436" s="414" t="s">
        <v>3391</v>
      </c>
      <c r="B436" s="413" t="s">
        <v>3392</v>
      </c>
      <c r="C436" s="413" t="str">
        <f t="array" ref="C436">IFERROR(INDEX($B$16:$B$561, MATCH(0, COUNTIF($C$15:C435, $B$16:$B$561&amp;"") + IF($B$16:$B$561="",1,0), 0)), "")</f>
        <v/>
      </c>
      <c r="D436" s="413" t="s">
        <v>3393</v>
      </c>
    </row>
    <row r="437" spans="1:4" s="11" customFormat="1" x14ac:dyDescent="0.15">
      <c r="A437" s="414" t="s">
        <v>3394</v>
      </c>
      <c r="B437" s="413" t="s">
        <v>3392</v>
      </c>
      <c r="C437" s="413" t="str">
        <f t="array" ref="C437">IFERROR(INDEX($B$16:$B$561, MATCH(0, COUNTIF($C$15:C436, $B$16:$B$561&amp;"") + IF($B$16:$B$561="",1,0), 0)), "")</f>
        <v/>
      </c>
      <c r="D437" s="413" t="s">
        <v>3393</v>
      </c>
    </row>
    <row r="438" spans="1:4" s="11" customFormat="1" x14ac:dyDescent="0.15">
      <c r="A438" s="414" t="s">
        <v>3395</v>
      </c>
      <c r="B438" s="413" t="s">
        <v>3396</v>
      </c>
      <c r="C438" s="413" t="str">
        <f t="array" ref="C438">IFERROR(INDEX($B$16:$B$561, MATCH(0, COUNTIF($C$15:C437, $B$16:$B$561&amp;"") + IF($B$16:$B$561="",1,0), 0)), "")</f>
        <v/>
      </c>
      <c r="D438" s="413" t="s">
        <v>3397</v>
      </c>
    </row>
    <row r="439" spans="1:4" s="11" customFormat="1" x14ac:dyDescent="0.15">
      <c r="A439" s="414" t="s">
        <v>3398</v>
      </c>
      <c r="B439" s="413" t="s">
        <v>2548</v>
      </c>
      <c r="C439" s="413" t="str">
        <f t="array" ref="C439">IFERROR(INDEX($B$16:$B$561, MATCH(0, COUNTIF($C$15:C438, $B$16:$B$561&amp;"") + IF($B$16:$B$561="",1,0), 0)), "")</f>
        <v/>
      </c>
      <c r="D439" s="413" t="s">
        <v>3399</v>
      </c>
    </row>
    <row r="440" spans="1:4" s="11" customFormat="1" x14ac:dyDescent="0.15">
      <c r="A440" s="414" t="s">
        <v>3400</v>
      </c>
      <c r="B440" s="413" t="s">
        <v>2548</v>
      </c>
      <c r="C440" s="413" t="str">
        <f t="array" ref="C440">IFERROR(INDEX($B$16:$B$561, MATCH(0, COUNTIF($C$15:C439, $B$16:$B$561&amp;"") + IF($B$16:$B$561="",1,0), 0)), "")</f>
        <v/>
      </c>
      <c r="D440" s="413" t="s">
        <v>3399</v>
      </c>
    </row>
    <row r="441" spans="1:4" s="11" customFormat="1" x14ac:dyDescent="0.15">
      <c r="A441" s="414" t="s">
        <v>3401</v>
      </c>
      <c r="B441" s="413" t="s">
        <v>3402</v>
      </c>
      <c r="C441" s="413" t="str">
        <f t="array" ref="C441">IFERROR(INDEX($B$16:$B$561, MATCH(0, COUNTIF($C$15:C440, $B$16:$B$561&amp;"") + IF($B$16:$B$561="",1,0), 0)), "")</f>
        <v/>
      </c>
      <c r="D441" s="413" t="s">
        <v>3403</v>
      </c>
    </row>
    <row r="442" spans="1:4" s="11" customFormat="1" x14ac:dyDescent="0.15">
      <c r="A442" s="414" t="s">
        <v>3404</v>
      </c>
      <c r="B442" s="413" t="s">
        <v>2548</v>
      </c>
      <c r="C442" s="413" t="str">
        <f t="array" ref="C442">IFERROR(INDEX($B$16:$B$561, MATCH(0, COUNTIF($C$15:C441, $B$16:$B$561&amp;"") + IF($B$16:$B$561="",1,0), 0)), "")</f>
        <v/>
      </c>
      <c r="D442" s="413" t="s">
        <v>3405</v>
      </c>
    </row>
    <row r="443" spans="1:4" s="11" customFormat="1" x14ac:dyDescent="0.15">
      <c r="A443" s="414" t="s">
        <v>3406</v>
      </c>
      <c r="B443" s="413" t="s">
        <v>2548</v>
      </c>
      <c r="C443" s="413" t="str">
        <f t="array" ref="C443">IFERROR(INDEX($B$16:$B$561, MATCH(0, COUNTIF($C$15:C442, $B$16:$B$561&amp;"") + IF($B$16:$B$561="",1,0), 0)), "")</f>
        <v/>
      </c>
      <c r="D443" s="413" t="s">
        <v>3405</v>
      </c>
    </row>
    <row r="444" spans="1:4" s="11" customFormat="1" x14ac:dyDescent="0.15">
      <c r="A444" s="414" t="s">
        <v>3407</v>
      </c>
      <c r="B444" s="413" t="s">
        <v>2548</v>
      </c>
      <c r="C444" s="413" t="str">
        <f t="array" ref="C444">IFERROR(INDEX($B$16:$B$561, MATCH(0, COUNTIF($C$15:C443, $B$16:$B$561&amp;"") + IF($B$16:$B$561="",1,0), 0)), "")</f>
        <v/>
      </c>
      <c r="D444" s="413" t="s">
        <v>3408</v>
      </c>
    </row>
    <row r="445" spans="1:4" s="11" customFormat="1" x14ac:dyDescent="0.15">
      <c r="A445" s="414" t="s">
        <v>3409</v>
      </c>
      <c r="B445" s="413" t="s">
        <v>2548</v>
      </c>
      <c r="C445" s="413" t="str">
        <f t="array" ref="C445">IFERROR(INDEX($B$16:$B$561, MATCH(0, COUNTIF($C$15:C444, $B$16:$B$561&amp;"") + IF($B$16:$B$561="",1,0), 0)), "")</f>
        <v/>
      </c>
      <c r="D445" s="413" t="s">
        <v>3408</v>
      </c>
    </row>
    <row r="446" spans="1:4" s="11" customFormat="1" x14ac:dyDescent="0.15">
      <c r="A446" s="414" t="s">
        <v>3410</v>
      </c>
      <c r="B446" s="413" t="s">
        <v>2548</v>
      </c>
      <c r="C446" s="413" t="str">
        <f t="array" ref="C446">IFERROR(INDEX($B$16:$B$561, MATCH(0, COUNTIF($C$15:C445, $B$16:$B$561&amp;"") + IF($B$16:$B$561="",1,0), 0)), "")</f>
        <v/>
      </c>
      <c r="D446" s="413" t="s">
        <v>3408</v>
      </c>
    </row>
    <row r="447" spans="1:4" s="11" customFormat="1" x14ac:dyDescent="0.15">
      <c r="A447" s="414" t="s">
        <v>3411</v>
      </c>
      <c r="B447" s="413" t="s">
        <v>2548</v>
      </c>
      <c r="C447" s="413" t="str">
        <f t="array" ref="C447">IFERROR(INDEX($B$16:$B$561, MATCH(0, COUNTIF($C$15:C446, $B$16:$B$561&amp;"") + IF($B$16:$B$561="",1,0), 0)), "")</f>
        <v/>
      </c>
      <c r="D447" s="413" t="s">
        <v>3408</v>
      </c>
    </row>
    <row r="448" spans="1:4" s="11" customFormat="1" x14ac:dyDescent="0.15">
      <c r="A448" s="414" t="s">
        <v>3412</v>
      </c>
      <c r="B448" s="413" t="s">
        <v>3413</v>
      </c>
      <c r="C448" s="413" t="str">
        <f t="array" ref="C448">IFERROR(INDEX($B$16:$B$561, MATCH(0, COUNTIF($C$15:C447, $B$16:$B$561&amp;"") + IF($B$16:$B$561="",1,0), 0)), "")</f>
        <v/>
      </c>
      <c r="D448" s="413" t="s">
        <v>3414</v>
      </c>
    </row>
    <row r="449" spans="1:4" s="11" customFormat="1" x14ac:dyDescent="0.15">
      <c r="A449" s="414" t="s">
        <v>3415</v>
      </c>
      <c r="B449" s="413" t="s">
        <v>3413</v>
      </c>
      <c r="C449" s="413" t="str">
        <f t="array" ref="C449">IFERROR(INDEX($B$16:$B$561, MATCH(0, COUNTIF($C$15:C448, $B$16:$B$561&amp;"") + IF($B$16:$B$561="",1,0), 0)), "")</f>
        <v/>
      </c>
      <c r="D449" s="413" t="s">
        <v>3414</v>
      </c>
    </row>
    <row r="450" spans="1:4" s="11" customFormat="1" x14ac:dyDescent="0.15">
      <c r="A450" s="414" t="s">
        <v>3416</v>
      </c>
      <c r="B450" s="413" t="s">
        <v>3413</v>
      </c>
      <c r="C450" s="413" t="str">
        <f t="array" ref="C450">IFERROR(INDEX($B$16:$B$561, MATCH(0, COUNTIF($C$15:C449, $B$16:$B$561&amp;"") + IF($B$16:$B$561="",1,0), 0)), "")</f>
        <v/>
      </c>
      <c r="D450" s="413" t="s">
        <v>3414</v>
      </c>
    </row>
    <row r="451" spans="1:4" s="11" customFormat="1" x14ac:dyDescent="0.15">
      <c r="A451" s="414" t="s">
        <v>3417</v>
      </c>
      <c r="B451" s="413" t="s">
        <v>3418</v>
      </c>
      <c r="C451" s="413" t="str">
        <f t="array" ref="C451">IFERROR(INDEX($B$16:$B$561, MATCH(0, COUNTIF($C$15:C450, $B$16:$B$561&amp;"") + IF($B$16:$B$561="",1,0), 0)), "")</f>
        <v/>
      </c>
      <c r="D451" s="413" t="s">
        <v>3419</v>
      </c>
    </row>
    <row r="452" spans="1:4" s="11" customFormat="1" x14ac:dyDescent="0.15">
      <c r="A452" s="414" t="s">
        <v>3420</v>
      </c>
      <c r="B452" s="413" t="s">
        <v>2548</v>
      </c>
      <c r="C452" s="413" t="str">
        <f t="array" ref="C452">IFERROR(INDEX($B$16:$B$561, MATCH(0, COUNTIF($C$15:C451, $B$16:$B$561&amp;"") + IF($B$16:$B$561="",1,0), 0)), "")</f>
        <v/>
      </c>
      <c r="D452" s="413" t="s">
        <v>3421</v>
      </c>
    </row>
    <row r="453" spans="1:4" s="11" customFormat="1" x14ac:dyDescent="0.15">
      <c r="A453" s="414" t="s">
        <v>3422</v>
      </c>
      <c r="B453" s="413" t="s">
        <v>2548</v>
      </c>
      <c r="C453" s="413" t="str">
        <f t="array" ref="C453">IFERROR(INDEX($B$16:$B$561, MATCH(0, COUNTIF($C$15:C452, $B$16:$B$561&amp;"") + IF($B$16:$B$561="",1,0), 0)), "")</f>
        <v/>
      </c>
      <c r="D453" s="413" t="s">
        <v>3421</v>
      </c>
    </row>
    <row r="454" spans="1:4" s="11" customFormat="1" x14ac:dyDescent="0.15">
      <c r="A454" s="414" t="s">
        <v>3423</v>
      </c>
      <c r="B454" s="413" t="s">
        <v>2618</v>
      </c>
      <c r="C454" s="413" t="str">
        <f t="array" ref="C454">IFERROR(INDEX($B$16:$B$561, MATCH(0, COUNTIF($C$15:C453, $B$16:$B$561&amp;"") + IF($B$16:$B$561="",1,0), 0)), "")</f>
        <v/>
      </c>
      <c r="D454" s="413" t="s">
        <v>3424</v>
      </c>
    </row>
    <row r="455" spans="1:4" s="11" customFormat="1" x14ac:dyDescent="0.15">
      <c r="A455" s="414" t="s">
        <v>3425</v>
      </c>
      <c r="B455" s="413" t="s">
        <v>2615</v>
      </c>
      <c r="C455" s="413" t="str">
        <f t="array" ref="C455">IFERROR(INDEX($B$16:$B$561, MATCH(0, COUNTIF($C$15:C454, $B$16:$B$561&amp;"") + IF($B$16:$B$561="",1,0), 0)), "")</f>
        <v/>
      </c>
      <c r="D455" s="413" t="s">
        <v>3426</v>
      </c>
    </row>
    <row r="456" spans="1:4" s="11" customFormat="1" x14ac:dyDescent="0.15">
      <c r="A456" s="414" t="s">
        <v>3427</v>
      </c>
      <c r="B456" s="413" t="s">
        <v>3428</v>
      </c>
      <c r="C456" s="413" t="str">
        <f t="array" ref="C456">IFERROR(INDEX($B$16:$B$561, MATCH(0, COUNTIF($C$15:C455, $B$16:$B$561&amp;"") + IF($B$16:$B$561="",1,0), 0)), "")</f>
        <v/>
      </c>
      <c r="D456" s="413" t="s">
        <v>3429</v>
      </c>
    </row>
    <row r="457" spans="1:4" s="11" customFormat="1" x14ac:dyDescent="0.15">
      <c r="A457" s="414" t="s">
        <v>3430</v>
      </c>
      <c r="B457" s="413" t="s">
        <v>2548</v>
      </c>
      <c r="C457" s="413" t="str">
        <f t="array" ref="C457">IFERROR(INDEX($B$16:$B$561, MATCH(0, COUNTIF($C$15:C456, $B$16:$B$561&amp;"") + IF($B$16:$B$561="",1,0), 0)), "")</f>
        <v/>
      </c>
      <c r="D457" s="413" t="s">
        <v>3431</v>
      </c>
    </row>
    <row r="458" spans="1:4" s="11" customFormat="1" x14ac:dyDescent="0.15">
      <c r="A458" s="414" t="s">
        <v>3432</v>
      </c>
      <c r="B458" s="413" t="s">
        <v>2548</v>
      </c>
      <c r="C458" s="413" t="str">
        <f t="array" ref="C458">IFERROR(INDEX($B$16:$B$561, MATCH(0, COUNTIF($C$15:C457, $B$16:$B$561&amp;"") + IF($B$16:$B$561="",1,0), 0)), "")</f>
        <v/>
      </c>
      <c r="D458" s="413" t="s">
        <v>3431</v>
      </c>
    </row>
    <row r="459" spans="1:4" s="11" customFormat="1" x14ac:dyDescent="0.15">
      <c r="A459" s="414" t="s">
        <v>3433</v>
      </c>
      <c r="B459" s="413" t="s">
        <v>2548</v>
      </c>
      <c r="C459" s="413" t="str">
        <f t="array" ref="C459">IFERROR(INDEX($B$16:$B$561, MATCH(0, COUNTIF($C$15:C458, $B$16:$B$561&amp;"") + IF($B$16:$B$561="",1,0), 0)), "")</f>
        <v/>
      </c>
      <c r="D459" s="413" t="s">
        <v>3434</v>
      </c>
    </row>
    <row r="460" spans="1:4" s="11" customFormat="1" x14ac:dyDescent="0.15">
      <c r="A460" s="414" t="s">
        <v>3435</v>
      </c>
      <c r="B460" s="413" t="s">
        <v>2548</v>
      </c>
      <c r="C460" s="413" t="str">
        <f t="array" ref="C460">IFERROR(INDEX($B$16:$B$561, MATCH(0, COUNTIF($C$15:C459, $B$16:$B$561&amp;"") + IF($B$16:$B$561="",1,0), 0)), "")</f>
        <v/>
      </c>
      <c r="D460" s="413" t="s">
        <v>3434</v>
      </c>
    </row>
    <row r="461" spans="1:4" s="11" customFormat="1" x14ac:dyDescent="0.15">
      <c r="A461" s="414" t="s">
        <v>3436</v>
      </c>
      <c r="B461" s="413" t="s">
        <v>2548</v>
      </c>
      <c r="C461" s="413" t="str">
        <f t="array" ref="C461">IFERROR(INDEX($B$16:$B$561, MATCH(0, COUNTIF($C$15:C460, $B$16:$B$561&amp;"") + IF($B$16:$B$561="",1,0), 0)), "")</f>
        <v/>
      </c>
      <c r="D461" s="413" t="s">
        <v>3437</v>
      </c>
    </row>
    <row r="462" spans="1:4" s="11" customFormat="1" x14ac:dyDescent="0.15">
      <c r="A462" s="414" t="s">
        <v>3438</v>
      </c>
      <c r="B462" s="413" t="s">
        <v>2548</v>
      </c>
      <c r="C462" s="413" t="str">
        <f t="array" ref="C462">IFERROR(INDEX($B$16:$B$561, MATCH(0, COUNTIF($C$15:C461, $B$16:$B$561&amp;"") + IF($B$16:$B$561="",1,0), 0)), "")</f>
        <v/>
      </c>
      <c r="D462" s="413" t="s">
        <v>3437</v>
      </c>
    </row>
    <row r="463" spans="1:4" s="11" customFormat="1" x14ac:dyDescent="0.15">
      <c r="A463" s="414" t="s">
        <v>3439</v>
      </c>
      <c r="B463" s="413" t="s">
        <v>2692</v>
      </c>
      <c r="C463" s="413" t="str">
        <f t="array" ref="C463">IFERROR(INDEX($B$16:$B$561, MATCH(0, COUNTIF($C$15:C462, $B$16:$B$561&amp;"") + IF($B$16:$B$561="",1,0), 0)), "")</f>
        <v/>
      </c>
      <c r="D463" s="413" t="s">
        <v>2693</v>
      </c>
    </row>
    <row r="464" spans="1:4" s="11" customFormat="1" x14ac:dyDescent="0.15">
      <c r="A464" s="414" t="s">
        <v>3440</v>
      </c>
      <c r="B464" s="413" t="s">
        <v>2615</v>
      </c>
      <c r="C464" s="413" t="str">
        <f t="array" ref="C464">IFERROR(INDEX($B$16:$B$561, MATCH(0, COUNTIF($C$15:C463, $B$16:$B$561&amp;"") + IF($B$16:$B$561="",1,0), 0)), "")</f>
        <v/>
      </c>
      <c r="D464" s="413" t="s">
        <v>3441</v>
      </c>
    </row>
    <row r="465" spans="1:4" s="11" customFormat="1" x14ac:dyDescent="0.15">
      <c r="A465" s="414" t="s">
        <v>3442</v>
      </c>
      <c r="B465" s="413" t="s">
        <v>2548</v>
      </c>
      <c r="C465" s="413" t="str">
        <f t="array" ref="C465">IFERROR(INDEX($B$16:$B$561, MATCH(0, COUNTIF($C$15:C464, $B$16:$B$561&amp;"") + IF($B$16:$B$561="",1,0), 0)), "")</f>
        <v/>
      </c>
      <c r="D465" s="413" t="s">
        <v>3443</v>
      </c>
    </row>
    <row r="466" spans="1:4" s="11" customFormat="1" x14ac:dyDescent="0.15">
      <c r="A466" s="414" t="s">
        <v>3444</v>
      </c>
      <c r="B466" s="413" t="s">
        <v>2548</v>
      </c>
      <c r="C466" s="413" t="str">
        <f t="array" ref="C466">IFERROR(INDEX($B$16:$B$561, MATCH(0, COUNTIF($C$15:C465, $B$16:$B$561&amp;"") + IF($B$16:$B$561="",1,0), 0)), "")</f>
        <v/>
      </c>
      <c r="D466" s="413" t="s">
        <v>3443</v>
      </c>
    </row>
    <row r="467" spans="1:4" s="11" customFormat="1" x14ac:dyDescent="0.15">
      <c r="A467" s="414" t="s">
        <v>3445</v>
      </c>
      <c r="B467" s="413" t="s">
        <v>2548</v>
      </c>
      <c r="C467" s="413" t="str">
        <f t="array" ref="C467">IFERROR(INDEX($B$16:$B$561, MATCH(0, COUNTIF($C$15:C466, $B$16:$B$561&amp;"") + IF($B$16:$B$561="",1,0), 0)), "")</f>
        <v/>
      </c>
      <c r="D467" s="413" t="s">
        <v>3443</v>
      </c>
    </row>
    <row r="468" spans="1:4" s="11" customFormat="1" x14ac:dyDescent="0.15">
      <c r="A468" s="414" t="s">
        <v>3446</v>
      </c>
      <c r="B468" s="413" t="s">
        <v>2548</v>
      </c>
      <c r="C468" s="413" t="str">
        <f t="array" ref="C468">IFERROR(INDEX($B$16:$B$561, MATCH(0, COUNTIF($C$15:C467, $B$16:$B$561&amp;"") + IF($B$16:$B$561="",1,0), 0)), "")</f>
        <v/>
      </c>
      <c r="D468" s="413" t="s">
        <v>3443</v>
      </c>
    </row>
    <row r="469" spans="1:4" s="11" customFormat="1" x14ac:dyDescent="0.15">
      <c r="A469" s="414" t="s">
        <v>3447</v>
      </c>
      <c r="B469" s="413" t="s">
        <v>2615</v>
      </c>
      <c r="C469" s="413" t="str">
        <f t="array" ref="C469">IFERROR(INDEX($B$16:$B$561, MATCH(0, COUNTIF($C$15:C468, $B$16:$B$561&amp;"") + IF($B$16:$B$561="",1,0), 0)), "")</f>
        <v/>
      </c>
      <c r="D469" s="413" t="s">
        <v>3448</v>
      </c>
    </row>
    <row r="470" spans="1:4" s="11" customFormat="1" x14ac:dyDescent="0.15">
      <c r="A470" s="414" t="s">
        <v>3449</v>
      </c>
      <c r="B470" s="413" t="s">
        <v>2863</v>
      </c>
      <c r="C470" s="413" t="str">
        <f t="array" ref="C470">IFERROR(INDEX($B$16:$B$561, MATCH(0, COUNTIF($C$15:C469, $B$16:$B$561&amp;"") + IF($B$16:$B$561="",1,0), 0)), "")</f>
        <v/>
      </c>
      <c r="D470" s="413" t="s">
        <v>2864</v>
      </c>
    </row>
    <row r="471" spans="1:4" s="11" customFormat="1" x14ac:dyDescent="0.15">
      <c r="A471" s="414" t="s">
        <v>3450</v>
      </c>
      <c r="B471" s="413" t="s">
        <v>2863</v>
      </c>
      <c r="C471" s="413" t="str">
        <f t="array" ref="C471">IFERROR(INDEX($B$16:$B$561, MATCH(0, COUNTIF($C$15:C470, $B$16:$B$561&amp;"") + IF($B$16:$B$561="",1,0), 0)), "")</f>
        <v/>
      </c>
      <c r="D471" s="413" t="s">
        <v>2864</v>
      </c>
    </row>
    <row r="472" spans="1:4" s="11" customFormat="1" x14ac:dyDescent="0.15">
      <c r="A472" s="414" t="s">
        <v>3451</v>
      </c>
      <c r="B472" s="413" t="s">
        <v>2863</v>
      </c>
      <c r="C472" s="413" t="str">
        <f t="array" ref="C472">IFERROR(INDEX($B$16:$B$561, MATCH(0, COUNTIF($C$15:C471, $B$16:$B$561&amp;"") + IF($B$16:$B$561="",1,0), 0)), "")</f>
        <v/>
      </c>
      <c r="D472" s="413" t="s">
        <v>2864</v>
      </c>
    </row>
    <row r="473" spans="1:4" s="11" customFormat="1" x14ac:dyDescent="0.15">
      <c r="A473" s="414" t="s">
        <v>3452</v>
      </c>
      <c r="B473" s="413" t="s">
        <v>2863</v>
      </c>
      <c r="C473" s="413" t="str">
        <f t="array" ref="C473">IFERROR(INDEX($B$16:$B$561, MATCH(0, COUNTIF($C$15:C472, $B$16:$B$561&amp;"") + IF($B$16:$B$561="",1,0), 0)), "")</f>
        <v/>
      </c>
      <c r="D473" s="413" t="s">
        <v>2864</v>
      </c>
    </row>
    <row r="474" spans="1:4" s="11" customFormat="1" x14ac:dyDescent="0.15">
      <c r="A474" s="414" t="s">
        <v>3453</v>
      </c>
      <c r="B474" s="413" t="s">
        <v>2863</v>
      </c>
      <c r="C474" s="413" t="str">
        <f t="array" ref="C474">IFERROR(INDEX($B$16:$B$561, MATCH(0, COUNTIF($C$15:C473, $B$16:$B$561&amp;"") + IF($B$16:$B$561="",1,0), 0)), "")</f>
        <v/>
      </c>
      <c r="D474" s="413" t="s">
        <v>2864</v>
      </c>
    </row>
    <row r="475" spans="1:4" s="11" customFormat="1" x14ac:dyDescent="0.15">
      <c r="A475" s="414" t="s">
        <v>3454</v>
      </c>
      <c r="B475" s="413" t="s">
        <v>3455</v>
      </c>
      <c r="C475" s="413" t="str">
        <f t="array" ref="C475">IFERROR(INDEX($B$16:$B$561, MATCH(0, COUNTIF($C$15:C474, $B$16:$B$561&amp;"") + IF($B$16:$B$561="",1,0), 0)), "")</f>
        <v/>
      </c>
      <c r="D475" s="413" t="s">
        <v>3456</v>
      </c>
    </row>
    <row r="476" spans="1:4" s="11" customFormat="1" x14ac:dyDescent="0.15">
      <c r="A476" s="414" t="s">
        <v>3457</v>
      </c>
      <c r="B476" s="413" t="s">
        <v>3413</v>
      </c>
      <c r="C476" s="413" t="str">
        <f t="array" ref="C476">IFERROR(INDEX($B$16:$B$561, MATCH(0, COUNTIF($C$15:C475, $B$16:$B$561&amp;"") + IF($B$16:$B$561="",1,0), 0)), "")</f>
        <v/>
      </c>
      <c r="D476" s="413" t="s">
        <v>3414</v>
      </c>
    </row>
    <row r="477" spans="1:4" s="11" customFormat="1" x14ac:dyDescent="0.15">
      <c r="A477" s="414" t="s">
        <v>3458</v>
      </c>
      <c r="B477" s="413" t="s">
        <v>2863</v>
      </c>
      <c r="C477" s="413" t="str">
        <f t="array" ref="C477">IFERROR(INDEX($B$16:$B$561, MATCH(0, COUNTIF($C$15:C476, $B$16:$B$561&amp;"") + IF($B$16:$B$561="",1,0), 0)), "")</f>
        <v/>
      </c>
      <c r="D477" s="413" t="s">
        <v>2864</v>
      </c>
    </row>
    <row r="478" spans="1:4" s="11" customFormat="1" x14ac:dyDescent="0.15">
      <c r="A478" s="414" t="s">
        <v>3459</v>
      </c>
      <c r="B478" s="413" t="s">
        <v>2615</v>
      </c>
      <c r="C478" s="413" t="str">
        <f t="array" ref="C478">IFERROR(INDEX($B$16:$B$561, MATCH(0, COUNTIF($C$15:C477, $B$16:$B$561&amp;"") + IF($B$16:$B$561="",1,0), 0)), "")</f>
        <v/>
      </c>
      <c r="D478" s="413" t="s">
        <v>3460</v>
      </c>
    </row>
    <row r="479" spans="1:4" s="11" customFormat="1" x14ac:dyDescent="0.15">
      <c r="A479" s="414" t="s">
        <v>3461</v>
      </c>
      <c r="B479" s="413" t="s">
        <v>2548</v>
      </c>
      <c r="C479" s="413" t="str">
        <f t="array" ref="C479">IFERROR(INDEX($B$16:$B$561, MATCH(0, COUNTIF($C$15:C478, $B$16:$B$561&amp;"") + IF($B$16:$B$561="",1,0), 0)), "")</f>
        <v/>
      </c>
      <c r="D479" s="413" t="s">
        <v>3462</v>
      </c>
    </row>
    <row r="480" spans="1:4" s="11" customFormat="1" x14ac:dyDescent="0.15">
      <c r="A480" s="414" t="s">
        <v>3463</v>
      </c>
      <c r="B480" s="413" t="s">
        <v>2548</v>
      </c>
      <c r="C480" s="413" t="str">
        <f t="array" ref="C480">IFERROR(INDEX($B$16:$B$561, MATCH(0, COUNTIF($C$15:C479, $B$16:$B$561&amp;"") + IF($B$16:$B$561="",1,0), 0)), "")</f>
        <v/>
      </c>
      <c r="D480" s="413" t="s">
        <v>3462</v>
      </c>
    </row>
    <row r="481" spans="1:4" s="11" customFormat="1" x14ac:dyDescent="0.15">
      <c r="A481" s="414" t="s">
        <v>3464</v>
      </c>
      <c r="B481" s="413" t="s">
        <v>2863</v>
      </c>
      <c r="C481" s="413" t="str">
        <f t="array" ref="C481">IFERROR(INDEX($B$16:$B$561, MATCH(0, COUNTIF($C$15:C480, $B$16:$B$561&amp;"") + IF($B$16:$B$561="",1,0), 0)), "")</f>
        <v/>
      </c>
      <c r="D481" s="413" t="s">
        <v>2864</v>
      </c>
    </row>
    <row r="482" spans="1:4" s="11" customFormat="1" x14ac:dyDescent="0.15">
      <c r="A482" s="414" t="s">
        <v>3465</v>
      </c>
      <c r="B482" s="413" t="s">
        <v>2863</v>
      </c>
      <c r="C482" s="413" t="str">
        <f t="array" ref="C482">IFERROR(INDEX($B$16:$B$561, MATCH(0, COUNTIF($C$15:C481, $B$16:$B$561&amp;"") + IF($B$16:$B$561="",1,0), 0)), "")</f>
        <v/>
      </c>
      <c r="D482" s="413" t="s">
        <v>2864</v>
      </c>
    </row>
    <row r="483" spans="1:4" s="11" customFormat="1" x14ac:dyDescent="0.15">
      <c r="A483" s="414" t="s">
        <v>3466</v>
      </c>
      <c r="B483" s="413" t="s">
        <v>2863</v>
      </c>
      <c r="C483" s="413" t="str">
        <f t="array" ref="C483">IFERROR(INDEX($B$16:$B$561, MATCH(0, COUNTIF($C$15:C482, $B$16:$B$561&amp;"") + IF($B$16:$B$561="",1,0), 0)), "")</f>
        <v/>
      </c>
      <c r="D483" s="413" t="s">
        <v>2864</v>
      </c>
    </row>
    <row r="484" spans="1:4" s="11" customFormat="1" x14ac:dyDescent="0.15">
      <c r="A484" s="414" t="s">
        <v>3467</v>
      </c>
      <c r="B484" s="413" t="s">
        <v>2692</v>
      </c>
      <c r="C484" s="413" t="str">
        <f t="array" ref="C484">IFERROR(INDEX($B$16:$B$561, MATCH(0, COUNTIF($C$15:C483, $B$16:$B$561&amp;"") + IF($B$16:$B$561="",1,0), 0)), "")</f>
        <v/>
      </c>
      <c r="D484" s="413" t="s">
        <v>2693</v>
      </c>
    </row>
    <row r="485" spans="1:4" s="11" customFormat="1" x14ac:dyDescent="0.15">
      <c r="A485" s="414" t="s">
        <v>3468</v>
      </c>
      <c r="B485" s="413" t="s">
        <v>2548</v>
      </c>
      <c r="C485" s="413" t="str">
        <f t="array" ref="C485">IFERROR(INDEX($B$16:$B$561, MATCH(0, COUNTIF($C$15:C484, $B$16:$B$561&amp;"") + IF($B$16:$B$561="",1,0), 0)), "")</f>
        <v/>
      </c>
      <c r="D485" s="413" t="s">
        <v>3469</v>
      </c>
    </row>
    <row r="486" spans="1:4" s="11" customFormat="1" x14ac:dyDescent="0.15">
      <c r="A486" s="414" t="s">
        <v>3470</v>
      </c>
      <c r="B486" s="413" t="s">
        <v>2548</v>
      </c>
      <c r="C486" s="413" t="str">
        <f t="array" ref="C486">IFERROR(INDEX($B$16:$B$561, MATCH(0, COUNTIF($C$15:C485, $B$16:$B$561&amp;"") + IF($B$16:$B$561="",1,0), 0)), "")</f>
        <v/>
      </c>
      <c r="D486" s="413" t="s">
        <v>3469</v>
      </c>
    </row>
    <row r="487" spans="1:4" s="11" customFormat="1" x14ac:dyDescent="0.15">
      <c r="A487" s="414" t="s">
        <v>3471</v>
      </c>
      <c r="B487" s="413" t="s">
        <v>2548</v>
      </c>
      <c r="C487" s="413" t="str">
        <f t="array" ref="C487">IFERROR(INDEX($B$16:$B$561, MATCH(0, COUNTIF($C$15:C486, $B$16:$B$561&amp;"") + IF($B$16:$B$561="",1,0), 0)), "")</f>
        <v/>
      </c>
      <c r="D487" s="413" t="s">
        <v>3472</v>
      </c>
    </row>
    <row r="488" spans="1:4" s="11" customFormat="1" x14ac:dyDescent="0.15">
      <c r="A488" s="414" t="s">
        <v>3473</v>
      </c>
      <c r="B488" s="413" t="s">
        <v>2548</v>
      </c>
      <c r="C488" s="413" t="str">
        <f t="array" ref="C488">IFERROR(INDEX($B$16:$B$561, MATCH(0, COUNTIF($C$15:C487, $B$16:$B$561&amp;"") + IF($B$16:$B$561="",1,0), 0)), "")</f>
        <v/>
      </c>
      <c r="D488" s="413" t="s">
        <v>3472</v>
      </c>
    </row>
    <row r="489" spans="1:4" s="11" customFormat="1" x14ac:dyDescent="0.15">
      <c r="A489" s="414" t="s">
        <v>3474</v>
      </c>
      <c r="B489" s="413" t="s">
        <v>2548</v>
      </c>
      <c r="C489" s="413" t="str">
        <f t="array" ref="C489">IFERROR(INDEX($B$16:$B$561, MATCH(0, COUNTIF($C$15:C488, $B$16:$B$561&amp;"") + IF($B$16:$B$561="",1,0), 0)), "")</f>
        <v/>
      </c>
      <c r="D489" s="413" t="s">
        <v>3472</v>
      </c>
    </row>
    <row r="490" spans="1:4" s="11" customFormat="1" x14ac:dyDescent="0.15">
      <c r="A490" s="414" t="s">
        <v>3475</v>
      </c>
      <c r="B490" s="413" t="s">
        <v>2548</v>
      </c>
      <c r="C490" s="413" t="str">
        <f t="array" ref="C490">IFERROR(INDEX($B$16:$B$561, MATCH(0, COUNTIF($C$15:C489, $B$16:$B$561&amp;"") + IF($B$16:$B$561="",1,0), 0)), "")</f>
        <v/>
      </c>
      <c r="D490" s="413" t="s">
        <v>3472</v>
      </c>
    </row>
    <row r="491" spans="1:4" s="11" customFormat="1" x14ac:dyDescent="0.15">
      <c r="A491" s="414" t="s">
        <v>3476</v>
      </c>
      <c r="B491" s="413" t="s">
        <v>2618</v>
      </c>
      <c r="C491" s="413" t="str">
        <f t="array" ref="C491">IFERROR(INDEX($B$16:$B$561, MATCH(0, COUNTIF($C$15:C490, $B$16:$B$561&amp;"") + IF($B$16:$B$561="",1,0), 0)), "")</f>
        <v/>
      </c>
      <c r="D491" s="413" t="s">
        <v>3477</v>
      </c>
    </row>
    <row r="492" spans="1:4" s="11" customFormat="1" x14ac:dyDescent="0.15">
      <c r="A492" s="414" t="s">
        <v>3478</v>
      </c>
      <c r="B492" s="413" t="s">
        <v>2548</v>
      </c>
      <c r="C492" s="413" t="str">
        <f t="array" ref="C492">IFERROR(INDEX($B$16:$B$561, MATCH(0, COUNTIF($C$15:C491, $B$16:$B$561&amp;"") + IF($B$16:$B$561="",1,0), 0)), "")</f>
        <v/>
      </c>
      <c r="D492" s="413" t="s">
        <v>3479</v>
      </c>
    </row>
    <row r="493" spans="1:4" s="11" customFormat="1" x14ac:dyDescent="0.15">
      <c r="A493" s="414" t="s">
        <v>3480</v>
      </c>
      <c r="B493" s="413" t="s">
        <v>2548</v>
      </c>
      <c r="C493" s="413" t="str">
        <f t="array" ref="C493">IFERROR(INDEX($B$16:$B$561, MATCH(0, COUNTIF($C$15:C492, $B$16:$B$561&amp;"") + IF($B$16:$B$561="",1,0), 0)), "")</f>
        <v/>
      </c>
      <c r="D493" s="413" t="s">
        <v>3479</v>
      </c>
    </row>
    <row r="494" spans="1:4" s="11" customFormat="1" x14ac:dyDescent="0.15">
      <c r="A494" s="414" t="s">
        <v>3481</v>
      </c>
      <c r="B494" s="413" t="s">
        <v>2615</v>
      </c>
      <c r="C494" s="413" t="str">
        <f t="array" ref="C494">IFERROR(INDEX($B$16:$B$561, MATCH(0, COUNTIF($C$15:C493, $B$16:$B$561&amp;"") + IF($B$16:$B$561="",1,0), 0)), "")</f>
        <v/>
      </c>
      <c r="D494" s="413" t="s">
        <v>3482</v>
      </c>
    </row>
    <row r="495" spans="1:4" s="11" customFormat="1" x14ac:dyDescent="0.15">
      <c r="A495" s="414" t="s">
        <v>3483</v>
      </c>
      <c r="B495" s="413" t="s">
        <v>2548</v>
      </c>
      <c r="C495" s="413" t="str">
        <f t="array" ref="C495">IFERROR(INDEX($B$16:$B$561, MATCH(0, COUNTIF($C$15:C494, $B$16:$B$561&amp;"") + IF($B$16:$B$561="",1,0), 0)), "")</f>
        <v/>
      </c>
      <c r="D495" s="413" t="s">
        <v>3484</v>
      </c>
    </row>
    <row r="496" spans="1:4" s="11" customFormat="1" x14ac:dyDescent="0.15">
      <c r="A496" s="414" t="s">
        <v>3485</v>
      </c>
      <c r="B496" s="413" t="s">
        <v>2548</v>
      </c>
      <c r="C496" s="413" t="str">
        <f t="array" ref="C496">IFERROR(INDEX($B$16:$B$561, MATCH(0, COUNTIF($C$15:C495, $B$16:$B$561&amp;"") + IF($B$16:$B$561="",1,0), 0)), "")</f>
        <v/>
      </c>
      <c r="D496" s="413" t="s">
        <v>3484</v>
      </c>
    </row>
    <row r="497" spans="1:4" s="11" customFormat="1" x14ac:dyDescent="0.15">
      <c r="A497" s="414" t="s">
        <v>3486</v>
      </c>
      <c r="B497" s="413" t="s">
        <v>2618</v>
      </c>
      <c r="C497" s="413" t="str">
        <f t="array" ref="C497">IFERROR(INDEX($B$16:$B$561, MATCH(0, COUNTIF($C$15:C496, $B$16:$B$561&amp;"") + IF($B$16:$B$561="",1,0), 0)), "")</f>
        <v/>
      </c>
      <c r="D497" s="413" t="s">
        <v>3487</v>
      </c>
    </row>
    <row r="498" spans="1:4" s="11" customFormat="1" x14ac:dyDescent="0.15">
      <c r="A498" s="414" t="s">
        <v>3488</v>
      </c>
      <c r="B498" s="413" t="s">
        <v>2618</v>
      </c>
      <c r="C498" s="413" t="str">
        <f t="array" ref="C498">IFERROR(INDEX($B$16:$B$561, MATCH(0, COUNTIF($C$15:C497, $B$16:$B$561&amp;"") + IF($B$16:$B$561="",1,0), 0)), "")</f>
        <v/>
      </c>
      <c r="D498" s="413" t="s">
        <v>3487</v>
      </c>
    </row>
    <row r="499" spans="1:4" s="11" customFormat="1" x14ac:dyDescent="0.15">
      <c r="A499" s="414" t="s">
        <v>3489</v>
      </c>
      <c r="B499" s="413" t="s">
        <v>2548</v>
      </c>
      <c r="C499" s="413" t="str">
        <f t="array" ref="C499">IFERROR(INDEX($B$16:$B$561, MATCH(0, COUNTIF($C$15:C498, $B$16:$B$561&amp;"") + IF($B$16:$B$561="",1,0), 0)), "")</f>
        <v/>
      </c>
      <c r="D499" s="413" t="s">
        <v>3490</v>
      </c>
    </row>
    <row r="500" spans="1:4" s="11" customFormat="1" x14ac:dyDescent="0.15">
      <c r="A500" s="414" t="s">
        <v>3491</v>
      </c>
      <c r="B500" s="413" t="s">
        <v>3492</v>
      </c>
      <c r="C500" s="413" t="str">
        <f t="array" ref="C500">IFERROR(INDEX($B$16:$B$561, MATCH(0, COUNTIF($C$15:C499, $B$16:$B$561&amp;"") + IF($B$16:$B$561="",1,0), 0)), "")</f>
        <v/>
      </c>
      <c r="D500" s="413" t="s">
        <v>3493</v>
      </c>
    </row>
    <row r="501" spans="1:4" s="11" customFormat="1" x14ac:dyDescent="0.15">
      <c r="A501" s="414" t="s">
        <v>3494</v>
      </c>
      <c r="B501" s="413" t="s">
        <v>3495</v>
      </c>
      <c r="C501" s="413" t="str">
        <f t="array" ref="C501">IFERROR(INDEX($B$16:$B$561, MATCH(0, COUNTIF($C$15:C500, $B$16:$B$561&amp;"") + IF($B$16:$B$561="",1,0), 0)), "")</f>
        <v/>
      </c>
      <c r="D501" s="413" t="s">
        <v>3496</v>
      </c>
    </row>
    <row r="502" spans="1:4" s="11" customFormat="1" x14ac:dyDescent="0.15">
      <c r="A502" s="414" t="s">
        <v>3497</v>
      </c>
      <c r="B502" s="413" t="s">
        <v>3428</v>
      </c>
      <c r="C502" s="413" t="str">
        <f t="array" ref="C502">IFERROR(INDEX($B$16:$B$561, MATCH(0, COUNTIF($C$15:C501, $B$16:$B$561&amp;"") + IF($B$16:$B$561="",1,0), 0)), "")</f>
        <v/>
      </c>
      <c r="D502" s="413" t="s">
        <v>3429</v>
      </c>
    </row>
    <row r="503" spans="1:4" s="11" customFormat="1" x14ac:dyDescent="0.15">
      <c r="A503" s="414" t="s">
        <v>3498</v>
      </c>
      <c r="B503" s="413" t="s">
        <v>3428</v>
      </c>
      <c r="C503" s="413" t="str">
        <f t="array" ref="C503">IFERROR(INDEX($B$16:$B$561, MATCH(0, COUNTIF($C$15:C502, $B$16:$B$561&amp;"") + IF($B$16:$B$561="",1,0), 0)), "")</f>
        <v/>
      </c>
      <c r="D503" s="413" t="s">
        <v>3429</v>
      </c>
    </row>
    <row r="504" spans="1:4" s="11" customFormat="1" x14ac:dyDescent="0.15">
      <c r="A504" s="414" t="s">
        <v>3499</v>
      </c>
      <c r="B504" s="413" t="s">
        <v>3428</v>
      </c>
      <c r="C504" s="413" t="str">
        <f t="array" ref="C504">IFERROR(INDEX($B$16:$B$561, MATCH(0, COUNTIF($C$15:C503, $B$16:$B$561&amp;"") + IF($B$16:$B$561="",1,0), 0)), "")</f>
        <v/>
      </c>
      <c r="D504" s="413" t="s">
        <v>3429</v>
      </c>
    </row>
    <row r="505" spans="1:4" s="11" customFormat="1" x14ac:dyDescent="0.15">
      <c r="A505" s="414" t="s">
        <v>3500</v>
      </c>
      <c r="B505" s="413" t="s">
        <v>2618</v>
      </c>
      <c r="C505" s="413" t="str">
        <f t="array" ref="C505">IFERROR(INDEX($B$16:$B$561, MATCH(0, COUNTIF($C$15:C504, $B$16:$B$561&amp;"") + IF($B$16:$B$561="",1,0), 0)), "")</f>
        <v/>
      </c>
      <c r="D505" s="413" t="s">
        <v>3501</v>
      </c>
    </row>
    <row r="506" spans="1:4" s="11" customFormat="1" x14ac:dyDescent="0.15">
      <c r="A506" s="414" t="s">
        <v>3502</v>
      </c>
      <c r="B506" s="413" t="s">
        <v>2618</v>
      </c>
      <c r="C506" s="413" t="str">
        <f t="array" ref="C506">IFERROR(INDEX($B$16:$B$561, MATCH(0, COUNTIF($C$15:C505, $B$16:$B$561&amp;"") + IF($B$16:$B$561="",1,0), 0)), "")</f>
        <v/>
      </c>
      <c r="D506" s="413" t="s">
        <v>3501</v>
      </c>
    </row>
    <row r="507" spans="1:4" s="11" customFormat="1" x14ac:dyDescent="0.15">
      <c r="A507" s="414" t="s">
        <v>3503</v>
      </c>
      <c r="B507" s="413" t="s">
        <v>3504</v>
      </c>
      <c r="C507" s="413" t="str">
        <f t="array" ref="C507">IFERROR(INDEX($B$16:$B$561, MATCH(0, COUNTIF($C$15:C506, $B$16:$B$561&amp;"") + IF($B$16:$B$561="",1,0), 0)), "")</f>
        <v/>
      </c>
      <c r="D507" s="413" t="s">
        <v>3505</v>
      </c>
    </row>
    <row r="508" spans="1:4" s="11" customFormat="1" x14ac:dyDescent="0.15">
      <c r="A508" s="414" t="s">
        <v>3506</v>
      </c>
      <c r="B508" s="413" t="s">
        <v>2548</v>
      </c>
      <c r="C508" s="413" t="str">
        <f t="array" ref="C508">IFERROR(INDEX($B$16:$B$561, MATCH(0, COUNTIF($C$15:C507, $B$16:$B$561&amp;"") + IF($B$16:$B$561="",1,0), 0)), "")</f>
        <v/>
      </c>
      <c r="D508" s="413" t="s">
        <v>3507</v>
      </c>
    </row>
    <row r="509" spans="1:4" s="11" customFormat="1" x14ac:dyDescent="0.15">
      <c r="A509" s="414" t="s">
        <v>3508</v>
      </c>
      <c r="B509" s="413" t="s">
        <v>2548</v>
      </c>
      <c r="C509" s="413" t="str">
        <f t="array" ref="C509">IFERROR(INDEX($B$16:$B$561, MATCH(0, COUNTIF($C$15:C508, $B$16:$B$561&amp;"") + IF($B$16:$B$561="",1,0), 0)), "")</f>
        <v/>
      </c>
      <c r="D509" s="413" t="s">
        <v>3507</v>
      </c>
    </row>
    <row r="510" spans="1:4" s="11" customFormat="1" x14ac:dyDescent="0.15">
      <c r="A510" s="414" t="s">
        <v>3509</v>
      </c>
      <c r="B510" s="413" t="s">
        <v>3428</v>
      </c>
      <c r="C510" s="413" t="str">
        <f t="array" ref="C510">IFERROR(INDEX($B$16:$B$561, MATCH(0, COUNTIF($C$15:C509, $B$16:$B$561&amp;"") + IF($B$16:$B$561="",1,0), 0)), "")</f>
        <v/>
      </c>
      <c r="D510" s="413" t="s">
        <v>3429</v>
      </c>
    </row>
    <row r="511" spans="1:4" s="11" customFormat="1" x14ac:dyDescent="0.15">
      <c r="A511" s="414" t="s">
        <v>3510</v>
      </c>
      <c r="B511" s="413" t="s">
        <v>3428</v>
      </c>
      <c r="C511" s="413" t="str">
        <f t="array" ref="C511">IFERROR(INDEX($B$16:$B$561, MATCH(0, COUNTIF($C$15:C510, $B$16:$B$561&amp;"") + IF($B$16:$B$561="",1,0), 0)), "")</f>
        <v/>
      </c>
      <c r="D511" s="413" t="s">
        <v>3429</v>
      </c>
    </row>
    <row r="512" spans="1:4" s="11" customFormat="1" x14ac:dyDescent="0.15">
      <c r="A512" s="414" t="s">
        <v>3511</v>
      </c>
      <c r="B512" s="413" t="s">
        <v>3492</v>
      </c>
      <c r="C512" s="413" t="str">
        <f t="array" ref="C512">IFERROR(INDEX($B$16:$B$561, MATCH(0, COUNTIF($C$15:C511, $B$16:$B$561&amp;"") + IF($B$16:$B$561="",1,0), 0)), "")</f>
        <v/>
      </c>
      <c r="D512" s="413" t="s">
        <v>3493</v>
      </c>
    </row>
    <row r="513" spans="1:4" s="11" customFormat="1" x14ac:dyDescent="0.15">
      <c r="A513" s="414" t="s">
        <v>3512</v>
      </c>
      <c r="B513" s="413" t="s">
        <v>3428</v>
      </c>
      <c r="C513" s="413" t="str">
        <f t="array" ref="C513">IFERROR(INDEX($B$16:$B$561, MATCH(0, COUNTIF($C$15:C512, $B$16:$B$561&amp;"") + IF($B$16:$B$561="",1,0), 0)), "")</f>
        <v/>
      </c>
      <c r="D513" s="413" t="s">
        <v>3429</v>
      </c>
    </row>
    <row r="514" spans="1:4" s="11" customFormat="1" x14ac:dyDescent="0.15">
      <c r="A514" s="414" t="s">
        <v>3513</v>
      </c>
      <c r="B514" s="413" t="s">
        <v>3428</v>
      </c>
      <c r="C514" s="413" t="str">
        <f t="array" ref="C514">IFERROR(INDEX($B$16:$B$561, MATCH(0, COUNTIF($C$15:C513, $B$16:$B$561&amp;"") + IF($B$16:$B$561="",1,0), 0)), "")</f>
        <v/>
      </c>
      <c r="D514" s="413" t="s">
        <v>3429</v>
      </c>
    </row>
    <row r="515" spans="1:4" s="11" customFormat="1" x14ac:dyDescent="0.15">
      <c r="A515" s="414" t="s">
        <v>3514</v>
      </c>
      <c r="B515" s="413" t="s">
        <v>3428</v>
      </c>
      <c r="C515" s="413" t="str">
        <f t="array" ref="C515">IFERROR(INDEX($B$16:$B$561, MATCH(0, COUNTIF($C$15:C514, $B$16:$B$561&amp;"") + IF($B$16:$B$561="",1,0), 0)), "")</f>
        <v/>
      </c>
      <c r="D515" s="413" t="s">
        <v>3429</v>
      </c>
    </row>
    <row r="516" spans="1:4" s="11" customFormat="1" x14ac:dyDescent="0.15">
      <c r="A516" s="414" t="s">
        <v>3515</v>
      </c>
      <c r="B516" s="413" t="s">
        <v>3428</v>
      </c>
      <c r="C516" s="413" t="str">
        <f t="array" ref="C516">IFERROR(INDEX($B$16:$B$561, MATCH(0, COUNTIF($C$15:C515, $B$16:$B$561&amp;"") + IF($B$16:$B$561="",1,0), 0)), "")</f>
        <v/>
      </c>
      <c r="D516" s="413" t="s">
        <v>3429</v>
      </c>
    </row>
    <row r="517" spans="1:4" s="11" customFormat="1" x14ac:dyDescent="0.15">
      <c r="A517" s="414" t="s">
        <v>3516</v>
      </c>
      <c r="B517" s="413" t="s">
        <v>2548</v>
      </c>
      <c r="C517" s="413" t="str">
        <f t="array" ref="C517">IFERROR(INDEX($B$16:$B$561, MATCH(0, COUNTIF($C$15:C516, $B$16:$B$561&amp;"") + IF($B$16:$B$561="",1,0), 0)), "")</f>
        <v/>
      </c>
      <c r="D517" s="413" t="s">
        <v>3517</v>
      </c>
    </row>
    <row r="518" spans="1:4" s="11" customFormat="1" x14ac:dyDescent="0.15">
      <c r="A518" s="414" t="s">
        <v>3518</v>
      </c>
      <c r="B518" s="413" t="s">
        <v>3428</v>
      </c>
      <c r="C518" s="413" t="str">
        <f t="array" ref="C518">IFERROR(INDEX($B$16:$B$561, MATCH(0, COUNTIF($C$15:C517, $B$16:$B$561&amp;"") + IF($B$16:$B$561="",1,0), 0)), "")</f>
        <v/>
      </c>
      <c r="D518" s="413" t="s">
        <v>3429</v>
      </c>
    </row>
    <row r="519" spans="1:4" s="11" customFormat="1" x14ac:dyDescent="0.15">
      <c r="A519" s="414" t="s">
        <v>3519</v>
      </c>
      <c r="B519" s="413" t="s">
        <v>3428</v>
      </c>
      <c r="C519" s="413" t="str">
        <f t="array" ref="C519">IFERROR(INDEX($B$16:$B$561, MATCH(0, COUNTIF($C$15:C518, $B$16:$B$561&amp;"") + IF($B$16:$B$561="",1,0), 0)), "")</f>
        <v/>
      </c>
      <c r="D519" s="413" t="s">
        <v>3429</v>
      </c>
    </row>
    <row r="520" spans="1:4" s="11" customFormat="1" x14ac:dyDescent="0.15">
      <c r="A520" s="414" t="s">
        <v>3520</v>
      </c>
      <c r="B520" s="413" t="s">
        <v>2612</v>
      </c>
      <c r="C520" s="413" t="str">
        <f t="array" ref="C520">IFERROR(INDEX($B$16:$B$561, MATCH(0, COUNTIF($C$15:C519, $B$16:$B$561&amp;"") + IF($B$16:$B$561="",1,0), 0)), "")</f>
        <v/>
      </c>
      <c r="D520" s="413" t="s">
        <v>2613</v>
      </c>
    </row>
    <row r="521" spans="1:4" s="11" customFormat="1" x14ac:dyDescent="0.15">
      <c r="A521" s="414" t="s">
        <v>3521</v>
      </c>
      <c r="B521" s="413" t="s">
        <v>2545</v>
      </c>
      <c r="C521" s="413" t="str">
        <f t="array" ref="C521">IFERROR(INDEX($B$16:$B$561, MATCH(0, COUNTIF($C$15:C520, $B$16:$B$561&amp;"") + IF($B$16:$B$561="",1,0), 0)), "")</f>
        <v/>
      </c>
      <c r="D521" s="413" t="s">
        <v>2546</v>
      </c>
    </row>
    <row r="522" spans="1:4" s="11" customFormat="1" x14ac:dyDescent="0.15">
      <c r="A522" s="414" t="s">
        <v>3522</v>
      </c>
      <c r="B522" s="413" t="s">
        <v>2548</v>
      </c>
      <c r="C522" s="413" t="str">
        <f t="array" ref="C522">IFERROR(INDEX($B$16:$B$561, MATCH(0, COUNTIF($C$15:C521, $B$16:$B$561&amp;"") + IF($B$16:$B$561="",1,0), 0)), "")</f>
        <v/>
      </c>
      <c r="D522" s="413" t="s">
        <v>3523</v>
      </c>
    </row>
    <row r="523" spans="1:4" s="11" customFormat="1" x14ac:dyDescent="0.15">
      <c r="A523" s="414" t="s">
        <v>3524</v>
      </c>
      <c r="B523" s="413" t="s">
        <v>2548</v>
      </c>
      <c r="C523" s="413" t="str">
        <f t="array" ref="C523">IFERROR(INDEX($B$16:$B$561, MATCH(0, COUNTIF($C$15:C522, $B$16:$B$561&amp;"") + IF($B$16:$B$561="",1,0), 0)), "")</f>
        <v/>
      </c>
      <c r="D523" s="413" t="s">
        <v>3523</v>
      </c>
    </row>
    <row r="524" spans="1:4" s="11" customFormat="1" x14ac:dyDescent="0.15">
      <c r="A524" s="414" t="s">
        <v>3525</v>
      </c>
      <c r="B524" s="413" t="s">
        <v>2548</v>
      </c>
      <c r="C524" s="413" t="str">
        <f t="array" ref="C524">IFERROR(INDEX($B$16:$B$561, MATCH(0, COUNTIF($C$15:C523, $B$16:$B$561&amp;"") + IF($B$16:$B$561="",1,0), 0)), "")</f>
        <v/>
      </c>
      <c r="D524" s="413" t="s">
        <v>3526</v>
      </c>
    </row>
    <row r="525" spans="1:4" s="11" customFormat="1" x14ac:dyDescent="0.15">
      <c r="A525" s="414" t="s">
        <v>3527</v>
      </c>
      <c r="B525" s="413" t="s">
        <v>3428</v>
      </c>
      <c r="C525" s="413" t="str">
        <f t="array" ref="C525">IFERROR(INDEX($B$16:$B$561, MATCH(0, COUNTIF($C$15:C524, $B$16:$B$561&amp;"") + IF($B$16:$B$561="",1,0), 0)), "")</f>
        <v/>
      </c>
      <c r="D525" s="413" t="s">
        <v>3429</v>
      </c>
    </row>
    <row r="526" spans="1:4" s="11" customFormat="1" x14ac:dyDescent="0.15">
      <c r="A526" s="414" t="s">
        <v>3528</v>
      </c>
      <c r="B526" s="413" t="s">
        <v>2548</v>
      </c>
      <c r="C526" s="413" t="str">
        <f t="array" ref="C526">IFERROR(INDEX($B$16:$B$561, MATCH(0, COUNTIF($C$15:C525, $B$16:$B$561&amp;"") + IF($B$16:$B$561="",1,0), 0)), "")</f>
        <v/>
      </c>
      <c r="D526" s="413" t="s">
        <v>3529</v>
      </c>
    </row>
    <row r="527" spans="1:4" s="11" customFormat="1" x14ac:dyDescent="0.15">
      <c r="A527" s="414" t="s">
        <v>3530</v>
      </c>
      <c r="B527" s="413" t="s">
        <v>2548</v>
      </c>
      <c r="C527" s="413" t="str">
        <f t="array" ref="C527">IFERROR(INDEX($B$16:$B$561, MATCH(0, COUNTIF($C$15:C526, $B$16:$B$561&amp;"") + IF($B$16:$B$561="",1,0), 0)), "")</f>
        <v/>
      </c>
      <c r="D527" s="413" t="s">
        <v>3529</v>
      </c>
    </row>
    <row r="528" spans="1:4" s="11" customFormat="1" x14ac:dyDescent="0.15">
      <c r="A528" s="414" t="s">
        <v>3531</v>
      </c>
      <c r="B528" s="413" t="s">
        <v>2548</v>
      </c>
      <c r="C528" s="413" t="str">
        <f t="array" ref="C528">IFERROR(INDEX($B$16:$B$561, MATCH(0, COUNTIF($C$15:C527, $B$16:$B$561&amp;"") + IF($B$16:$B$561="",1,0), 0)), "")</f>
        <v/>
      </c>
      <c r="D528" s="413" t="s">
        <v>3529</v>
      </c>
    </row>
    <row r="529" spans="1:4" s="11" customFormat="1" x14ac:dyDescent="0.15">
      <c r="A529" s="414" t="s">
        <v>3532</v>
      </c>
      <c r="B529" s="413" t="s">
        <v>2548</v>
      </c>
      <c r="C529" s="413" t="str">
        <f t="array" ref="C529">IFERROR(INDEX($B$16:$B$561, MATCH(0, COUNTIF($C$15:C528, $B$16:$B$561&amp;"") + IF($B$16:$B$561="",1,0), 0)), "")</f>
        <v/>
      </c>
      <c r="D529" s="413" t="s">
        <v>3529</v>
      </c>
    </row>
    <row r="530" spans="1:4" s="11" customFormat="1" x14ac:dyDescent="0.15">
      <c r="A530" s="414" t="s">
        <v>3533</v>
      </c>
      <c r="B530" s="413" t="s">
        <v>2548</v>
      </c>
      <c r="C530" s="413" t="str">
        <f t="array" ref="C530">IFERROR(INDEX($B$16:$B$561, MATCH(0, COUNTIF($C$15:C529, $B$16:$B$561&amp;"") + IF($B$16:$B$561="",1,0), 0)), "")</f>
        <v/>
      </c>
      <c r="D530" s="413" t="s">
        <v>3529</v>
      </c>
    </row>
    <row r="531" spans="1:4" s="11" customFormat="1" x14ac:dyDescent="0.15">
      <c r="A531" s="414" t="s">
        <v>3534</v>
      </c>
      <c r="B531" s="413" t="s">
        <v>2548</v>
      </c>
      <c r="C531" s="413" t="str">
        <f t="array" ref="C531">IFERROR(INDEX($B$16:$B$561, MATCH(0, COUNTIF($C$15:C530, $B$16:$B$561&amp;"") + IF($B$16:$B$561="",1,0), 0)), "")</f>
        <v/>
      </c>
      <c r="D531" s="413" t="s">
        <v>3529</v>
      </c>
    </row>
    <row r="532" spans="1:4" s="11" customFormat="1" x14ac:dyDescent="0.15">
      <c r="A532" s="414" t="s">
        <v>3535</v>
      </c>
      <c r="B532" s="413" t="s">
        <v>2615</v>
      </c>
      <c r="C532" s="413" t="str">
        <f t="array" ref="C532">IFERROR(INDEX($B$16:$B$561, MATCH(0, COUNTIF($C$15:C531, $B$16:$B$561&amp;"") + IF($B$16:$B$561="",1,0), 0)), "")</f>
        <v/>
      </c>
      <c r="D532" s="413" t="s">
        <v>3536</v>
      </c>
    </row>
    <row r="533" spans="1:4" s="11" customFormat="1" x14ac:dyDescent="0.15">
      <c r="A533" s="414" t="s">
        <v>3537</v>
      </c>
      <c r="B533" s="413" t="s">
        <v>3538</v>
      </c>
      <c r="C533" s="413" t="str">
        <f t="array" ref="C533">IFERROR(INDEX($B$16:$B$561, MATCH(0, COUNTIF($C$15:C532, $B$16:$B$561&amp;"") + IF($B$16:$B$561="",1,0), 0)), "")</f>
        <v/>
      </c>
      <c r="D533" s="413" t="s">
        <v>3539</v>
      </c>
    </row>
    <row r="534" spans="1:4" s="11" customFormat="1" x14ac:dyDescent="0.15">
      <c r="A534" s="414" t="s">
        <v>3540</v>
      </c>
      <c r="B534" s="413" t="s">
        <v>3538</v>
      </c>
      <c r="C534" s="413" t="str">
        <f t="array" ref="C534">IFERROR(INDEX($B$16:$B$561, MATCH(0, COUNTIF($C$15:C533, $B$16:$B$561&amp;"") + IF($B$16:$B$561="",1,0), 0)), "")</f>
        <v/>
      </c>
      <c r="D534" s="413" t="s">
        <v>3539</v>
      </c>
    </row>
    <row r="535" spans="1:4" s="11" customFormat="1" x14ac:dyDescent="0.15">
      <c r="A535" s="414" t="s">
        <v>3541</v>
      </c>
      <c r="B535" s="413" t="s">
        <v>2615</v>
      </c>
      <c r="C535" s="413" t="str">
        <f t="array" ref="C535">IFERROR(INDEX($B$16:$B$561, MATCH(0, COUNTIF($C$15:C534, $B$16:$B$561&amp;"") + IF($B$16:$B$561="",1,0), 0)), "")</f>
        <v/>
      </c>
      <c r="D535" s="413" t="s">
        <v>3542</v>
      </c>
    </row>
    <row r="536" spans="1:4" s="11" customFormat="1" x14ac:dyDescent="0.15">
      <c r="A536" s="414" t="s">
        <v>3543</v>
      </c>
      <c r="B536" s="413" t="s">
        <v>2612</v>
      </c>
      <c r="C536" s="413" t="str">
        <f t="array" ref="C536">IFERROR(INDEX($B$16:$B$561, MATCH(0, COUNTIF($C$15:C535, $B$16:$B$561&amp;"") + IF($B$16:$B$561="",1,0), 0)), "")</f>
        <v/>
      </c>
      <c r="D536" s="413" t="s">
        <v>2613</v>
      </c>
    </row>
    <row r="537" spans="1:4" s="11" customFormat="1" x14ac:dyDescent="0.15">
      <c r="A537" s="414" t="s">
        <v>3544</v>
      </c>
      <c r="B537" s="413" t="s">
        <v>2612</v>
      </c>
      <c r="C537" s="413" t="str">
        <f t="array" ref="C537">IFERROR(INDEX($B$16:$B$561, MATCH(0, COUNTIF($C$15:C536, $B$16:$B$561&amp;"") + IF($B$16:$B$561="",1,0), 0)), "")</f>
        <v/>
      </c>
      <c r="D537" s="413" t="s">
        <v>2613</v>
      </c>
    </row>
    <row r="538" spans="1:4" s="11" customFormat="1" x14ac:dyDescent="0.15">
      <c r="A538" s="414" t="s">
        <v>3545</v>
      </c>
      <c r="B538" s="413" t="s">
        <v>3546</v>
      </c>
      <c r="C538" s="413" t="str">
        <f t="array" ref="C538">IFERROR(INDEX($B$16:$B$561, MATCH(0, COUNTIF($C$15:C537, $B$16:$B$561&amp;"") + IF($B$16:$B$561="",1,0), 0)), "")</f>
        <v/>
      </c>
      <c r="D538" s="413" t="s">
        <v>3547</v>
      </c>
    </row>
    <row r="539" spans="1:4" s="11" customFormat="1" x14ac:dyDescent="0.15">
      <c r="A539" s="414" t="s">
        <v>3548</v>
      </c>
      <c r="B539" s="413" t="s">
        <v>2548</v>
      </c>
      <c r="C539" s="413" t="str">
        <f t="array" ref="C539">IFERROR(INDEX($B$16:$B$561, MATCH(0, COUNTIF($C$15:C538, $B$16:$B$561&amp;"") + IF($B$16:$B$561="",1,0), 0)), "")</f>
        <v/>
      </c>
      <c r="D539" s="413" t="s">
        <v>3549</v>
      </c>
    </row>
    <row r="540" spans="1:4" s="11" customFormat="1" x14ac:dyDescent="0.15">
      <c r="A540" s="414" t="s">
        <v>3550</v>
      </c>
      <c r="B540" s="413" t="s">
        <v>2548</v>
      </c>
      <c r="C540" s="413" t="str">
        <f t="array" ref="C540">IFERROR(INDEX($B$16:$B$561, MATCH(0, COUNTIF($C$15:C539, $B$16:$B$561&amp;"") + IF($B$16:$B$561="",1,0), 0)), "")</f>
        <v/>
      </c>
      <c r="D540" s="413" t="s">
        <v>3549</v>
      </c>
    </row>
    <row r="541" spans="1:4" s="11" customFormat="1" x14ac:dyDescent="0.15">
      <c r="A541" s="414" t="s">
        <v>3551</v>
      </c>
      <c r="B541" s="413" t="s">
        <v>2548</v>
      </c>
      <c r="C541" s="413" t="str">
        <f t="array" ref="C541">IFERROR(INDEX($B$16:$B$561, MATCH(0, COUNTIF($C$15:C540, $B$16:$B$561&amp;"") + IF($B$16:$B$561="",1,0), 0)), "")</f>
        <v/>
      </c>
      <c r="D541" s="413" t="s">
        <v>3549</v>
      </c>
    </row>
    <row r="542" spans="1:4" s="11" customFormat="1" x14ac:dyDescent="0.15">
      <c r="A542" s="414" t="s">
        <v>3552</v>
      </c>
      <c r="B542" s="413" t="s">
        <v>2548</v>
      </c>
      <c r="C542" s="413" t="str">
        <f t="array" ref="C542">IFERROR(INDEX($B$16:$B$561, MATCH(0, COUNTIF($C$15:C541, $B$16:$B$561&amp;"") + IF($B$16:$B$561="",1,0), 0)), "")</f>
        <v/>
      </c>
      <c r="D542" s="413" t="s">
        <v>3549</v>
      </c>
    </row>
    <row r="543" spans="1:4" s="11" customFormat="1" x14ac:dyDescent="0.15">
      <c r="A543" s="414" t="s">
        <v>3553</v>
      </c>
      <c r="B543" s="413" t="s">
        <v>2548</v>
      </c>
      <c r="C543" s="413" t="str">
        <f t="array" ref="C543">IFERROR(INDEX($B$16:$B$561, MATCH(0, COUNTIF($C$15:C542, $B$16:$B$561&amp;"") + IF($B$16:$B$561="",1,0), 0)), "")</f>
        <v/>
      </c>
      <c r="D543" s="413" t="s">
        <v>3549</v>
      </c>
    </row>
    <row r="544" spans="1:4" s="11" customFormat="1" x14ac:dyDescent="0.15">
      <c r="A544" s="414" t="s">
        <v>3554</v>
      </c>
      <c r="B544" s="413" t="s">
        <v>2548</v>
      </c>
      <c r="C544" s="413" t="str">
        <f t="array" ref="C544">IFERROR(INDEX($B$16:$B$561, MATCH(0, COUNTIF($C$15:C543, $B$16:$B$561&amp;"") + IF($B$16:$B$561="",1,0), 0)), "")</f>
        <v/>
      </c>
      <c r="D544" s="413" t="s">
        <v>3549</v>
      </c>
    </row>
    <row r="545" spans="1:4" s="11" customFormat="1" x14ac:dyDescent="0.15">
      <c r="A545" s="414" t="s">
        <v>3555</v>
      </c>
      <c r="B545" s="413" t="s">
        <v>3556</v>
      </c>
      <c r="C545" s="413" t="str">
        <f t="array" ref="C545">IFERROR(INDEX($B$16:$B$561, MATCH(0, COUNTIF($C$15:C544, $B$16:$B$561&amp;"") + IF($B$16:$B$561="",1,0), 0)), "")</f>
        <v/>
      </c>
      <c r="D545" s="413" t="s">
        <v>3557</v>
      </c>
    </row>
    <row r="546" spans="1:4" s="11" customFormat="1" x14ac:dyDescent="0.15">
      <c r="A546" s="414" t="s">
        <v>3558</v>
      </c>
      <c r="B546" s="413" t="s">
        <v>3556</v>
      </c>
      <c r="C546" s="413" t="str">
        <f t="array" ref="C546">IFERROR(INDEX($B$16:$B$561, MATCH(0, COUNTIF($C$15:C545, $B$16:$B$561&amp;"") + IF($B$16:$B$561="",1,0), 0)), "")</f>
        <v/>
      </c>
      <c r="D546" s="413" t="s">
        <v>3557</v>
      </c>
    </row>
    <row r="547" spans="1:4" s="11" customFormat="1" x14ac:dyDescent="0.15">
      <c r="A547" s="414" t="s">
        <v>3559</v>
      </c>
      <c r="B547" s="413" t="s">
        <v>3560</v>
      </c>
      <c r="C547" s="413" t="str">
        <f t="array" ref="C547">IFERROR(INDEX($B$16:$B$561, MATCH(0, COUNTIF($C$15:C546, $B$16:$B$561&amp;"") + IF($B$16:$B$561="",1,0), 0)), "")</f>
        <v/>
      </c>
      <c r="D547" s="413" t="s">
        <v>3561</v>
      </c>
    </row>
    <row r="548" spans="1:4" s="11" customFormat="1" x14ac:dyDescent="0.15">
      <c r="A548" s="414" t="s">
        <v>3562</v>
      </c>
      <c r="B548" s="413" t="s">
        <v>3560</v>
      </c>
      <c r="C548" s="413" t="str">
        <f t="array" ref="C548">IFERROR(INDEX($B$16:$B$561, MATCH(0, COUNTIF($C$15:C547, $B$16:$B$561&amp;"") + IF($B$16:$B$561="",1,0), 0)), "")</f>
        <v/>
      </c>
      <c r="D548" s="413" t="s">
        <v>3561</v>
      </c>
    </row>
    <row r="549" spans="1:4" s="11" customFormat="1" x14ac:dyDescent="0.15">
      <c r="A549" s="414" t="s">
        <v>3563</v>
      </c>
      <c r="B549" s="413" t="s">
        <v>2681</v>
      </c>
      <c r="C549" s="413" t="str">
        <f t="array" ref="C549">IFERROR(INDEX($B$16:$B$561, MATCH(0, COUNTIF($C$15:C548, $B$16:$B$561&amp;"") + IF($B$16:$B$561="",1,0), 0)), "")</f>
        <v/>
      </c>
      <c r="D549" s="413" t="s">
        <v>3564</v>
      </c>
    </row>
    <row r="550" spans="1:4" s="11" customFormat="1" x14ac:dyDescent="0.15">
      <c r="A550" s="414" t="s">
        <v>3565</v>
      </c>
      <c r="B550" s="413" t="s">
        <v>2681</v>
      </c>
      <c r="C550" s="413" t="str">
        <f t="array" ref="C550">IFERROR(INDEX($B$16:$B$561, MATCH(0, COUNTIF($C$15:C549, $B$16:$B$561&amp;"") + IF($B$16:$B$561="",1,0), 0)), "")</f>
        <v/>
      </c>
      <c r="D550" s="413" t="s">
        <v>2682</v>
      </c>
    </row>
    <row r="551" spans="1:4" s="11" customFormat="1" x14ac:dyDescent="0.15">
      <c r="A551" s="414" t="s">
        <v>3566</v>
      </c>
      <c r="B551" s="413" t="s">
        <v>3567</v>
      </c>
      <c r="C551" s="413" t="str">
        <f t="array" ref="C551">IFERROR(INDEX($B$16:$B$561, MATCH(0, COUNTIF($C$15:C550, $B$16:$B$561&amp;"") + IF($B$16:$B$561="",1,0), 0)), "")</f>
        <v/>
      </c>
      <c r="D551" s="413" t="s">
        <v>3568</v>
      </c>
    </row>
    <row r="552" spans="1:4" s="11" customFormat="1" x14ac:dyDescent="0.15">
      <c r="A552" s="414" t="s">
        <v>3569</v>
      </c>
      <c r="B552" s="413" t="s">
        <v>3567</v>
      </c>
      <c r="C552" s="413" t="str">
        <f t="array" ref="C552">IFERROR(INDEX($B$16:$B$561, MATCH(0, COUNTIF($C$15:C551, $B$16:$B$561&amp;"") + IF($B$16:$B$561="",1,0), 0)), "")</f>
        <v/>
      </c>
      <c r="D552" s="413" t="s">
        <v>3568</v>
      </c>
    </row>
    <row r="553" spans="1:4" s="11" customFormat="1" x14ac:dyDescent="0.15">
      <c r="A553" s="414" t="s">
        <v>3570</v>
      </c>
      <c r="B553" s="413" t="s">
        <v>3567</v>
      </c>
      <c r="C553" s="413" t="str">
        <f t="array" ref="C553">IFERROR(INDEX($B$16:$B$561, MATCH(0, COUNTIF($C$15:C552, $B$16:$B$561&amp;"") + IF($B$16:$B$561="",1,0), 0)), "")</f>
        <v/>
      </c>
      <c r="D553" s="413" t="s">
        <v>3568</v>
      </c>
    </row>
    <row r="554" spans="1:4" s="11" customFormat="1" x14ac:dyDescent="0.15">
      <c r="A554" s="414" t="s">
        <v>3571</v>
      </c>
      <c r="B554" s="413" t="s">
        <v>3567</v>
      </c>
      <c r="C554" s="413" t="str">
        <f t="array" ref="C554">IFERROR(INDEX($B$16:$B$561, MATCH(0, COUNTIF($C$15:C553, $B$16:$B$561&amp;"") + IF($B$16:$B$561="",1,0), 0)), "")</f>
        <v/>
      </c>
      <c r="D554" s="413" t="s">
        <v>3568</v>
      </c>
    </row>
    <row r="555" spans="1:4" s="11" customFormat="1" x14ac:dyDescent="0.15">
      <c r="A555" s="414" t="s">
        <v>3572</v>
      </c>
      <c r="B555" s="413" t="s">
        <v>2681</v>
      </c>
      <c r="C555" s="413" t="str">
        <f t="array" ref="C555">IFERROR(INDEX($B$16:$B$561, MATCH(0, COUNTIF($C$15:C554, $B$16:$B$561&amp;"") + IF($B$16:$B$561="",1,0), 0)), "")</f>
        <v/>
      </c>
      <c r="D555" s="413" t="s">
        <v>3564</v>
      </c>
    </row>
    <row r="556" spans="1:4" s="11" customFormat="1" x14ac:dyDescent="0.15">
      <c r="A556" s="414" t="s">
        <v>3573</v>
      </c>
      <c r="B556" s="413" t="s">
        <v>3556</v>
      </c>
      <c r="C556" s="413" t="str">
        <f t="array" ref="C556">IFERROR(INDEX($B$16:$B$561, MATCH(0, COUNTIF($C$15:C555, $B$16:$B$561&amp;"") + IF($B$16:$B$561="",1,0), 0)), "")</f>
        <v/>
      </c>
      <c r="D556" s="413" t="s">
        <v>3557</v>
      </c>
    </row>
    <row r="557" spans="1:4" s="11" customFormat="1" x14ac:dyDescent="0.15">
      <c r="A557" s="414" t="s">
        <v>3574</v>
      </c>
      <c r="B557" s="413" t="s">
        <v>3556</v>
      </c>
      <c r="C557" s="413" t="str">
        <f t="array" ref="C557">IFERROR(INDEX($B$16:$B$561, MATCH(0, COUNTIF($C$15:C556, $B$16:$B$561&amp;"") + IF($B$16:$B$561="",1,0), 0)), "")</f>
        <v/>
      </c>
      <c r="D557" s="413" t="s">
        <v>3557</v>
      </c>
    </row>
    <row r="558" spans="1:4" s="11" customFormat="1" x14ac:dyDescent="0.15">
      <c r="A558" s="414" t="s">
        <v>3575</v>
      </c>
      <c r="B558" s="413" t="s">
        <v>2548</v>
      </c>
      <c r="C558" s="413" t="str">
        <f t="array" ref="C558">IFERROR(INDEX($B$16:$B$561, MATCH(0, COUNTIF($C$15:C557, $B$16:$B$561&amp;"") + IF($B$16:$B$561="",1,0), 0)), "")</f>
        <v/>
      </c>
      <c r="D558" s="413" t="s">
        <v>3576</v>
      </c>
    </row>
    <row r="559" spans="1:4" s="11" customFormat="1" x14ac:dyDescent="0.15">
      <c r="A559" s="414" t="s">
        <v>3577</v>
      </c>
      <c r="B559" s="413" t="s">
        <v>2548</v>
      </c>
      <c r="C559" s="413" t="str">
        <f t="array" ref="C559">IFERROR(INDEX($B$16:$B$561, MATCH(0, COUNTIF($C$15:C558, $B$16:$B$561&amp;"") + IF($B$16:$B$561="",1,0), 0)), "")</f>
        <v/>
      </c>
      <c r="D559" s="413" t="s">
        <v>3576</v>
      </c>
    </row>
    <row r="560" spans="1:4" s="11" customFormat="1" x14ac:dyDescent="0.15">
      <c r="A560" s="414" t="s">
        <v>3578</v>
      </c>
      <c r="B560" s="413" t="s">
        <v>2548</v>
      </c>
      <c r="C560" s="413" t="str">
        <f t="array" ref="C560">IFERROR(INDEX($B$16:$B$561, MATCH(0, COUNTIF($C$15:C559, $B$16:$B$561&amp;"") + IF($B$16:$B$561="",1,0), 0)), "")</f>
        <v/>
      </c>
      <c r="D560" s="413" t="s">
        <v>2695</v>
      </c>
    </row>
    <row r="564" spans="1:2" x14ac:dyDescent="0.15">
      <c r="B564" s="10"/>
    </row>
    <row r="565" spans="1:2" x14ac:dyDescent="0.15">
      <c r="A565" s="11"/>
      <c r="B565" s="10"/>
    </row>
    <row r="566" spans="1:2" x14ac:dyDescent="0.15">
      <c r="A566" s="11"/>
      <c r="B566" s="10"/>
    </row>
    <row r="567" spans="1:2" x14ac:dyDescent="0.15">
      <c r="A567" s="11"/>
      <c r="B567" s="10"/>
    </row>
    <row r="568" spans="1:2" x14ac:dyDescent="0.15">
      <c r="A568" s="11"/>
      <c r="B568" s="10"/>
    </row>
    <row r="569" spans="1:2" x14ac:dyDescent="0.15">
      <c r="A569" s="11"/>
      <c r="B569" s="10"/>
    </row>
    <row r="570" spans="1:2" x14ac:dyDescent="0.15">
      <c r="A570" s="11"/>
      <c r="B570" s="10"/>
    </row>
    <row r="571" spans="1:2" x14ac:dyDescent="0.15">
      <c r="A571" s="11"/>
      <c r="B571" s="10"/>
    </row>
    <row r="572" spans="1:2" x14ac:dyDescent="0.15">
      <c r="A572" s="11"/>
      <c r="B572" s="10"/>
    </row>
    <row r="573" spans="1:2" x14ac:dyDescent="0.15">
      <c r="A573" s="11"/>
      <c r="B573" s="10"/>
    </row>
    <row r="574" spans="1:2" x14ac:dyDescent="0.15">
      <c r="A574" s="11"/>
      <c r="B574" s="10"/>
    </row>
    <row r="575" spans="1:2" x14ac:dyDescent="0.15">
      <c r="A575" s="11"/>
      <c r="B575" s="10"/>
    </row>
    <row r="576" spans="1:2" x14ac:dyDescent="0.15">
      <c r="A576" s="11"/>
      <c r="B576" s="10"/>
    </row>
    <row r="577" spans="1:2" x14ac:dyDescent="0.15">
      <c r="A577" s="11"/>
      <c r="B577" s="10"/>
    </row>
    <row r="578" spans="1:2" x14ac:dyDescent="0.15">
      <c r="A578" s="11"/>
      <c r="B578" s="10"/>
    </row>
    <row r="579" spans="1:2" x14ac:dyDescent="0.15">
      <c r="A579" s="11"/>
      <c r="B579" s="10"/>
    </row>
    <row r="580" spans="1:2" x14ac:dyDescent="0.15">
      <c r="A580" s="11"/>
      <c r="B580" s="10"/>
    </row>
    <row r="581" spans="1:2" x14ac:dyDescent="0.15">
      <c r="A581" s="11"/>
      <c r="B581" s="10"/>
    </row>
    <row r="582" spans="1:2" x14ac:dyDescent="0.15">
      <c r="A582" s="11"/>
      <c r="B582" s="10"/>
    </row>
    <row r="583" spans="1:2" x14ac:dyDescent="0.15">
      <c r="A583" s="11"/>
      <c r="B583" s="10"/>
    </row>
    <row r="584" spans="1:2" x14ac:dyDescent="0.15">
      <c r="A584" s="11"/>
      <c r="B584" s="10"/>
    </row>
    <row r="585" spans="1:2" x14ac:dyDescent="0.15">
      <c r="A585" s="11"/>
      <c r="B585" s="10"/>
    </row>
    <row r="586" spans="1:2" x14ac:dyDescent="0.15">
      <c r="A586" s="11"/>
      <c r="B586" s="10"/>
    </row>
    <row r="587" spans="1:2" x14ac:dyDescent="0.15">
      <c r="A587" s="11"/>
      <c r="B587" s="10"/>
    </row>
    <row r="588" spans="1:2" x14ac:dyDescent="0.15">
      <c r="A588" s="11"/>
      <c r="B588" s="10"/>
    </row>
    <row r="589" spans="1:2" x14ac:dyDescent="0.15">
      <c r="A589" s="11"/>
      <c r="B589" s="10"/>
    </row>
    <row r="590" spans="1:2" x14ac:dyDescent="0.15">
      <c r="A590" s="11"/>
      <c r="B590" s="10"/>
    </row>
    <row r="591" spans="1:2" x14ac:dyDescent="0.15">
      <c r="A591" s="11"/>
      <c r="B591" s="10"/>
    </row>
    <row r="592" spans="1:2" x14ac:dyDescent="0.15">
      <c r="A592" s="11"/>
      <c r="B592" s="10"/>
    </row>
    <row r="593" spans="1:2" x14ac:dyDescent="0.15">
      <c r="A593" s="11"/>
      <c r="B593" s="10"/>
    </row>
    <row r="594" spans="1:2" x14ac:dyDescent="0.15">
      <c r="A594" s="11"/>
      <c r="B594" s="10"/>
    </row>
    <row r="595" spans="1:2" x14ac:dyDescent="0.15">
      <c r="A595" s="11"/>
      <c r="B595" s="10"/>
    </row>
    <row r="596" spans="1:2" x14ac:dyDescent="0.15">
      <c r="A596" s="11"/>
      <c r="B596" s="10"/>
    </row>
    <row r="597" spans="1:2" x14ac:dyDescent="0.15">
      <c r="A597" s="11"/>
      <c r="B597" s="10"/>
    </row>
    <row r="598" spans="1:2" x14ac:dyDescent="0.15">
      <c r="A598" s="11"/>
      <c r="B598" s="10"/>
    </row>
    <row r="599" spans="1:2" x14ac:dyDescent="0.15">
      <c r="A599" s="11"/>
      <c r="B599" s="10"/>
    </row>
    <row r="600" spans="1:2" x14ac:dyDescent="0.15">
      <c r="A600" s="11"/>
      <c r="B600" s="10"/>
    </row>
    <row r="601" spans="1:2" x14ac:dyDescent="0.15">
      <c r="A601" s="11"/>
      <c r="B601" s="10"/>
    </row>
    <row r="602" spans="1:2" x14ac:dyDescent="0.15">
      <c r="A602" s="11"/>
      <c r="B602" s="10"/>
    </row>
    <row r="603" spans="1:2" x14ac:dyDescent="0.15">
      <c r="A603" s="11"/>
      <c r="B603" s="10"/>
    </row>
    <row r="604" spans="1:2" x14ac:dyDescent="0.15">
      <c r="A604" s="11"/>
      <c r="B604" s="10"/>
    </row>
    <row r="605" spans="1:2" x14ac:dyDescent="0.15">
      <c r="A605" s="11"/>
      <c r="B605" s="10"/>
    </row>
    <row r="606" spans="1:2" x14ac:dyDescent="0.15">
      <c r="A606" s="11"/>
      <c r="B606" s="10"/>
    </row>
    <row r="607" spans="1:2" x14ac:dyDescent="0.15">
      <c r="A607" s="11"/>
      <c r="B607" s="10"/>
    </row>
    <row r="608" spans="1:2" x14ac:dyDescent="0.15">
      <c r="A608" s="11"/>
      <c r="B608" s="10"/>
    </row>
    <row r="609" spans="1:2" x14ac:dyDescent="0.15">
      <c r="A609" s="11"/>
      <c r="B609" s="10"/>
    </row>
    <row r="610" spans="1:2" x14ac:dyDescent="0.15">
      <c r="A610" s="11"/>
      <c r="B610" s="10"/>
    </row>
    <row r="611" spans="1:2" x14ac:dyDescent="0.15">
      <c r="A611" s="11"/>
      <c r="B611" s="10"/>
    </row>
    <row r="612" spans="1:2" x14ac:dyDescent="0.15">
      <c r="A612" s="11"/>
      <c r="B612" s="10"/>
    </row>
    <row r="613" spans="1:2" x14ac:dyDescent="0.15">
      <c r="A613" s="11"/>
      <c r="B613" s="10"/>
    </row>
    <row r="614" spans="1:2" x14ac:dyDescent="0.15">
      <c r="A614" s="11"/>
      <c r="B614" s="10"/>
    </row>
    <row r="615" spans="1:2" x14ac:dyDescent="0.15">
      <c r="A615" s="11"/>
      <c r="B615" s="10"/>
    </row>
    <row r="616" spans="1:2" x14ac:dyDescent="0.15">
      <c r="A616" s="11"/>
      <c r="B616" s="10"/>
    </row>
    <row r="617" spans="1:2" x14ac:dyDescent="0.15">
      <c r="A617" s="11"/>
      <c r="B617" s="10"/>
    </row>
    <row r="618" spans="1:2" x14ac:dyDescent="0.15">
      <c r="A618" s="11"/>
      <c r="B618" s="10"/>
    </row>
    <row r="619" spans="1:2" x14ac:dyDescent="0.15">
      <c r="A619" s="11"/>
      <c r="B619" s="10"/>
    </row>
    <row r="620" spans="1:2" x14ac:dyDescent="0.15">
      <c r="A620" s="11"/>
      <c r="B620" s="10"/>
    </row>
    <row r="621" spans="1:2" x14ac:dyDescent="0.15">
      <c r="A621" s="11"/>
      <c r="B621" s="10"/>
    </row>
    <row r="622" spans="1:2" x14ac:dyDescent="0.15">
      <c r="A622" s="11"/>
      <c r="B622" s="10"/>
    </row>
    <row r="623" spans="1:2" x14ac:dyDescent="0.15">
      <c r="A623" s="11"/>
      <c r="B623" s="10"/>
    </row>
    <row r="624" spans="1:2" x14ac:dyDescent="0.15">
      <c r="A624" s="11"/>
      <c r="B624" s="10"/>
    </row>
    <row r="625" spans="1:2" x14ac:dyDescent="0.15">
      <c r="A625" s="11"/>
      <c r="B625" s="10"/>
    </row>
    <row r="626" spans="1:2" x14ac:dyDescent="0.15">
      <c r="A626" s="11"/>
      <c r="B626" s="10"/>
    </row>
    <row r="627" spans="1:2" x14ac:dyDescent="0.15">
      <c r="A627" s="11"/>
      <c r="B627" s="10"/>
    </row>
    <row r="628" spans="1:2" x14ac:dyDescent="0.15">
      <c r="A628" s="11"/>
      <c r="B628" s="10"/>
    </row>
    <row r="629" spans="1:2" x14ac:dyDescent="0.15">
      <c r="A629" s="11"/>
      <c r="B629" s="10"/>
    </row>
    <row r="630" spans="1:2" x14ac:dyDescent="0.15">
      <c r="A630" s="11"/>
      <c r="B630" s="10"/>
    </row>
    <row r="631" spans="1:2" x14ac:dyDescent="0.15">
      <c r="A631" s="11"/>
      <c r="B631" s="10"/>
    </row>
    <row r="632" spans="1:2" x14ac:dyDescent="0.15">
      <c r="A632" s="11"/>
      <c r="B632" s="10"/>
    </row>
    <row r="633" spans="1:2" x14ac:dyDescent="0.15">
      <c r="A633" s="11"/>
      <c r="B633" s="10"/>
    </row>
    <row r="634" spans="1:2" x14ac:dyDescent="0.15">
      <c r="A634" s="11"/>
      <c r="B634" s="10"/>
    </row>
    <row r="635" spans="1:2" x14ac:dyDescent="0.15">
      <c r="A635" s="11"/>
      <c r="B635" s="10"/>
    </row>
    <row r="636" spans="1:2" x14ac:dyDescent="0.15">
      <c r="A636" s="11"/>
      <c r="B636" s="10"/>
    </row>
    <row r="637" spans="1:2" x14ac:dyDescent="0.15">
      <c r="A637" s="11"/>
      <c r="B637" s="10"/>
    </row>
    <row r="638" spans="1:2" x14ac:dyDescent="0.15">
      <c r="A638" s="11"/>
      <c r="B638" s="10"/>
    </row>
    <row r="639" spans="1:2" x14ac:dyDescent="0.15">
      <c r="A639" s="11"/>
      <c r="B639" s="10"/>
    </row>
    <row r="640" spans="1:2" x14ac:dyDescent="0.15">
      <c r="A640" s="11"/>
      <c r="B640" s="10"/>
    </row>
    <row r="641" spans="1:2" x14ac:dyDescent="0.15">
      <c r="A641" s="11"/>
      <c r="B641" s="10"/>
    </row>
    <row r="642" spans="1:2" x14ac:dyDescent="0.15">
      <c r="A642" s="11"/>
      <c r="B642" s="10"/>
    </row>
    <row r="643" spans="1:2" x14ac:dyDescent="0.15">
      <c r="A643" s="11"/>
      <c r="B643" s="10"/>
    </row>
    <row r="644" spans="1:2" x14ac:dyDescent="0.15">
      <c r="A644" s="11"/>
      <c r="B644" s="10"/>
    </row>
    <row r="645" spans="1:2" x14ac:dyDescent="0.15">
      <c r="A645" s="11"/>
      <c r="B645" s="10"/>
    </row>
    <row r="646" spans="1:2" x14ac:dyDescent="0.15">
      <c r="A646" s="11"/>
      <c r="B646" s="10"/>
    </row>
    <row r="647" spans="1:2" x14ac:dyDescent="0.15">
      <c r="A647" s="11"/>
      <c r="B647" s="10"/>
    </row>
    <row r="648" spans="1:2" x14ac:dyDescent="0.15">
      <c r="A648" s="11"/>
      <c r="B648" s="10"/>
    </row>
    <row r="649" spans="1:2" x14ac:dyDescent="0.15">
      <c r="A649" s="11"/>
      <c r="B649" s="10"/>
    </row>
    <row r="650" spans="1:2" x14ac:dyDescent="0.15">
      <c r="A650" s="11"/>
      <c r="B650" s="10"/>
    </row>
    <row r="651" spans="1:2" x14ac:dyDescent="0.15">
      <c r="A651" s="11"/>
      <c r="B651" s="10"/>
    </row>
    <row r="652" spans="1:2" x14ac:dyDescent="0.15">
      <c r="A652" s="11"/>
      <c r="B652" s="10"/>
    </row>
    <row r="653" spans="1:2" x14ac:dyDescent="0.15">
      <c r="A653" s="11"/>
      <c r="B653" s="10"/>
    </row>
    <row r="654" spans="1:2" x14ac:dyDescent="0.15">
      <c r="A654" s="11"/>
      <c r="B654" s="10"/>
    </row>
    <row r="655" spans="1:2" x14ac:dyDescent="0.15">
      <c r="A655" s="11"/>
      <c r="B655" s="10"/>
    </row>
    <row r="656" spans="1:2" x14ac:dyDescent="0.15">
      <c r="A656" s="11"/>
      <c r="B656" s="10"/>
    </row>
    <row r="657" spans="1:2" x14ac:dyDescent="0.15">
      <c r="A657" s="11"/>
      <c r="B657" s="10"/>
    </row>
    <row r="658" spans="1:2" x14ac:dyDescent="0.15">
      <c r="A658" s="11"/>
      <c r="B658" s="10"/>
    </row>
    <row r="659" spans="1:2" x14ac:dyDescent="0.15">
      <c r="A659" s="11"/>
      <c r="B659" s="10"/>
    </row>
    <row r="660" spans="1:2" x14ac:dyDescent="0.15">
      <c r="A660" s="11"/>
      <c r="B660" s="10"/>
    </row>
    <row r="661" spans="1:2" x14ac:dyDescent="0.15">
      <c r="A661" s="11"/>
      <c r="B661" s="10"/>
    </row>
    <row r="662" spans="1:2" x14ac:dyDescent="0.15">
      <c r="A662" s="11"/>
      <c r="B662" s="10"/>
    </row>
    <row r="663" spans="1:2" x14ac:dyDescent="0.15">
      <c r="A663" s="11"/>
      <c r="B663" s="10"/>
    </row>
    <row r="664" spans="1:2" x14ac:dyDescent="0.15">
      <c r="A664" s="11"/>
      <c r="B664" s="10"/>
    </row>
    <row r="665" spans="1:2" x14ac:dyDescent="0.15">
      <c r="A665" s="11"/>
      <c r="B665" s="10"/>
    </row>
    <row r="666" spans="1:2" x14ac:dyDescent="0.15">
      <c r="A666" s="11"/>
      <c r="B666" s="10"/>
    </row>
    <row r="667" spans="1:2" x14ac:dyDescent="0.15">
      <c r="A667" s="11"/>
      <c r="B667" s="10"/>
    </row>
    <row r="668" spans="1:2" x14ac:dyDescent="0.15">
      <c r="A668" s="11"/>
      <c r="B668" s="10"/>
    </row>
    <row r="669" spans="1:2" x14ac:dyDescent="0.15">
      <c r="A669" s="11"/>
      <c r="B669" s="10"/>
    </row>
    <row r="670" spans="1:2" x14ac:dyDescent="0.15">
      <c r="A670" s="11"/>
      <c r="B670" s="10"/>
    </row>
    <row r="671" spans="1:2" x14ac:dyDescent="0.15">
      <c r="A671" s="11"/>
      <c r="B671" s="10"/>
    </row>
    <row r="672" spans="1:2" x14ac:dyDescent="0.15">
      <c r="A672" s="11"/>
      <c r="B672" s="10"/>
    </row>
    <row r="673" spans="1:2" x14ac:dyDescent="0.15">
      <c r="A673" s="11"/>
      <c r="B673" s="10"/>
    </row>
    <row r="674" spans="1:2" x14ac:dyDescent="0.15">
      <c r="A674" s="11"/>
      <c r="B674" s="10"/>
    </row>
    <row r="675" spans="1:2" x14ac:dyDescent="0.15">
      <c r="A675" s="11"/>
      <c r="B675" s="10"/>
    </row>
    <row r="676" spans="1:2" x14ac:dyDescent="0.15">
      <c r="A676" s="11"/>
      <c r="B676" s="10"/>
    </row>
    <row r="677" spans="1:2" x14ac:dyDescent="0.15">
      <c r="A677" s="11"/>
      <c r="B677" s="10"/>
    </row>
    <row r="678" spans="1:2" x14ac:dyDescent="0.15">
      <c r="A678" s="11"/>
      <c r="B678" s="10"/>
    </row>
    <row r="679" spans="1:2" x14ac:dyDescent="0.15">
      <c r="A679" s="11"/>
      <c r="B679" s="10"/>
    </row>
    <row r="680" spans="1:2" x14ac:dyDescent="0.15">
      <c r="A680" s="11"/>
      <c r="B680" s="10"/>
    </row>
    <row r="681" spans="1:2" x14ac:dyDescent="0.15">
      <c r="A681" s="11"/>
      <c r="B681" s="10"/>
    </row>
    <row r="682" spans="1:2" x14ac:dyDescent="0.15">
      <c r="A682" s="11"/>
      <c r="B682" s="10"/>
    </row>
    <row r="683" spans="1:2" x14ac:dyDescent="0.15">
      <c r="A683" s="11"/>
      <c r="B683" s="10"/>
    </row>
    <row r="684" spans="1:2" x14ac:dyDescent="0.15">
      <c r="A684" s="11"/>
      <c r="B684" s="10"/>
    </row>
    <row r="685" spans="1:2" x14ac:dyDescent="0.15">
      <c r="A685" s="11"/>
      <c r="B685" s="10"/>
    </row>
    <row r="686" spans="1:2" x14ac:dyDescent="0.15">
      <c r="A686" s="11"/>
      <c r="B686" s="10"/>
    </row>
    <row r="687" spans="1:2" x14ac:dyDescent="0.15">
      <c r="A687" s="11"/>
      <c r="B687" s="10"/>
    </row>
    <row r="688" spans="1:2" x14ac:dyDescent="0.15">
      <c r="A688" s="11"/>
      <c r="B688" s="10"/>
    </row>
    <row r="689" spans="1:2" x14ac:dyDescent="0.15">
      <c r="A689" s="11"/>
      <c r="B689" s="10"/>
    </row>
    <row r="690" spans="1:2" x14ac:dyDescent="0.15">
      <c r="A690" s="11"/>
      <c r="B690" s="10"/>
    </row>
    <row r="691" spans="1:2" x14ac:dyDescent="0.15">
      <c r="A691" s="11"/>
      <c r="B691" s="10"/>
    </row>
    <row r="692" spans="1:2" x14ac:dyDescent="0.15">
      <c r="A692" s="11"/>
      <c r="B692" s="10"/>
    </row>
    <row r="693" spans="1:2" x14ac:dyDescent="0.15">
      <c r="A693" s="11"/>
      <c r="B693" s="10"/>
    </row>
    <row r="694" spans="1:2" x14ac:dyDescent="0.15">
      <c r="A694" s="11"/>
      <c r="B694" s="10"/>
    </row>
    <row r="695" spans="1:2" x14ac:dyDescent="0.15">
      <c r="A695" s="11"/>
      <c r="B695" s="10"/>
    </row>
    <row r="696" spans="1:2" x14ac:dyDescent="0.15">
      <c r="A696" s="11"/>
      <c r="B696" s="10"/>
    </row>
    <row r="697" spans="1:2" x14ac:dyDescent="0.15">
      <c r="A697" s="11"/>
      <c r="B697" s="10"/>
    </row>
    <row r="698" spans="1:2" x14ac:dyDescent="0.15">
      <c r="A698" s="11"/>
      <c r="B698" s="10"/>
    </row>
    <row r="699" spans="1:2" x14ac:dyDescent="0.15">
      <c r="A699" s="11"/>
      <c r="B699" s="10"/>
    </row>
    <row r="700" spans="1:2" x14ac:dyDescent="0.15">
      <c r="A700" s="11"/>
      <c r="B700" s="10"/>
    </row>
    <row r="701" spans="1:2" x14ac:dyDescent="0.15">
      <c r="A701" s="11"/>
      <c r="B701" s="10"/>
    </row>
    <row r="702" spans="1:2" x14ac:dyDescent="0.15">
      <c r="A702" s="11"/>
      <c r="B702" s="10"/>
    </row>
    <row r="703" spans="1:2" x14ac:dyDescent="0.15">
      <c r="A703" s="11"/>
      <c r="B703" s="10"/>
    </row>
    <row r="704" spans="1:2" x14ac:dyDescent="0.15">
      <c r="A704" s="11"/>
      <c r="B704" s="10"/>
    </row>
    <row r="705" spans="1:2" x14ac:dyDescent="0.15">
      <c r="A705" s="11"/>
      <c r="B705" s="10"/>
    </row>
    <row r="706" spans="1:2" x14ac:dyDescent="0.15">
      <c r="A706" s="11"/>
      <c r="B706" s="10"/>
    </row>
    <row r="707" spans="1:2" x14ac:dyDescent="0.15">
      <c r="A707" s="11"/>
      <c r="B707" s="10"/>
    </row>
    <row r="708" spans="1:2" x14ac:dyDescent="0.15">
      <c r="A708" s="11"/>
      <c r="B708" s="10"/>
    </row>
    <row r="709" spans="1:2" x14ac:dyDescent="0.15">
      <c r="A709" s="11"/>
      <c r="B709" s="10"/>
    </row>
    <row r="710" spans="1:2" x14ac:dyDescent="0.15">
      <c r="A710" s="11"/>
      <c r="B710" s="10"/>
    </row>
    <row r="711" spans="1:2" x14ac:dyDescent="0.15">
      <c r="A711" s="11"/>
      <c r="B711" s="10"/>
    </row>
    <row r="712" spans="1:2" x14ac:dyDescent="0.15">
      <c r="A712" s="11"/>
      <c r="B712" s="10"/>
    </row>
    <row r="713" spans="1:2" x14ac:dyDescent="0.15">
      <c r="A713" s="11"/>
      <c r="B713" s="10"/>
    </row>
    <row r="714" spans="1:2" x14ac:dyDescent="0.15">
      <c r="A714" s="11"/>
      <c r="B714" s="10"/>
    </row>
    <row r="715" spans="1:2" x14ac:dyDescent="0.15">
      <c r="A715" s="11"/>
      <c r="B715" s="10"/>
    </row>
    <row r="716" spans="1:2" x14ac:dyDescent="0.15">
      <c r="A716" s="11"/>
      <c r="B716" s="10"/>
    </row>
    <row r="717" spans="1:2" x14ac:dyDescent="0.15">
      <c r="A717" s="11"/>
      <c r="B717" s="10"/>
    </row>
    <row r="718" spans="1:2" x14ac:dyDescent="0.15">
      <c r="A718" s="11"/>
      <c r="B718" s="10"/>
    </row>
    <row r="719" spans="1:2" x14ac:dyDescent="0.15">
      <c r="A719" s="11"/>
      <c r="B719" s="10"/>
    </row>
    <row r="720" spans="1:2" x14ac:dyDescent="0.15">
      <c r="A720" s="11"/>
      <c r="B720" s="10"/>
    </row>
    <row r="721" spans="1:2" x14ac:dyDescent="0.15">
      <c r="A721" s="11"/>
      <c r="B721" s="10"/>
    </row>
    <row r="722" spans="1:2" x14ac:dyDescent="0.15">
      <c r="A722" s="11"/>
      <c r="B722" s="10"/>
    </row>
    <row r="723" spans="1:2" x14ac:dyDescent="0.15">
      <c r="A723" s="11"/>
      <c r="B723" s="10"/>
    </row>
    <row r="724" spans="1:2" x14ac:dyDescent="0.15">
      <c r="A724" s="11"/>
      <c r="B724" s="10"/>
    </row>
    <row r="725" spans="1:2" x14ac:dyDescent="0.15">
      <c r="A725" s="11"/>
      <c r="B725" s="10"/>
    </row>
    <row r="726" spans="1:2" x14ac:dyDescent="0.15">
      <c r="A726" s="11"/>
      <c r="B726" s="10"/>
    </row>
    <row r="727" spans="1:2" x14ac:dyDescent="0.15">
      <c r="A727" s="11"/>
      <c r="B727" s="10"/>
    </row>
    <row r="728" spans="1:2" x14ac:dyDescent="0.15">
      <c r="A728" s="11"/>
      <c r="B728" s="10"/>
    </row>
    <row r="729" spans="1:2" x14ac:dyDescent="0.15">
      <c r="A729" s="11"/>
      <c r="B729" s="10"/>
    </row>
    <row r="730" spans="1:2" x14ac:dyDescent="0.15">
      <c r="A730" s="11"/>
      <c r="B730" s="10"/>
    </row>
    <row r="731" spans="1:2" x14ac:dyDescent="0.15">
      <c r="A731" s="11"/>
      <c r="B731" s="10"/>
    </row>
    <row r="732" spans="1:2" x14ac:dyDescent="0.15">
      <c r="A732" s="11"/>
      <c r="B732" s="10"/>
    </row>
    <row r="733" spans="1:2" x14ac:dyDescent="0.15">
      <c r="A733" s="11"/>
      <c r="B733" s="10"/>
    </row>
    <row r="734" spans="1:2" x14ac:dyDescent="0.15">
      <c r="A734" s="11"/>
      <c r="B734" s="10"/>
    </row>
    <row r="735" spans="1:2" x14ac:dyDescent="0.15">
      <c r="A735" s="11"/>
      <c r="B735" s="10"/>
    </row>
    <row r="736" spans="1:2" x14ac:dyDescent="0.15">
      <c r="A736" s="11"/>
      <c r="B736" s="10"/>
    </row>
    <row r="737" spans="1:2" x14ac:dyDescent="0.15">
      <c r="A737" s="11"/>
      <c r="B737" s="10"/>
    </row>
    <row r="738" spans="1:2" x14ac:dyDescent="0.15">
      <c r="A738" s="11"/>
      <c r="B738" s="10"/>
    </row>
    <row r="739" spans="1:2" x14ac:dyDescent="0.15">
      <c r="A739" s="11"/>
      <c r="B739" s="10"/>
    </row>
    <row r="740" spans="1:2" x14ac:dyDescent="0.15">
      <c r="A740" s="11"/>
      <c r="B740" s="10"/>
    </row>
    <row r="741" spans="1:2" x14ac:dyDescent="0.15">
      <c r="A741" s="11"/>
      <c r="B741" s="10"/>
    </row>
    <row r="742" spans="1:2" x14ac:dyDescent="0.15">
      <c r="A742" s="11"/>
      <c r="B742" s="10"/>
    </row>
    <row r="743" spans="1:2" x14ac:dyDescent="0.15">
      <c r="A743" s="11"/>
      <c r="B743" s="10"/>
    </row>
    <row r="744" spans="1:2" x14ac:dyDescent="0.15">
      <c r="A744" s="11"/>
      <c r="B744" s="10"/>
    </row>
    <row r="745" spans="1:2" x14ac:dyDescent="0.15">
      <c r="A745" s="11"/>
      <c r="B745" s="10"/>
    </row>
    <row r="746" spans="1:2" x14ac:dyDescent="0.15">
      <c r="A746" s="11"/>
      <c r="B746" s="10"/>
    </row>
    <row r="747" spans="1:2" x14ac:dyDescent="0.15">
      <c r="A747" s="11"/>
      <c r="B747" s="10"/>
    </row>
    <row r="748" spans="1:2" x14ac:dyDescent="0.15">
      <c r="A748" s="11"/>
      <c r="B748" s="10"/>
    </row>
    <row r="749" spans="1:2" x14ac:dyDescent="0.15">
      <c r="A749" s="11"/>
      <c r="B749" s="10"/>
    </row>
    <row r="750" spans="1:2" x14ac:dyDescent="0.15">
      <c r="A750" s="11"/>
      <c r="B750" s="10"/>
    </row>
    <row r="751" spans="1:2" x14ac:dyDescent="0.15">
      <c r="A751" s="11"/>
      <c r="B751" s="10"/>
    </row>
    <row r="752" spans="1:2" x14ac:dyDescent="0.15">
      <c r="A752" s="11"/>
      <c r="B752" s="10"/>
    </row>
    <row r="753" spans="1:2" x14ac:dyDescent="0.15">
      <c r="A753" s="11"/>
      <c r="B753" s="10"/>
    </row>
    <row r="754" spans="1:2" x14ac:dyDescent="0.15">
      <c r="A754" s="11"/>
      <c r="B754" s="10"/>
    </row>
    <row r="755" spans="1:2" x14ac:dyDescent="0.15">
      <c r="A755" s="11"/>
      <c r="B755" s="10"/>
    </row>
    <row r="756" spans="1:2" x14ac:dyDescent="0.15">
      <c r="A756" s="11"/>
      <c r="B756" s="10"/>
    </row>
    <row r="757" spans="1:2" x14ac:dyDescent="0.15">
      <c r="A757" s="11"/>
      <c r="B757" s="10"/>
    </row>
    <row r="758" spans="1:2" x14ac:dyDescent="0.15">
      <c r="A758" s="11"/>
      <c r="B758" s="10"/>
    </row>
    <row r="759" spans="1:2" x14ac:dyDescent="0.15">
      <c r="A759" s="11"/>
      <c r="B759" s="10"/>
    </row>
    <row r="760" spans="1:2" x14ac:dyDescent="0.15">
      <c r="A760" s="11"/>
      <c r="B760" s="10"/>
    </row>
    <row r="761" spans="1:2" x14ac:dyDescent="0.15">
      <c r="A761" s="11"/>
      <c r="B761" s="10"/>
    </row>
    <row r="762" spans="1:2" x14ac:dyDescent="0.15">
      <c r="A762" s="11"/>
      <c r="B762" s="10"/>
    </row>
    <row r="763" spans="1:2" x14ac:dyDescent="0.15">
      <c r="A763" s="11"/>
      <c r="B763" s="10"/>
    </row>
    <row r="764" spans="1:2" x14ac:dyDescent="0.15">
      <c r="A764" s="11"/>
      <c r="B764" s="10"/>
    </row>
    <row r="765" spans="1:2" x14ac:dyDescent="0.15">
      <c r="A765" s="11"/>
      <c r="B765" s="10"/>
    </row>
    <row r="766" spans="1:2" x14ac:dyDescent="0.15">
      <c r="A766" s="11"/>
      <c r="B766" s="10"/>
    </row>
    <row r="767" spans="1:2" x14ac:dyDescent="0.15">
      <c r="A767" s="11"/>
      <c r="B767" s="10"/>
    </row>
    <row r="768" spans="1:2" x14ac:dyDescent="0.15">
      <c r="A768" s="11"/>
      <c r="B768" s="10"/>
    </row>
    <row r="769" spans="1:2" x14ac:dyDescent="0.15">
      <c r="A769" s="11"/>
      <c r="B769" s="10"/>
    </row>
    <row r="770" spans="1:2" x14ac:dyDescent="0.15">
      <c r="A770" s="11"/>
      <c r="B770" s="10"/>
    </row>
    <row r="771" spans="1:2" x14ac:dyDescent="0.15">
      <c r="A771" s="11"/>
      <c r="B771" s="10"/>
    </row>
    <row r="772" spans="1:2" x14ac:dyDescent="0.15">
      <c r="A772" s="11"/>
      <c r="B772" s="10"/>
    </row>
    <row r="773" spans="1:2" x14ac:dyDescent="0.15">
      <c r="A773" s="11"/>
      <c r="B773" s="10"/>
    </row>
    <row r="774" spans="1:2" x14ac:dyDescent="0.15">
      <c r="A774" s="11"/>
      <c r="B774" s="10"/>
    </row>
    <row r="775" spans="1:2" x14ac:dyDescent="0.15">
      <c r="A775" s="11"/>
      <c r="B775" s="10"/>
    </row>
    <row r="776" spans="1:2" x14ac:dyDescent="0.15">
      <c r="A776" s="11"/>
      <c r="B776" s="10"/>
    </row>
    <row r="777" spans="1:2" x14ac:dyDescent="0.15">
      <c r="A777" s="11"/>
      <c r="B777" s="10"/>
    </row>
    <row r="778" spans="1:2" x14ac:dyDescent="0.15">
      <c r="A778" s="11"/>
      <c r="B778" s="10"/>
    </row>
    <row r="779" spans="1:2" x14ac:dyDescent="0.15">
      <c r="A779" s="11"/>
      <c r="B779" s="10"/>
    </row>
    <row r="780" spans="1:2" x14ac:dyDescent="0.15">
      <c r="A780" s="11"/>
      <c r="B780" s="10"/>
    </row>
    <row r="781" spans="1:2" x14ac:dyDescent="0.15">
      <c r="A781" s="11"/>
      <c r="B781" s="10"/>
    </row>
    <row r="782" spans="1:2" x14ac:dyDescent="0.15">
      <c r="A782" s="11"/>
      <c r="B782" s="10"/>
    </row>
    <row r="783" spans="1:2" x14ac:dyDescent="0.15">
      <c r="A783" s="11"/>
      <c r="B783" s="10"/>
    </row>
    <row r="784" spans="1:2" x14ac:dyDescent="0.15">
      <c r="A784" s="11"/>
      <c r="B784" s="10"/>
    </row>
    <row r="785" spans="1:2" x14ac:dyDescent="0.15">
      <c r="A785" s="11"/>
      <c r="B785" s="10"/>
    </row>
    <row r="786" spans="1:2" x14ac:dyDescent="0.15">
      <c r="A786" s="11"/>
      <c r="B786" s="10"/>
    </row>
    <row r="787" spans="1:2" x14ac:dyDescent="0.15">
      <c r="A787" s="11"/>
      <c r="B787" s="10"/>
    </row>
    <row r="788" spans="1:2" x14ac:dyDescent="0.15">
      <c r="A788" s="11"/>
      <c r="B788" s="10"/>
    </row>
    <row r="789" spans="1:2" x14ac:dyDescent="0.15">
      <c r="A789" s="11"/>
      <c r="B789" s="10"/>
    </row>
    <row r="790" spans="1:2" x14ac:dyDescent="0.15">
      <c r="A790" s="11"/>
      <c r="B790" s="10"/>
    </row>
    <row r="791" spans="1:2" x14ac:dyDescent="0.15">
      <c r="A791" s="11"/>
      <c r="B791" s="10"/>
    </row>
    <row r="792" spans="1:2" x14ac:dyDescent="0.15">
      <c r="A792" s="11"/>
      <c r="B792" s="10"/>
    </row>
    <row r="793" spans="1:2" x14ac:dyDescent="0.15">
      <c r="A793" s="11"/>
      <c r="B793" s="10"/>
    </row>
    <row r="794" spans="1:2" x14ac:dyDescent="0.15">
      <c r="A794" s="11"/>
      <c r="B794" s="10"/>
    </row>
    <row r="795" spans="1:2" x14ac:dyDescent="0.15">
      <c r="A795" s="11"/>
      <c r="B795" s="10"/>
    </row>
    <row r="796" spans="1:2" x14ac:dyDescent="0.15">
      <c r="A796" s="11"/>
      <c r="B796" s="10"/>
    </row>
    <row r="797" spans="1:2" x14ac:dyDescent="0.15">
      <c r="A797" s="11"/>
      <c r="B797" s="10"/>
    </row>
    <row r="798" spans="1:2" x14ac:dyDescent="0.15">
      <c r="A798" s="11"/>
      <c r="B798" s="10"/>
    </row>
    <row r="799" spans="1:2" x14ac:dyDescent="0.15">
      <c r="A799" s="11"/>
      <c r="B799" s="10"/>
    </row>
    <row r="800" spans="1:2" x14ac:dyDescent="0.15">
      <c r="A800" s="11"/>
      <c r="B800" s="10"/>
    </row>
    <row r="801" spans="1:2" x14ac:dyDescent="0.15">
      <c r="A801" s="11"/>
      <c r="B801" s="10"/>
    </row>
    <row r="802" spans="1:2" x14ac:dyDescent="0.15">
      <c r="A802" s="11"/>
      <c r="B802" s="10"/>
    </row>
    <row r="803" spans="1:2" x14ac:dyDescent="0.15">
      <c r="A803" s="11"/>
      <c r="B803" s="10"/>
    </row>
    <row r="804" spans="1:2" x14ac:dyDescent="0.15">
      <c r="A804" s="11"/>
      <c r="B804" s="10"/>
    </row>
    <row r="805" spans="1:2" x14ac:dyDescent="0.15">
      <c r="A805" s="11"/>
      <c r="B805" s="10"/>
    </row>
    <row r="806" spans="1:2" x14ac:dyDescent="0.15">
      <c r="A806" s="11"/>
      <c r="B806" s="10"/>
    </row>
    <row r="807" spans="1:2" x14ac:dyDescent="0.15">
      <c r="A807" s="11"/>
      <c r="B807" s="10"/>
    </row>
    <row r="808" spans="1:2" x14ac:dyDescent="0.15">
      <c r="A808" s="11"/>
      <c r="B808" s="10"/>
    </row>
    <row r="809" spans="1:2" x14ac:dyDescent="0.15">
      <c r="A809" s="11"/>
      <c r="B809" s="10"/>
    </row>
    <row r="810" spans="1:2" x14ac:dyDescent="0.15">
      <c r="A810" s="11"/>
      <c r="B810" s="10"/>
    </row>
    <row r="811" spans="1:2" x14ac:dyDescent="0.15">
      <c r="A811" s="11"/>
      <c r="B811" s="10"/>
    </row>
    <row r="812" spans="1:2" x14ac:dyDescent="0.15">
      <c r="A812" s="11"/>
      <c r="B812" s="10"/>
    </row>
    <row r="813" spans="1:2" x14ac:dyDescent="0.15">
      <c r="A813" s="11"/>
      <c r="B813" s="10"/>
    </row>
    <row r="814" spans="1:2" x14ac:dyDescent="0.15">
      <c r="A814" s="11"/>
      <c r="B814" s="10"/>
    </row>
    <row r="815" spans="1:2" x14ac:dyDescent="0.15">
      <c r="A815" s="11"/>
      <c r="B815" s="10"/>
    </row>
    <row r="816" spans="1:2" x14ac:dyDescent="0.15">
      <c r="A816" s="11"/>
      <c r="B816" s="10"/>
    </row>
    <row r="817" spans="1:2" x14ac:dyDescent="0.15">
      <c r="A817" s="11"/>
      <c r="B817" s="10"/>
    </row>
    <row r="818" spans="1:2" x14ac:dyDescent="0.15">
      <c r="A818" s="11"/>
      <c r="B818" s="10"/>
    </row>
    <row r="819" spans="1:2" x14ac:dyDescent="0.15">
      <c r="A819" s="11"/>
      <c r="B819" s="10"/>
    </row>
    <row r="820" spans="1:2" x14ac:dyDescent="0.15">
      <c r="A820" s="11"/>
      <c r="B820" s="10"/>
    </row>
    <row r="821" spans="1:2" x14ac:dyDescent="0.15">
      <c r="A821" s="11"/>
      <c r="B821" s="10"/>
    </row>
    <row r="822" spans="1:2" x14ac:dyDescent="0.15">
      <c r="A822" s="11"/>
      <c r="B822" s="10"/>
    </row>
    <row r="823" spans="1:2" x14ac:dyDescent="0.15">
      <c r="A823" s="11"/>
      <c r="B823" s="10"/>
    </row>
    <row r="824" spans="1:2" x14ac:dyDescent="0.15">
      <c r="A824" s="11"/>
      <c r="B824" s="10"/>
    </row>
    <row r="825" spans="1:2" x14ac:dyDescent="0.15">
      <c r="A825" s="11"/>
      <c r="B825" s="10"/>
    </row>
    <row r="826" spans="1:2" x14ac:dyDescent="0.15">
      <c r="A826" s="11"/>
      <c r="B826" s="10"/>
    </row>
    <row r="827" spans="1:2" x14ac:dyDescent="0.15">
      <c r="A827" s="11"/>
      <c r="B827" s="10"/>
    </row>
    <row r="828" spans="1:2" x14ac:dyDescent="0.15">
      <c r="A828" s="11"/>
      <c r="B828" s="10"/>
    </row>
    <row r="829" spans="1:2" x14ac:dyDescent="0.15">
      <c r="A829" s="11"/>
      <c r="B829" s="10"/>
    </row>
    <row r="830" spans="1:2" x14ac:dyDescent="0.15">
      <c r="A830" s="11"/>
      <c r="B830" s="10"/>
    </row>
    <row r="831" spans="1:2" x14ac:dyDescent="0.15">
      <c r="A831" s="11"/>
      <c r="B831" s="10"/>
    </row>
    <row r="832" spans="1:2" x14ac:dyDescent="0.15">
      <c r="A832" s="11"/>
      <c r="B832" s="10"/>
    </row>
    <row r="833" spans="1:2" x14ac:dyDescent="0.15">
      <c r="A833" s="11"/>
      <c r="B833" s="10"/>
    </row>
    <row r="834" spans="1:2" x14ac:dyDescent="0.15">
      <c r="A834" s="11"/>
      <c r="B834" s="10"/>
    </row>
    <row r="835" spans="1:2" x14ac:dyDescent="0.15">
      <c r="A835" s="11"/>
      <c r="B835" s="10"/>
    </row>
    <row r="836" spans="1:2" x14ac:dyDescent="0.15">
      <c r="A836" s="11"/>
      <c r="B836" s="10"/>
    </row>
    <row r="837" spans="1:2" x14ac:dyDescent="0.15">
      <c r="A837" s="11"/>
      <c r="B837" s="10"/>
    </row>
    <row r="838" spans="1:2" x14ac:dyDescent="0.15">
      <c r="A838" s="11"/>
      <c r="B838" s="10"/>
    </row>
    <row r="839" spans="1:2" x14ac:dyDescent="0.15">
      <c r="A839" s="11"/>
      <c r="B839" s="10"/>
    </row>
    <row r="840" spans="1:2" x14ac:dyDescent="0.15">
      <c r="A840" s="11"/>
      <c r="B840" s="10"/>
    </row>
    <row r="841" spans="1:2" x14ac:dyDescent="0.15">
      <c r="A841" s="11"/>
      <c r="B841" s="10"/>
    </row>
    <row r="842" spans="1:2" x14ac:dyDescent="0.15">
      <c r="A842" s="11"/>
      <c r="B842" s="10"/>
    </row>
    <row r="843" spans="1:2" x14ac:dyDescent="0.15">
      <c r="A843" s="11"/>
      <c r="B843" s="10"/>
    </row>
    <row r="844" spans="1:2" x14ac:dyDescent="0.15">
      <c r="A844" s="11"/>
      <c r="B844" s="10"/>
    </row>
    <row r="845" spans="1:2" x14ac:dyDescent="0.15">
      <c r="A845" s="11"/>
      <c r="B845" s="10"/>
    </row>
    <row r="846" spans="1:2" x14ac:dyDescent="0.15">
      <c r="A846" s="11"/>
      <c r="B846" s="10"/>
    </row>
    <row r="847" spans="1:2" x14ac:dyDescent="0.15">
      <c r="A847" s="11"/>
      <c r="B847" s="10"/>
    </row>
    <row r="848" spans="1:2" x14ac:dyDescent="0.15">
      <c r="A848" s="11"/>
      <c r="B848" s="10"/>
    </row>
    <row r="849" spans="1:2" x14ac:dyDescent="0.15">
      <c r="A849" s="11"/>
      <c r="B849" s="10"/>
    </row>
    <row r="850" spans="1:2" x14ac:dyDescent="0.15">
      <c r="A850" s="11"/>
      <c r="B850" s="10"/>
    </row>
    <row r="851" spans="1:2" x14ac:dyDescent="0.15">
      <c r="A851" s="11"/>
      <c r="B851" s="10"/>
    </row>
    <row r="852" spans="1:2" x14ac:dyDescent="0.15">
      <c r="A852" s="11"/>
      <c r="B852" s="10"/>
    </row>
    <row r="853" spans="1:2" x14ac:dyDescent="0.15">
      <c r="A853" s="11"/>
      <c r="B853" s="10"/>
    </row>
    <row r="854" spans="1:2" x14ac:dyDescent="0.15">
      <c r="A854" s="11"/>
      <c r="B854" s="10"/>
    </row>
    <row r="855" spans="1:2" x14ac:dyDescent="0.15">
      <c r="A855" s="11"/>
      <c r="B855" s="10"/>
    </row>
    <row r="856" spans="1:2" x14ac:dyDescent="0.15">
      <c r="A856" s="11"/>
      <c r="B856" s="10"/>
    </row>
    <row r="857" spans="1:2" x14ac:dyDescent="0.15">
      <c r="A857" s="11"/>
      <c r="B857" s="10"/>
    </row>
    <row r="858" spans="1:2" x14ac:dyDescent="0.15">
      <c r="A858" s="11"/>
      <c r="B858" s="10"/>
    </row>
    <row r="859" spans="1:2" x14ac:dyDescent="0.15">
      <c r="A859" s="11"/>
      <c r="B859" s="10"/>
    </row>
    <row r="860" spans="1:2" x14ac:dyDescent="0.15">
      <c r="A860" s="11"/>
      <c r="B860" s="10"/>
    </row>
    <row r="861" spans="1:2" x14ac:dyDescent="0.15">
      <c r="A861" s="11"/>
      <c r="B861" s="10"/>
    </row>
    <row r="862" spans="1:2" x14ac:dyDescent="0.15">
      <c r="A862" s="11"/>
      <c r="B862" s="10"/>
    </row>
    <row r="863" spans="1:2" x14ac:dyDescent="0.15">
      <c r="A863" s="11"/>
      <c r="B863" s="10"/>
    </row>
    <row r="864" spans="1:2" x14ac:dyDescent="0.15">
      <c r="A864" s="11"/>
      <c r="B864" s="10"/>
    </row>
    <row r="865" spans="1:2" x14ac:dyDescent="0.15">
      <c r="A865" s="11"/>
      <c r="B865" s="10"/>
    </row>
    <row r="866" spans="1:2" x14ac:dyDescent="0.15">
      <c r="A866" s="11"/>
      <c r="B866" s="10"/>
    </row>
    <row r="867" spans="1:2" x14ac:dyDescent="0.15">
      <c r="A867" s="11"/>
      <c r="B867" s="10"/>
    </row>
    <row r="868" spans="1:2" x14ac:dyDescent="0.15">
      <c r="A868" s="11"/>
      <c r="B868" s="10"/>
    </row>
    <row r="869" spans="1:2" x14ac:dyDescent="0.15">
      <c r="A869" s="11"/>
      <c r="B869" s="10"/>
    </row>
    <row r="870" spans="1:2" x14ac:dyDescent="0.15">
      <c r="A870" s="11"/>
      <c r="B870" s="10"/>
    </row>
    <row r="871" spans="1:2" x14ac:dyDescent="0.15">
      <c r="A871" s="11"/>
      <c r="B871" s="10"/>
    </row>
    <row r="872" spans="1:2" x14ac:dyDescent="0.15">
      <c r="A872" s="11"/>
      <c r="B872" s="10"/>
    </row>
    <row r="873" spans="1:2" x14ac:dyDescent="0.15">
      <c r="A873" s="11"/>
      <c r="B873" s="10"/>
    </row>
    <row r="874" spans="1:2" x14ac:dyDescent="0.15">
      <c r="A874" s="11"/>
      <c r="B874" s="10"/>
    </row>
    <row r="875" spans="1:2" x14ac:dyDescent="0.15">
      <c r="A875" s="11"/>
      <c r="B875" s="10"/>
    </row>
    <row r="876" spans="1:2" x14ac:dyDescent="0.15">
      <c r="A876" s="11"/>
      <c r="B876" s="10"/>
    </row>
    <row r="877" spans="1:2" x14ac:dyDescent="0.15">
      <c r="A877" s="11"/>
      <c r="B877" s="10"/>
    </row>
    <row r="878" spans="1:2" x14ac:dyDescent="0.15">
      <c r="A878" s="11"/>
      <c r="B878" s="10"/>
    </row>
    <row r="879" spans="1:2" x14ac:dyDescent="0.15">
      <c r="A879" s="11"/>
      <c r="B879" s="10"/>
    </row>
    <row r="880" spans="1:2" x14ac:dyDescent="0.15">
      <c r="A880" s="11"/>
      <c r="B880" s="10"/>
    </row>
    <row r="881" spans="1:2" x14ac:dyDescent="0.15">
      <c r="A881" s="11"/>
      <c r="B881" s="10"/>
    </row>
    <row r="882" spans="1:2" x14ac:dyDescent="0.15">
      <c r="A882" s="11"/>
      <c r="B882" s="10"/>
    </row>
    <row r="883" spans="1:2" x14ac:dyDescent="0.15">
      <c r="A883" s="11"/>
      <c r="B883" s="10"/>
    </row>
    <row r="884" spans="1:2" x14ac:dyDescent="0.15">
      <c r="A884" s="11"/>
      <c r="B884" s="10"/>
    </row>
    <row r="885" spans="1:2" x14ac:dyDescent="0.15">
      <c r="A885" s="11"/>
      <c r="B885" s="10"/>
    </row>
    <row r="886" spans="1:2" x14ac:dyDescent="0.15">
      <c r="A886" s="11"/>
      <c r="B886" s="10"/>
    </row>
    <row r="887" spans="1:2" x14ac:dyDescent="0.15">
      <c r="A887" s="11"/>
      <c r="B887" s="10"/>
    </row>
    <row r="888" spans="1:2" x14ac:dyDescent="0.15">
      <c r="A888" s="11"/>
      <c r="B888" s="10"/>
    </row>
    <row r="889" spans="1:2" x14ac:dyDescent="0.15">
      <c r="A889" s="11"/>
      <c r="B889" s="10"/>
    </row>
    <row r="890" spans="1:2" x14ac:dyDescent="0.15">
      <c r="A890" s="11"/>
      <c r="B890" s="10"/>
    </row>
    <row r="891" spans="1:2" x14ac:dyDescent="0.15">
      <c r="A891" s="11"/>
      <c r="B891" s="10"/>
    </row>
    <row r="892" spans="1:2" x14ac:dyDescent="0.15">
      <c r="A892" s="11"/>
      <c r="B892" s="10"/>
    </row>
    <row r="893" spans="1:2" x14ac:dyDescent="0.15">
      <c r="A893" s="11"/>
      <c r="B893" s="10"/>
    </row>
    <row r="894" spans="1:2" x14ac:dyDescent="0.15">
      <c r="A894" s="11"/>
      <c r="B894" s="10"/>
    </row>
    <row r="895" spans="1:2" x14ac:dyDescent="0.15">
      <c r="A895" s="11"/>
      <c r="B895" s="10"/>
    </row>
    <row r="896" spans="1:2" x14ac:dyDescent="0.15">
      <c r="A896" s="11"/>
      <c r="B896" s="10"/>
    </row>
    <row r="897" spans="1:2" x14ac:dyDescent="0.15">
      <c r="A897" s="11"/>
      <c r="B897" s="10"/>
    </row>
    <row r="898" spans="1:2" x14ac:dyDescent="0.15">
      <c r="A898" s="11"/>
      <c r="B898" s="10"/>
    </row>
    <row r="899" spans="1:2" x14ac:dyDescent="0.15">
      <c r="A899" s="11"/>
      <c r="B899" s="10"/>
    </row>
    <row r="900" spans="1:2" x14ac:dyDescent="0.15">
      <c r="A900" s="11"/>
      <c r="B900" s="10"/>
    </row>
    <row r="901" spans="1:2" x14ac:dyDescent="0.15">
      <c r="A901" s="11"/>
      <c r="B901" s="10"/>
    </row>
    <row r="902" spans="1:2" x14ac:dyDescent="0.15">
      <c r="A902" s="11"/>
      <c r="B902" s="10"/>
    </row>
    <row r="903" spans="1:2" x14ac:dyDescent="0.15">
      <c r="A903" s="11"/>
      <c r="B903" s="10"/>
    </row>
    <row r="904" spans="1:2" x14ac:dyDescent="0.15">
      <c r="A904" s="11"/>
      <c r="B904" s="10"/>
    </row>
    <row r="905" spans="1:2" x14ac:dyDescent="0.15">
      <c r="A905" s="11"/>
      <c r="B905" s="10"/>
    </row>
    <row r="906" spans="1:2" x14ac:dyDescent="0.15">
      <c r="A906" s="11"/>
      <c r="B906" s="10"/>
    </row>
    <row r="907" spans="1:2" x14ac:dyDescent="0.15">
      <c r="A907" s="11"/>
      <c r="B907" s="10"/>
    </row>
    <row r="908" spans="1:2" x14ac:dyDescent="0.15">
      <c r="A908" s="11"/>
      <c r="B908" s="10"/>
    </row>
    <row r="909" spans="1:2" x14ac:dyDescent="0.15">
      <c r="A909" s="11"/>
      <c r="B909" s="10"/>
    </row>
    <row r="910" spans="1:2" x14ac:dyDescent="0.15">
      <c r="A910" s="11"/>
      <c r="B910" s="10"/>
    </row>
    <row r="911" spans="1:2" x14ac:dyDescent="0.15">
      <c r="A911" s="11"/>
      <c r="B911" s="10"/>
    </row>
    <row r="912" spans="1:2" x14ac:dyDescent="0.15">
      <c r="A912" s="11"/>
      <c r="B912" s="10"/>
    </row>
    <row r="913" spans="1:2" x14ac:dyDescent="0.15">
      <c r="A913" s="11"/>
      <c r="B913" s="10"/>
    </row>
    <row r="914" spans="1:2" x14ac:dyDescent="0.15">
      <c r="A914" s="11"/>
      <c r="B914" s="10"/>
    </row>
    <row r="915" spans="1:2" x14ac:dyDescent="0.15">
      <c r="A915" s="11"/>
      <c r="B915" s="10"/>
    </row>
    <row r="916" spans="1:2" x14ac:dyDescent="0.15">
      <c r="A916" s="11"/>
      <c r="B916" s="10"/>
    </row>
    <row r="917" spans="1:2" x14ac:dyDescent="0.15">
      <c r="A917" s="11"/>
      <c r="B917" s="10"/>
    </row>
    <row r="918" spans="1:2" x14ac:dyDescent="0.15">
      <c r="A918" s="11"/>
      <c r="B918" s="10"/>
    </row>
    <row r="919" spans="1:2" x14ac:dyDescent="0.15">
      <c r="A919" s="11"/>
      <c r="B919" s="10"/>
    </row>
    <row r="920" spans="1:2" x14ac:dyDescent="0.15">
      <c r="A920" s="11"/>
      <c r="B920" s="10"/>
    </row>
    <row r="921" spans="1:2" x14ac:dyDescent="0.15">
      <c r="A921" s="11"/>
      <c r="B921" s="10"/>
    </row>
    <row r="922" spans="1:2" x14ac:dyDescent="0.15">
      <c r="A922" s="11"/>
      <c r="B922" s="10"/>
    </row>
    <row r="923" spans="1:2" x14ac:dyDescent="0.15">
      <c r="A923" s="11"/>
      <c r="B923" s="10"/>
    </row>
    <row r="924" spans="1:2" x14ac:dyDescent="0.15">
      <c r="A924" s="11"/>
      <c r="B924" s="10"/>
    </row>
    <row r="925" spans="1:2" x14ac:dyDescent="0.15">
      <c r="A925" s="11"/>
      <c r="B925" s="10"/>
    </row>
    <row r="926" spans="1:2" x14ac:dyDescent="0.15">
      <c r="A926" s="11"/>
      <c r="B926" s="10"/>
    </row>
    <row r="927" spans="1:2" x14ac:dyDescent="0.15">
      <c r="A927" s="11"/>
      <c r="B927" s="10"/>
    </row>
    <row r="928" spans="1:2" x14ac:dyDescent="0.15">
      <c r="A928" s="11"/>
      <c r="B928" s="10"/>
    </row>
    <row r="929" spans="1:2" x14ac:dyDescent="0.15">
      <c r="A929" s="11"/>
      <c r="B929" s="10"/>
    </row>
    <row r="930" spans="1:2" x14ac:dyDescent="0.15">
      <c r="A930" s="11"/>
      <c r="B930" s="10"/>
    </row>
    <row r="931" spans="1:2" x14ac:dyDescent="0.15">
      <c r="A931" s="11"/>
      <c r="B931" s="10"/>
    </row>
    <row r="932" spans="1:2" x14ac:dyDescent="0.15">
      <c r="A932" s="11"/>
      <c r="B932" s="10"/>
    </row>
    <row r="933" spans="1:2" x14ac:dyDescent="0.15">
      <c r="A933" s="11"/>
      <c r="B933" s="10"/>
    </row>
    <row r="934" spans="1:2" x14ac:dyDescent="0.15">
      <c r="A934" s="11"/>
      <c r="B934" s="10"/>
    </row>
    <row r="935" spans="1:2" x14ac:dyDescent="0.15">
      <c r="A935" s="11"/>
      <c r="B935" s="10"/>
    </row>
    <row r="936" spans="1:2" x14ac:dyDescent="0.15">
      <c r="A936" s="11"/>
      <c r="B936" s="10"/>
    </row>
    <row r="937" spans="1:2" x14ac:dyDescent="0.15">
      <c r="A937" s="11"/>
      <c r="B937" s="10"/>
    </row>
    <row r="938" spans="1:2" x14ac:dyDescent="0.15">
      <c r="A938" s="11"/>
      <c r="B938" s="10"/>
    </row>
    <row r="939" spans="1:2" x14ac:dyDescent="0.15">
      <c r="A939" s="11"/>
      <c r="B939" s="10"/>
    </row>
    <row r="940" spans="1:2" x14ac:dyDescent="0.15">
      <c r="A940" s="11"/>
      <c r="B940" s="10"/>
    </row>
    <row r="941" spans="1:2" x14ac:dyDescent="0.15">
      <c r="A941" s="11"/>
      <c r="B941" s="10"/>
    </row>
    <row r="942" spans="1:2" x14ac:dyDescent="0.15">
      <c r="A942" s="11"/>
      <c r="B942" s="10"/>
    </row>
    <row r="943" spans="1:2" x14ac:dyDescent="0.15">
      <c r="A943" s="11"/>
      <c r="B943" s="10"/>
    </row>
    <row r="944" spans="1:2" x14ac:dyDescent="0.15">
      <c r="A944" s="11"/>
      <c r="B944" s="10"/>
    </row>
    <row r="945" spans="1:2" x14ac:dyDescent="0.15">
      <c r="A945" s="11"/>
      <c r="B945" s="10"/>
    </row>
    <row r="946" spans="1:2" x14ac:dyDescent="0.15">
      <c r="A946" s="11"/>
      <c r="B946" s="10"/>
    </row>
    <row r="947" spans="1:2" x14ac:dyDescent="0.15">
      <c r="A947" s="11"/>
      <c r="B947" s="10"/>
    </row>
    <row r="948" spans="1:2" x14ac:dyDescent="0.15">
      <c r="A948" s="11"/>
      <c r="B948" s="10"/>
    </row>
    <row r="949" spans="1:2" x14ac:dyDescent="0.15">
      <c r="A949" s="11"/>
      <c r="B949" s="10"/>
    </row>
    <row r="950" spans="1:2" x14ac:dyDescent="0.15">
      <c r="A950" s="11"/>
      <c r="B950" s="10"/>
    </row>
    <row r="951" spans="1:2" x14ac:dyDescent="0.15">
      <c r="A951" s="11"/>
      <c r="B951" s="10"/>
    </row>
    <row r="952" spans="1:2" x14ac:dyDescent="0.15">
      <c r="A952" s="11"/>
      <c r="B952" s="10"/>
    </row>
    <row r="953" spans="1:2" x14ac:dyDescent="0.15">
      <c r="A953" s="11"/>
      <c r="B953" s="10"/>
    </row>
    <row r="954" spans="1:2" x14ac:dyDescent="0.15">
      <c r="A954" s="11"/>
      <c r="B954" s="10"/>
    </row>
    <row r="955" spans="1:2" x14ac:dyDescent="0.15">
      <c r="A955" s="11"/>
      <c r="B955" s="10"/>
    </row>
    <row r="956" spans="1:2" x14ac:dyDescent="0.15">
      <c r="A956" s="11"/>
      <c r="B956" s="10"/>
    </row>
    <row r="957" spans="1:2" x14ac:dyDescent="0.15">
      <c r="A957" s="11"/>
      <c r="B957" s="10"/>
    </row>
    <row r="958" spans="1:2" x14ac:dyDescent="0.15">
      <c r="A958" s="11"/>
      <c r="B958" s="10"/>
    </row>
    <row r="959" spans="1:2" x14ac:dyDescent="0.15">
      <c r="A959" s="11"/>
      <c r="B959" s="10"/>
    </row>
    <row r="960" spans="1:2" x14ac:dyDescent="0.15">
      <c r="A960" s="11"/>
      <c r="B960" s="10"/>
    </row>
    <row r="961" spans="1:2" x14ac:dyDescent="0.15">
      <c r="A961" s="11"/>
      <c r="B961" s="10"/>
    </row>
    <row r="962" spans="1:2" x14ac:dyDescent="0.15">
      <c r="A962" s="11"/>
      <c r="B962" s="10"/>
    </row>
    <row r="963" spans="1:2" x14ac:dyDescent="0.15">
      <c r="A963" s="11"/>
      <c r="B963" s="10"/>
    </row>
    <row r="964" spans="1:2" x14ac:dyDescent="0.15">
      <c r="A964" s="11"/>
      <c r="B964" s="10"/>
    </row>
    <row r="965" spans="1:2" x14ac:dyDescent="0.15">
      <c r="A965" s="11"/>
      <c r="B965" s="10"/>
    </row>
    <row r="966" spans="1:2" x14ac:dyDescent="0.15">
      <c r="A966" s="11"/>
      <c r="B966" s="10"/>
    </row>
    <row r="967" spans="1:2" x14ac:dyDescent="0.15">
      <c r="A967" s="11"/>
      <c r="B967" s="10"/>
    </row>
    <row r="968" spans="1:2" x14ac:dyDescent="0.15">
      <c r="A968" s="11"/>
      <c r="B968" s="10"/>
    </row>
    <row r="969" spans="1:2" x14ac:dyDescent="0.15">
      <c r="A969" s="11"/>
      <c r="B969" s="10"/>
    </row>
    <row r="970" spans="1:2" x14ac:dyDescent="0.15">
      <c r="A970" s="11"/>
      <c r="B970" s="10"/>
    </row>
    <row r="971" spans="1:2" x14ac:dyDescent="0.15">
      <c r="A971" s="11"/>
      <c r="B971" s="10"/>
    </row>
    <row r="972" spans="1:2" x14ac:dyDescent="0.15">
      <c r="A972" s="11"/>
      <c r="B972" s="10"/>
    </row>
    <row r="973" spans="1:2" x14ac:dyDescent="0.15">
      <c r="A973" s="11"/>
      <c r="B973" s="10"/>
    </row>
    <row r="974" spans="1:2" x14ac:dyDescent="0.15">
      <c r="A974" s="11"/>
      <c r="B974" s="10"/>
    </row>
    <row r="975" spans="1:2" x14ac:dyDescent="0.15">
      <c r="A975" s="11"/>
      <c r="B975" s="10"/>
    </row>
    <row r="976" spans="1:2" x14ac:dyDescent="0.15">
      <c r="A976" s="11"/>
      <c r="B976" s="10"/>
    </row>
    <row r="977" spans="1:2" x14ac:dyDescent="0.15">
      <c r="A977" s="11"/>
      <c r="B977" s="10"/>
    </row>
    <row r="978" spans="1:2" x14ac:dyDescent="0.15">
      <c r="A978" s="11"/>
      <c r="B978" s="10"/>
    </row>
    <row r="979" spans="1:2" x14ac:dyDescent="0.15">
      <c r="A979" s="11"/>
      <c r="B979" s="10"/>
    </row>
    <row r="980" spans="1:2" x14ac:dyDescent="0.15">
      <c r="A980" s="11"/>
      <c r="B980" s="10"/>
    </row>
    <row r="981" spans="1:2" x14ac:dyDescent="0.15">
      <c r="A981" s="11"/>
      <c r="B981" s="10"/>
    </row>
    <row r="982" spans="1:2" x14ac:dyDescent="0.15">
      <c r="A982" s="11"/>
      <c r="B982" s="10"/>
    </row>
    <row r="983" spans="1:2" x14ac:dyDescent="0.15">
      <c r="A983" s="11"/>
      <c r="B983" s="10"/>
    </row>
    <row r="984" spans="1:2" x14ac:dyDescent="0.15">
      <c r="A984" s="11"/>
      <c r="B984" s="10"/>
    </row>
    <row r="985" spans="1:2" x14ac:dyDescent="0.15">
      <c r="A985" s="11"/>
      <c r="B985" s="10"/>
    </row>
    <row r="986" spans="1:2" x14ac:dyDescent="0.15">
      <c r="A986" s="11"/>
      <c r="B986" s="10"/>
    </row>
    <row r="987" spans="1:2" x14ac:dyDescent="0.15">
      <c r="A987" s="11"/>
      <c r="B987" s="10"/>
    </row>
    <row r="988" spans="1:2" x14ac:dyDescent="0.15">
      <c r="A988" s="11"/>
      <c r="B988" s="10"/>
    </row>
    <row r="989" spans="1:2" x14ac:dyDescent="0.15">
      <c r="A989" s="11"/>
      <c r="B989" s="10"/>
    </row>
    <row r="990" spans="1:2" x14ac:dyDescent="0.15">
      <c r="A990" s="11"/>
      <c r="B990" s="10"/>
    </row>
    <row r="991" spans="1:2" x14ac:dyDescent="0.15">
      <c r="A991" s="11"/>
      <c r="B991" s="10"/>
    </row>
    <row r="992" spans="1:2" x14ac:dyDescent="0.15">
      <c r="A992" s="11"/>
      <c r="B992" s="10"/>
    </row>
    <row r="993" spans="1:2" x14ac:dyDescent="0.15">
      <c r="A993" s="11"/>
      <c r="B993" s="10"/>
    </row>
    <row r="994" spans="1:2" x14ac:dyDescent="0.15">
      <c r="A994" s="11"/>
      <c r="B994" s="10"/>
    </row>
    <row r="995" spans="1:2" x14ac:dyDescent="0.15">
      <c r="A995" s="11"/>
      <c r="B995" s="10"/>
    </row>
    <row r="996" spans="1:2" x14ac:dyDescent="0.15">
      <c r="A996" s="11"/>
      <c r="B996" s="10"/>
    </row>
    <row r="997" spans="1:2" x14ac:dyDescent="0.15">
      <c r="A997" s="11"/>
      <c r="B997" s="10"/>
    </row>
    <row r="998" spans="1:2" x14ac:dyDescent="0.15">
      <c r="A998" s="11"/>
      <c r="B998" s="10"/>
    </row>
    <row r="999" spans="1:2" x14ac:dyDescent="0.15">
      <c r="A999" s="11"/>
      <c r="B999" s="10"/>
    </row>
    <row r="1000" spans="1:2" x14ac:dyDescent="0.15">
      <c r="A1000" s="11"/>
      <c r="B1000" s="10"/>
    </row>
    <row r="1001" spans="1:2" x14ac:dyDescent="0.15">
      <c r="A1001" s="11"/>
      <c r="B1001" s="10"/>
    </row>
    <row r="1002" spans="1:2" x14ac:dyDescent="0.15">
      <c r="A1002" s="11"/>
      <c r="B1002" s="10"/>
    </row>
    <row r="1003" spans="1:2" x14ac:dyDescent="0.15">
      <c r="A1003" s="11"/>
      <c r="B1003" s="10"/>
    </row>
    <row r="1004" spans="1:2" x14ac:dyDescent="0.15">
      <c r="A1004" s="11"/>
      <c r="B1004" s="10"/>
    </row>
    <row r="1005" spans="1:2" x14ac:dyDescent="0.15">
      <c r="A1005" s="11"/>
      <c r="B1005" s="10"/>
    </row>
    <row r="1006" spans="1:2" x14ac:dyDescent="0.15">
      <c r="A1006" s="11"/>
      <c r="B1006" s="10"/>
    </row>
    <row r="1007" spans="1:2" x14ac:dyDescent="0.15">
      <c r="A1007" s="11"/>
      <c r="B1007" s="10"/>
    </row>
    <row r="1008" spans="1:2" x14ac:dyDescent="0.15">
      <c r="A1008" s="11"/>
      <c r="B1008" s="10"/>
    </row>
    <row r="1009" spans="1:2" x14ac:dyDescent="0.15">
      <c r="A1009" s="11"/>
      <c r="B1009" s="10"/>
    </row>
    <row r="1010" spans="1:2" x14ac:dyDescent="0.15">
      <c r="A1010" s="11"/>
      <c r="B1010" s="10"/>
    </row>
    <row r="1011" spans="1:2" x14ac:dyDescent="0.15">
      <c r="A1011" s="11"/>
      <c r="B1011" s="10"/>
    </row>
    <row r="1012" spans="1:2" x14ac:dyDescent="0.15">
      <c r="A1012" s="11"/>
      <c r="B1012" s="10"/>
    </row>
    <row r="1013" spans="1:2" x14ac:dyDescent="0.15">
      <c r="A1013" s="11"/>
      <c r="B1013" s="10"/>
    </row>
    <row r="1014" spans="1:2" x14ac:dyDescent="0.15">
      <c r="A1014" s="11"/>
      <c r="B1014" s="10"/>
    </row>
    <row r="1015" spans="1:2" x14ac:dyDescent="0.15">
      <c r="A1015" s="11"/>
      <c r="B1015" s="10"/>
    </row>
    <row r="1016" spans="1:2" x14ac:dyDescent="0.15">
      <c r="A1016" s="11"/>
      <c r="B1016" s="10"/>
    </row>
    <row r="1017" spans="1:2" x14ac:dyDescent="0.15">
      <c r="A1017" s="11"/>
      <c r="B1017" s="10"/>
    </row>
    <row r="1018" spans="1:2" x14ac:dyDescent="0.15">
      <c r="A1018" s="11"/>
      <c r="B1018" s="10"/>
    </row>
    <row r="1019" spans="1:2" x14ac:dyDescent="0.15">
      <c r="A1019" s="11"/>
      <c r="B1019" s="10"/>
    </row>
    <row r="1020" spans="1:2" x14ac:dyDescent="0.15">
      <c r="A1020" s="11"/>
      <c r="B1020" s="10"/>
    </row>
    <row r="1021" spans="1:2" x14ac:dyDescent="0.15">
      <c r="A1021" s="11"/>
      <c r="B1021" s="10"/>
    </row>
    <row r="1022" spans="1:2" x14ac:dyDescent="0.15">
      <c r="A1022" s="11"/>
      <c r="B1022" s="10"/>
    </row>
    <row r="1023" spans="1:2" x14ac:dyDescent="0.15">
      <c r="A1023" s="11"/>
      <c r="B1023" s="10"/>
    </row>
    <row r="1024" spans="1:2" x14ac:dyDescent="0.15">
      <c r="A1024" s="11"/>
      <c r="B1024" s="10"/>
    </row>
    <row r="1025" spans="1:2" x14ac:dyDescent="0.15">
      <c r="A1025" s="11"/>
      <c r="B1025" s="10"/>
    </row>
    <row r="1026" spans="1:2" x14ac:dyDescent="0.15">
      <c r="A1026" s="11"/>
      <c r="B1026" s="10"/>
    </row>
    <row r="1027" spans="1:2" x14ac:dyDescent="0.15">
      <c r="A1027" s="11"/>
      <c r="B1027" s="10"/>
    </row>
    <row r="1028" spans="1:2" x14ac:dyDescent="0.15">
      <c r="A1028" s="11"/>
      <c r="B1028" s="10"/>
    </row>
    <row r="1029" spans="1:2" x14ac:dyDescent="0.15">
      <c r="A1029" s="11"/>
      <c r="B1029" s="10"/>
    </row>
    <row r="1030" spans="1:2" x14ac:dyDescent="0.15">
      <c r="A1030" s="11"/>
      <c r="B1030" s="10"/>
    </row>
    <row r="1031" spans="1:2" x14ac:dyDescent="0.15">
      <c r="A1031" s="11"/>
      <c r="B1031" s="10"/>
    </row>
    <row r="1032" spans="1:2" x14ac:dyDescent="0.15">
      <c r="A1032" s="11"/>
      <c r="B1032" s="10"/>
    </row>
    <row r="1033" spans="1:2" x14ac:dyDescent="0.15">
      <c r="A1033" s="11"/>
      <c r="B1033" s="10"/>
    </row>
    <row r="1034" spans="1:2" x14ac:dyDescent="0.15">
      <c r="A1034" s="11"/>
      <c r="B1034" s="10"/>
    </row>
    <row r="1035" spans="1:2" x14ac:dyDescent="0.15">
      <c r="A1035" s="11"/>
      <c r="B1035" s="10"/>
    </row>
    <row r="1036" spans="1:2" x14ac:dyDescent="0.15">
      <c r="A1036" s="11"/>
      <c r="B1036" s="10"/>
    </row>
    <row r="1037" spans="1:2" x14ac:dyDescent="0.15">
      <c r="A1037" s="11"/>
      <c r="B1037" s="10"/>
    </row>
    <row r="1038" spans="1:2" x14ac:dyDescent="0.15">
      <c r="A1038" s="11"/>
      <c r="B1038" s="10"/>
    </row>
    <row r="1039" spans="1:2" x14ac:dyDescent="0.15">
      <c r="A1039" s="11"/>
      <c r="B1039" s="10"/>
    </row>
    <row r="1040" spans="1:2" x14ac:dyDescent="0.15">
      <c r="A1040" s="11"/>
      <c r="B1040" s="10"/>
    </row>
    <row r="1041" spans="1:2" x14ac:dyDescent="0.15">
      <c r="A1041" s="11"/>
      <c r="B1041" s="10"/>
    </row>
    <row r="1042" spans="1:2" x14ac:dyDescent="0.15">
      <c r="A1042" s="11"/>
      <c r="B1042" s="10"/>
    </row>
    <row r="1043" spans="1:2" x14ac:dyDescent="0.15">
      <c r="A1043" s="11"/>
      <c r="B1043" s="10"/>
    </row>
    <row r="1044" spans="1:2" x14ac:dyDescent="0.15">
      <c r="A1044" s="11"/>
      <c r="B1044" s="10"/>
    </row>
    <row r="1045" spans="1:2" x14ac:dyDescent="0.15">
      <c r="A1045" s="11"/>
      <c r="B1045" s="10"/>
    </row>
    <row r="1046" spans="1:2" x14ac:dyDescent="0.15">
      <c r="A1046" s="11"/>
      <c r="B1046" s="10"/>
    </row>
    <row r="1047" spans="1:2" x14ac:dyDescent="0.15">
      <c r="A1047" s="11"/>
      <c r="B1047" s="10"/>
    </row>
    <row r="1048" spans="1:2" x14ac:dyDescent="0.15">
      <c r="A1048" s="11"/>
      <c r="B1048" s="10"/>
    </row>
    <row r="1049" spans="1:2" x14ac:dyDescent="0.15">
      <c r="A1049" s="11"/>
      <c r="B1049" s="10"/>
    </row>
    <row r="1050" spans="1:2" x14ac:dyDescent="0.15">
      <c r="A1050" s="11"/>
      <c r="B1050" s="10"/>
    </row>
    <row r="1051" spans="1:2" x14ac:dyDescent="0.15">
      <c r="A1051" s="11"/>
      <c r="B1051" s="10"/>
    </row>
    <row r="1052" spans="1:2" x14ac:dyDescent="0.15">
      <c r="A1052" s="11"/>
      <c r="B1052" s="10"/>
    </row>
    <row r="1053" spans="1:2" x14ac:dyDescent="0.15">
      <c r="A1053" s="11"/>
      <c r="B1053" s="10"/>
    </row>
    <row r="1054" spans="1:2" x14ac:dyDescent="0.15">
      <c r="A1054" s="11"/>
      <c r="B1054" s="10"/>
    </row>
    <row r="1055" spans="1:2" x14ac:dyDescent="0.15">
      <c r="A1055" s="11"/>
      <c r="B1055" s="10"/>
    </row>
    <row r="1056" spans="1:2" x14ac:dyDescent="0.15">
      <c r="A1056" s="11"/>
      <c r="B1056" s="10"/>
    </row>
    <row r="1057" spans="1:2" x14ac:dyDescent="0.15">
      <c r="A1057" s="11"/>
      <c r="B1057" s="10"/>
    </row>
    <row r="1058" spans="1:2" x14ac:dyDescent="0.15">
      <c r="A1058" s="11"/>
      <c r="B1058" s="10"/>
    </row>
    <row r="1059" spans="1:2" x14ac:dyDescent="0.15">
      <c r="A1059" s="11"/>
      <c r="B1059" s="10"/>
    </row>
    <row r="1060" spans="1:2" x14ac:dyDescent="0.15">
      <c r="A1060" s="11"/>
      <c r="B1060" s="10"/>
    </row>
    <row r="1061" spans="1:2" x14ac:dyDescent="0.15">
      <c r="A1061" s="11"/>
      <c r="B1061" s="10"/>
    </row>
    <row r="1062" spans="1:2" x14ac:dyDescent="0.15">
      <c r="A1062" s="11"/>
      <c r="B1062" s="10"/>
    </row>
    <row r="1063" spans="1:2" x14ac:dyDescent="0.15">
      <c r="A1063" s="11"/>
      <c r="B1063" s="10"/>
    </row>
    <row r="1064" spans="1:2" x14ac:dyDescent="0.15">
      <c r="A1064" s="11"/>
      <c r="B1064" s="10"/>
    </row>
    <row r="1065" spans="1:2" x14ac:dyDescent="0.15">
      <c r="A1065" s="11"/>
      <c r="B1065" s="10"/>
    </row>
    <row r="1066" spans="1:2" x14ac:dyDescent="0.15">
      <c r="A1066" s="11"/>
      <c r="B1066" s="10"/>
    </row>
    <row r="1067" spans="1:2" x14ac:dyDescent="0.15">
      <c r="A1067" s="11"/>
      <c r="B1067" s="10"/>
    </row>
    <row r="1068" spans="1:2" x14ac:dyDescent="0.15">
      <c r="A1068" s="11"/>
      <c r="B1068" s="10"/>
    </row>
    <row r="1069" spans="1:2" x14ac:dyDescent="0.15">
      <c r="A1069" s="11"/>
      <c r="B1069" s="10"/>
    </row>
    <row r="1070" spans="1:2" x14ac:dyDescent="0.15">
      <c r="A1070" s="11"/>
      <c r="B1070" s="10"/>
    </row>
    <row r="1071" spans="1:2" x14ac:dyDescent="0.15">
      <c r="A1071" s="11"/>
      <c r="B1071" s="10"/>
    </row>
    <row r="1072" spans="1:2" x14ac:dyDescent="0.15">
      <c r="A1072" s="11"/>
      <c r="B1072" s="10"/>
    </row>
    <row r="1073" spans="1:2" x14ac:dyDescent="0.15">
      <c r="A1073" s="11"/>
      <c r="B1073" s="10"/>
    </row>
    <row r="1074" spans="1:2" x14ac:dyDescent="0.15">
      <c r="A1074" s="11"/>
      <c r="B1074" s="10"/>
    </row>
    <row r="1075" spans="1:2" x14ac:dyDescent="0.15">
      <c r="A1075" s="11"/>
      <c r="B1075" s="10"/>
    </row>
    <row r="1076" spans="1:2" x14ac:dyDescent="0.15">
      <c r="A1076" s="11"/>
      <c r="B1076" s="10"/>
    </row>
    <row r="1077" spans="1:2" x14ac:dyDescent="0.15">
      <c r="A1077" s="11"/>
      <c r="B1077" s="10"/>
    </row>
    <row r="1078" spans="1:2" x14ac:dyDescent="0.15">
      <c r="A1078" s="11"/>
      <c r="B1078" s="10"/>
    </row>
    <row r="1079" spans="1:2" x14ac:dyDescent="0.15">
      <c r="A1079" s="11"/>
      <c r="B1079" s="10"/>
    </row>
    <row r="1080" spans="1:2" x14ac:dyDescent="0.15">
      <c r="A1080" s="11"/>
      <c r="B1080" s="10"/>
    </row>
    <row r="1081" spans="1:2" x14ac:dyDescent="0.15">
      <c r="A1081" s="11"/>
      <c r="B1081" s="10"/>
    </row>
    <row r="1082" spans="1:2" x14ac:dyDescent="0.15">
      <c r="A1082" s="11"/>
      <c r="B1082" s="10"/>
    </row>
    <row r="1083" spans="1:2" x14ac:dyDescent="0.15">
      <c r="A1083" s="11"/>
      <c r="B1083" s="10"/>
    </row>
    <row r="1084" spans="1:2" x14ac:dyDescent="0.15">
      <c r="A1084" s="11"/>
      <c r="B1084" s="10"/>
    </row>
    <row r="1085" spans="1:2" x14ac:dyDescent="0.15">
      <c r="A1085" s="11"/>
      <c r="B1085" s="10"/>
    </row>
    <row r="1086" spans="1:2" x14ac:dyDescent="0.15">
      <c r="A1086" s="11"/>
      <c r="B1086" s="10"/>
    </row>
    <row r="1087" spans="1:2" x14ac:dyDescent="0.15">
      <c r="A1087" s="11"/>
      <c r="B1087" s="10"/>
    </row>
    <row r="1088" spans="1:2" x14ac:dyDescent="0.15">
      <c r="A1088" s="11"/>
      <c r="B1088" s="10"/>
    </row>
    <row r="1089" spans="1:2" x14ac:dyDescent="0.15">
      <c r="A1089" s="11"/>
      <c r="B1089" s="10"/>
    </row>
    <row r="1090" spans="1:2" x14ac:dyDescent="0.15">
      <c r="A1090" s="11"/>
      <c r="B1090" s="10"/>
    </row>
    <row r="1091" spans="1:2" x14ac:dyDescent="0.15">
      <c r="A1091" s="11"/>
      <c r="B1091" s="10"/>
    </row>
    <row r="1092" spans="1:2" x14ac:dyDescent="0.15">
      <c r="A1092" s="11"/>
      <c r="B1092" s="10"/>
    </row>
    <row r="1093" spans="1:2" x14ac:dyDescent="0.15">
      <c r="A1093" s="11"/>
      <c r="B1093" s="10"/>
    </row>
    <row r="1094" spans="1:2" x14ac:dyDescent="0.15">
      <c r="A1094" s="11"/>
      <c r="B1094" s="10"/>
    </row>
    <row r="1095" spans="1:2" x14ac:dyDescent="0.15">
      <c r="A1095" s="11"/>
      <c r="B1095" s="10"/>
    </row>
    <row r="1096" spans="1:2" x14ac:dyDescent="0.15">
      <c r="A1096" s="11"/>
      <c r="B1096" s="10"/>
    </row>
    <row r="1097" spans="1:2" x14ac:dyDescent="0.15">
      <c r="A1097" s="11"/>
      <c r="B1097" s="10"/>
    </row>
    <row r="1098" spans="1:2" x14ac:dyDescent="0.15">
      <c r="A1098" s="11"/>
      <c r="B1098" s="10"/>
    </row>
    <row r="1099" spans="1:2" x14ac:dyDescent="0.15">
      <c r="A1099" s="11"/>
      <c r="B1099" s="10"/>
    </row>
    <row r="1100" spans="1:2" x14ac:dyDescent="0.15">
      <c r="A1100" s="11"/>
      <c r="B1100" s="10"/>
    </row>
    <row r="1101" spans="1:2" x14ac:dyDescent="0.15">
      <c r="A1101" s="11"/>
      <c r="B1101" s="10"/>
    </row>
    <row r="1102" spans="1:2" x14ac:dyDescent="0.15">
      <c r="A1102" s="11"/>
      <c r="B1102" s="10"/>
    </row>
    <row r="1103" spans="1:2" x14ac:dyDescent="0.15">
      <c r="A1103" s="11"/>
      <c r="B1103" s="10"/>
    </row>
    <row r="1104" spans="1:2" x14ac:dyDescent="0.15">
      <c r="A1104" s="11"/>
      <c r="B1104" s="10"/>
    </row>
    <row r="1105" spans="1:2" x14ac:dyDescent="0.15">
      <c r="A1105" s="11"/>
      <c r="B1105" s="10"/>
    </row>
    <row r="1106" spans="1:2" x14ac:dyDescent="0.15">
      <c r="A1106" s="11"/>
      <c r="B1106" s="10"/>
    </row>
    <row r="1107" spans="1:2" x14ac:dyDescent="0.15">
      <c r="A1107" s="11"/>
      <c r="B1107" s="10"/>
    </row>
    <row r="1108" spans="1:2" x14ac:dyDescent="0.15">
      <c r="A1108" s="11"/>
      <c r="B1108" s="10"/>
    </row>
    <row r="1109" spans="1:2" x14ac:dyDescent="0.15">
      <c r="A1109" s="11"/>
      <c r="B1109" s="10"/>
    </row>
    <row r="1110" spans="1:2" x14ac:dyDescent="0.15">
      <c r="A1110" s="11"/>
      <c r="B1110" s="10"/>
    </row>
    <row r="1111" spans="1:2" x14ac:dyDescent="0.15">
      <c r="A1111" s="11"/>
      <c r="B1111" s="10"/>
    </row>
    <row r="1112" spans="1:2" x14ac:dyDescent="0.15">
      <c r="A1112" s="11"/>
      <c r="B1112" s="10"/>
    </row>
    <row r="1113" spans="1:2" x14ac:dyDescent="0.15">
      <c r="A1113" s="11"/>
      <c r="B1113" s="10"/>
    </row>
    <row r="1114" spans="1:2" x14ac:dyDescent="0.15">
      <c r="A1114" s="11"/>
      <c r="B1114" s="10"/>
    </row>
    <row r="1115" spans="1:2" x14ac:dyDescent="0.15">
      <c r="A1115" s="11"/>
      <c r="B1115" s="10"/>
    </row>
    <row r="1116" spans="1:2" x14ac:dyDescent="0.15">
      <c r="A1116" s="11"/>
      <c r="B1116" s="10"/>
    </row>
    <row r="1117" spans="1:2" x14ac:dyDescent="0.15">
      <c r="A1117" s="11"/>
      <c r="B1117" s="10"/>
    </row>
    <row r="1118" spans="1:2" x14ac:dyDescent="0.15">
      <c r="A1118" s="11"/>
      <c r="B1118" s="10"/>
    </row>
    <row r="1119" spans="1:2" x14ac:dyDescent="0.15">
      <c r="A1119" s="11"/>
      <c r="B1119" s="10"/>
    </row>
    <row r="1120" spans="1:2" x14ac:dyDescent="0.15">
      <c r="A1120" s="11"/>
      <c r="B1120" s="10"/>
    </row>
    <row r="1121" spans="1:2" x14ac:dyDescent="0.15">
      <c r="A1121" s="11"/>
      <c r="B1121" s="10"/>
    </row>
    <row r="1122" spans="1:2" x14ac:dyDescent="0.15">
      <c r="A1122" s="11"/>
      <c r="B1122" s="10"/>
    </row>
    <row r="1123" spans="1:2" x14ac:dyDescent="0.15">
      <c r="A1123" s="11"/>
      <c r="B1123" s="10"/>
    </row>
    <row r="1124" spans="1:2" x14ac:dyDescent="0.15">
      <c r="A1124" s="11"/>
      <c r="B1124" s="10"/>
    </row>
    <row r="1125" spans="1:2" x14ac:dyDescent="0.15">
      <c r="A1125" s="11"/>
      <c r="B1125" s="10"/>
    </row>
    <row r="1126" spans="1:2" x14ac:dyDescent="0.15">
      <c r="A1126" s="11"/>
      <c r="B1126" s="10"/>
    </row>
    <row r="1127" spans="1:2" x14ac:dyDescent="0.15">
      <c r="A1127" s="11"/>
      <c r="B1127" s="10"/>
    </row>
    <row r="1128" spans="1:2" x14ac:dyDescent="0.15">
      <c r="A1128" s="11"/>
      <c r="B1128" s="10"/>
    </row>
    <row r="1129" spans="1:2" x14ac:dyDescent="0.15">
      <c r="A1129" s="11"/>
      <c r="B1129" s="10"/>
    </row>
    <row r="1130" spans="1:2" x14ac:dyDescent="0.15">
      <c r="A1130" s="11"/>
      <c r="B1130" s="10"/>
    </row>
    <row r="1131" spans="1:2" x14ac:dyDescent="0.15">
      <c r="A1131" s="11"/>
      <c r="B1131" s="10"/>
    </row>
    <row r="1132" spans="1:2" x14ac:dyDescent="0.15">
      <c r="A1132" s="11"/>
      <c r="B1132" s="10"/>
    </row>
    <row r="1133" spans="1:2" x14ac:dyDescent="0.15">
      <c r="A1133" s="11"/>
      <c r="B1133" s="10"/>
    </row>
    <row r="1134" spans="1:2" x14ac:dyDescent="0.15">
      <c r="A1134" s="11"/>
      <c r="B1134" s="10"/>
    </row>
    <row r="1135" spans="1:2" x14ac:dyDescent="0.15">
      <c r="A1135" s="11"/>
      <c r="B1135" s="10"/>
    </row>
    <row r="1136" spans="1:2" x14ac:dyDescent="0.15">
      <c r="A1136" s="11"/>
      <c r="B1136" s="10"/>
    </row>
    <row r="1137" spans="1:2" x14ac:dyDescent="0.15">
      <c r="A1137" s="11"/>
      <c r="B1137" s="10"/>
    </row>
    <row r="1138" spans="1:2" x14ac:dyDescent="0.15">
      <c r="A1138" s="11"/>
      <c r="B1138" s="10"/>
    </row>
    <row r="1139" spans="1:2" x14ac:dyDescent="0.15">
      <c r="A1139" s="11"/>
      <c r="B1139" s="10"/>
    </row>
    <row r="1140" spans="1:2" x14ac:dyDescent="0.15">
      <c r="A1140" s="11"/>
      <c r="B1140" s="10"/>
    </row>
    <row r="1141" spans="1:2" x14ac:dyDescent="0.15">
      <c r="A1141" s="11"/>
      <c r="B1141" s="10"/>
    </row>
    <row r="1142" spans="1:2" x14ac:dyDescent="0.15">
      <c r="A1142" s="11"/>
      <c r="B1142" s="10"/>
    </row>
    <row r="1143" spans="1:2" x14ac:dyDescent="0.15">
      <c r="A1143" s="11"/>
      <c r="B1143" s="10"/>
    </row>
    <row r="1144" spans="1:2" x14ac:dyDescent="0.15">
      <c r="A1144" s="11"/>
      <c r="B1144" s="10"/>
    </row>
    <row r="1145" spans="1:2" x14ac:dyDescent="0.15">
      <c r="A1145" s="11"/>
      <c r="B1145" s="10"/>
    </row>
    <row r="1146" spans="1:2" x14ac:dyDescent="0.15">
      <c r="A1146" s="11"/>
      <c r="B1146" s="10"/>
    </row>
    <row r="1147" spans="1:2" x14ac:dyDescent="0.15">
      <c r="A1147" s="11"/>
      <c r="B1147" s="10"/>
    </row>
    <row r="1148" spans="1:2" x14ac:dyDescent="0.15">
      <c r="A1148" s="11"/>
      <c r="B1148" s="10"/>
    </row>
    <row r="1149" spans="1:2" x14ac:dyDescent="0.15">
      <c r="A1149" s="11"/>
      <c r="B1149" s="10"/>
    </row>
    <row r="1150" spans="1:2" x14ac:dyDescent="0.15">
      <c r="A1150" s="11"/>
      <c r="B1150" s="10"/>
    </row>
    <row r="1151" spans="1:2" x14ac:dyDescent="0.15">
      <c r="A1151" s="11"/>
      <c r="B1151" s="10"/>
    </row>
    <row r="1152" spans="1:2" x14ac:dyDescent="0.15">
      <c r="A1152" s="11"/>
      <c r="B1152" s="10"/>
    </row>
    <row r="1153" spans="1:2" x14ac:dyDescent="0.15">
      <c r="A1153" s="11"/>
      <c r="B1153" s="10"/>
    </row>
    <row r="1154" spans="1:2" x14ac:dyDescent="0.15">
      <c r="A1154" s="11"/>
      <c r="B1154" s="10"/>
    </row>
    <row r="1155" spans="1:2" x14ac:dyDescent="0.15">
      <c r="A1155" s="11"/>
      <c r="B1155" s="10"/>
    </row>
    <row r="1156" spans="1:2" x14ac:dyDescent="0.15">
      <c r="A1156" s="11"/>
      <c r="B1156" s="10"/>
    </row>
    <row r="1157" spans="1:2" x14ac:dyDescent="0.15">
      <c r="A1157" s="11"/>
      <c r="B1157" s="10"/>
    </row>
    <row r="1158" spans="1:2" x14ac:dyDescent="0.15">
      <c r="A1158" s="11"/>
      <c r="B1158" s="10"/>
    </row>
    <row r="1159" spans="1:2" x14ac:dyDescent="0.15">
      <c r="A1159" s="11"/>
      <c r="B1159" s="10"/>
    </row>
    <row r="1160" spans="1:2" x14ac:dyDescent="0.15">
      <c r="A1160" s="11"/>
      <c r="B1160" s="10"/>
    </row>
    <row r="1161" spans="1:2" x14ac:dyDescent="0.15">
      <c r="A1161" s="11"/>
      <c r="B1161" s="10"/>
    </row>
    <row r="1162" spans="1:2" x14ac:dyDescent="0.15">
      <c r="A1162" s="11"/>
      <c r="B1162" s="10"/>
    </row>
    <row r="1163" spans="1:2" x14ac:dyDescent="0.15">
      <c r="A1163" s="11"/>
      <c r="B1163" s="10"/>
    </row>
    <row r="1164" spans="1:2" x14ac:dyDescent="0.15">
      <c r="A1164" s="11"/>
      <c r="B1164" s="10"/>
    </row>
    <row r="1165" spans="1:2" x14ac:dyDescent="0.15">
      <c r="A1165" s="11"/>
      <c r="B1165" s="10"/>
    </row>
    <row r="1166" spans="1:2" x14ac:dyDescent="0.15">
      <c r="A1166" s="11"/>
      <c r="B1166" s="10"/>
    </row>
    <row r="1167" spans="1:2" x14ac:dyDescent="0.15">
      <c r="A1167" s="11"/>
      <c r="B1167" s="10"/>
    </row>
    <row r="1168" spans="1:2" x14ac:dyDescent="0.15">
      <c r="A1168" s="11"/>
      <c r="B1168" s="10"/>
    </row>
    <row r="1169" spans="1:2" x14ac:dyDescent="0.15">
      <c r="A1169" s="11"/>
      <c r="B1169" s="10"/>
    </row>
    <row r="1170" spans="1:2" x14ac:dyDescent="0.15">
      <c r="A1170" s="11"/>
      <c r="B1170" s="10"/>
    </row>
    <row r="1171" spans="1:2" x14ac:dyDescent="0.15">
      <c r="A1171" s="11"/>
      <c r="B1171" s="10"/>
    </row>
    <row r="1172" spans="1:2" x14ac:dyDescent="0.15">
      <c r="A1172" s="11"/>
      <c r="B1172" s="10"/>
    </row>
    <row r="1173" spans="1:2" x14ac:dyDescent="0.15">
      <c r="A1173" s="11"/>
      <c r="B1173" s="10"/>
    </row>
    <row r="1174" spans="1:2" x14ac:dyDescent="0.15">
      <c r="A1174" s="11"/>
      <c r="B1174" s="10"/>
    </row>
    <row r="1175" spans="1:2" x14ac:dyDescent="0.15">
      <c r="A1175" s="11"/>
      <c r="B1175" s="10"/>
    </row>
    <row r="1176" spans="1:2" x14ac:dyDescent="0.15">
      <c r="A1176" s="11"/>
      <c r="B1176" s="10"/>
    </row>
    <row r="1177" spans="1:2" x14ac:dyDescent="0.15">
      <c r="A1177" s="11"/>
      <c r="B1177" s="10"/>
    </row>
    <row r="1178" spans="1:2" x14ac:dyDescent="0.15">
      <c r="A1178" s="11"/>
      <c r="B1178" s="10"/>
    </row>
    <row r="1179" spans="1:2" x14ac:dyDescent="0.15">
      <c r="A1179" s="11"/>
      <c r="B1179" s="10"/>
    </row>
    <row r="1180" spans="1:2" x14ac:dyDescent="0.15">
      <c r="A1180" s="11"/>
      <c r="B1180" s="10"/>
    </row>
    <row r="1181" spans="1:2" x14ac:dyDescent="0.15">
      <c r="A1181" s="11"/>
      <c r="B1181" s="10"/>
    </row>
    <row r="1182" spans="1:2" x14ac:dyDescent="0.15">
      <c r="A1182" s="11"/>
      <c r="B1182" s="10"/>
    </row>
    <row r="1183" spans="1:2" x14ac:dyDescent="0.15">
      <c r="A1183" s="11"/>
      <c r="B1183" s="10"/>
    </row>
    <row r="1184" spans="1:2" x14ac:dyDescent="0.15">
      <c r="A1184" s="11"/>
      <c r="B1184" s="10"/>
    </row>
    <row r="1185" spans="1:2" x14ac:dyDescent="0.15">
      <c r="A1185" s="11"/>
      <c r="B1185" s="10"/>
    </row>
    <row r="1186" spans="1:2" x14ac:dyDescent="0.15">
      <c r="A1186" s="11"/>
      <c r="B1186" s="10"/>
    </row>
    <row r="1187" spans="1:2" x14ac:dyDescent="0.15">
      <c r="A1187" s="11"/>
      <c r="B1187" s="10"/>
    </row>
    <row r="1188" spans="1:2" x14ac:dyDescent="0.15">
      <c r="A1188" s="11"/>
      <c r="B1188" s="10"/>
    </row>
    <row r="1189" spans="1:2" x14ac:dyDescent="0.15">
      <c r="A1189" s="11"/>
      <c r="B1189" s="10"/>
    </row>
    <row r="1190" spans="1:2" x14ac:dyDescent="0.15">
      <c r="A1190" s="11"/>
      <c r="B1190" s="10"/>
    </row>
    <row r="1191" spans="1:2" x14ac:dyDescent="0.15">
      <c r="A1191" s="11"/>
      <c r="B1191" s="10"/>
    </row>
    <row r="1192" spans="1:2" x14ac:dyDescent="0.15">
      <c r="A1192" s="11"/>
      <c r="B1192" s="10"/>
    </row>
    <row r="1193" spans="1:2" x14ac:dyDescent="0.15">
      <c r="A1193" s="11"/>
      <c r="B1193" s="10"/>
    </row>
    <row r="1194" spans="1:2" x14ac:dyDescent="0.15">
      <c r="A1194" s="11"/>
      <c r="B1194" s="10"/>
    </row>
    <row r="1195" spans="1:2" x14ac:dyDescent="0.15">
      <c r="A1195" s="11"/>
      <c r="B1195" s="10"/>
    </row>
    <row r="1196" spans="1:2" x14ac:dyDescent="0.15">
      <c r="A1196" s="11"/>
      <c r="B1196" s="10"/>
    </row>
    <row r="1197" spans="1:2" x14ac:dyDescent="0.15">
      <c r="A1197" s="11"/>
      <c r="B1197" s="10"/>
    </row>
    <row r="1198" spans="1:2" x14ac:dyDescent="0.15">
      <c r="A1198" s="11"/>
      <c r="B1198" s="10"/>
    </row>
    <row r="1199" spans="1:2" x14ac:dyDescent="0.15">
      <c r="A1199" s="11"/>
      <c r="B1199" s="10"/>
    </row>
    <row r="1200" spans="1:2" x14ac:dyDescent="0.15">
      <c r="A1200" s="11"/>
      <c r="B1200" s="10"/>
    </row>
    <row r="1201" spans="1:2" x14ac:dyDescent="0.15">
      <c r="A1201" s="11"/>
      <c r="B1201" s="10"/>
    </row>
    <row r="1202" spans="1:2" x14ac:dyDescent="0.15">
      <c r="A1202" s="11"/>
      <c r="B1202" s="10"/>
    </row>
    <row r="1203" spans="1:2" x14ac:dyDescent="0.15">
      <c r="A1203" s="11"/>
      <c r="B1203" s="10"/>
    </row>
    <row r="1204" spans="1:2" x14ac:dyDescent="0.15">
      <c r="A1204" s="11"/>
      <c r="B1204" s="10"/>
    </row>
    <row r="1205" spans="1:2" x14ac:dyDescent="0.15">
      <c r="A1205" s="11"/>
      <c r="B1205" s="10"/>
    </row>
    <row r="1206" spans="1:2" x14ac:dyDescent="0.15">
      <c r="A1206" s="11"/>
      <c r="B1206" s="10"/>
    </row>
    <row r="1207" spans="1:2" x14ac:dyDescent="0.15">
      <c r="A1207" s="11"/>
      <c r="B1207" s="10"/>
    </row>
    <row r="1208" spans="1:2" x14ac:dyDescent="0.15">
      <c r="A1208" s="11"/>
      <c r="B1208" s="10"/>
    </row>
    <row r="1209" spans="1:2" x14ac:dyDescent="0.15">
      <c r="A1209" s="11"/>
      <c r="B1209" s="10"/>
    </row>
    <row r="1210" spans="1:2" x14ac:dyDescent="0.15">
      <c r="A1210" s="11"/>
      <c r="B1210" s="10"/>
    </row>
    <row r="1211" spans="1:2" x14ac:dyDescent="0.15">
      <c r="A1211" s="11"/>
      <c r="B1211" s="10"/>
    </row>
    <row r="1212" spans="1:2" x14ac:dyDescent="0.15">
      <c r="A1212" s="11"/>
      <c r="B1212" s="10"/>
    </row>
    <row r="1213" spans="1:2" x14ac:dyDescent="0.15">
      <c r="A1213" s="11"/>
      <c r="B1213" s="10"/>
    </row>
    <row r="1214" spans="1:2" x14ac:dyDescent="0.15">
      <c r="A1214" s="11"/>
      <c r="B1214" s="10"/>
    </row>
    <row r="1215" spans="1:2" x14ac:dyDescent="0.15">
      <c r="A1215" s="11"/>
      <c r="B1215" s="10"/>
    </row>
    <row r="1216" spans="1:2" x14ac:dyDescent="0.15">
      <c r="A1216" s="11"/>
      <c r="B1216" s="10"/>
    </row>
    <row r="1217" spans="1:2" x14ac:dyDescent="0.15">
      <c r="A1217" s="11"/>
      <c r="B1217" s="10"/>
    </row>
    <row r="1218" spans="1:2" x14ac:dyDescent="0.15">
      <c r="A1218" s="11"/>
      <c r="B1218" s="10"/>
    </row>
    <row r="1219" spans="1:2" x14ac:dyDescent="0.15">
      <c r="A1219" s="11"/>
      <c r="B1219" s="10"/>
    </row>
    <row r="1220" spans="1:2" x14ac:dyDescent="0.15">
      <c r="A1220" s="11"/>
      <c r="B1220" s="10"/>
    </row>
    <row r="1221" spans="1:2" x14ac:dyDescent="0.15">
      <c r="A1221" s="11"/>
      <c r="B1221" s="10"/>
    </row>
    <row r="1222" spans="1:2" x14ac:dyDescent="0.15">
      <c r="A1222" s="11"/>
      <c r="B1222" s="10"/>
    </row>
    <row r="1223" spans="1:2" x14ac:dyDescent="0.15">
      <c r="A1223" s="11"/>
      <c r="B1223" s="10"/>
    </row>
    <row r="1224" spans="1:2" x14ac:dyDescent="0.15">
      <c r="A1224" s="11"/>
      <c r="B1224" s="10"/>
    </row>
    <row r="1225" spans="1:2" x14ac:dyDescent="0.15">
      <c r="A1225" s="11"/>
      <c r="B1225" s="10"/>
    </row>
    <row r="1226" spans="1:2" x14ac:dyDescent="0.15">
      <c r="A1226" s="11"/>
      <c r="B1226" s="10"/>
    </row>
    <row r="1227" spans="1:2" x14ac:dyDescent="0.15">
      <c r="A1227" s="11"/>
      <c r="B1227" s="10"/>
    </row>
    <row r="1228" spans="1:2" x14ac:dyDescent="0.15">
      <c r="A1228" s="11"/>
      <c r="B1228" s="10"/>
    </row>
    <row r="1229" spans="1:2" x14ac:dyDescent="0.15">
      <c r="A1229" s="11"/>
      <c r="B1229" s="10"/>
    </row>
    <row r="1230" spans="1:2" x14ac:dyDescent="0.15">
      <c r="A1230" s="11"/>
      <c r="B1230" s="10"/>
    </row>
    <row r="1231" spans="1:2" x14ac:dyDescent="0.15">
      <c r="A1231" s="11"/>
      <c r="B1231" s="10"/>
    </row>
    <row r="1232" spans="1:2" x14ac:dyDescent="0.15">
      <c r="A1232" s="11"/>
      <c r="B1232" s="10"/>
    </row>
    <row r="1233" spans="1:2" x14ac:dyDescent="0.15">
      <c r="A1233" s="11"/>
      <c r="B1233" s="10"/>
    </row>
    <row r="1234" spans="1:2" x14ac:dyDescent="0.15">
      <c r="A1234" s="11"/>
      <c r="B1234" s="10"/>
    </row>
    <row r="1235" spans="1:2" x14ac:dyDescent="0.15">
      <c r="A1235" s="11"/>
      <c r="B1235" s="10"/>
    </row>
    <row r="1236" spans="1:2" x14ac:dyDescent="0.15">
      <c r="A1236" s="11"/>
      <c r="B1236" s="10"/>
    </row>
    <row r="1237" spans="1:2" x14ac:dyDescent="0.15">
      <c r="A1237" s="11"/>
      <c r="B1237" s="10"/>
    </row>
    <row r="1238" spans="1:2" x14ac:dyDescent="0.15">
      <c r="A1238" s="11"/>
      <c r="B1238" s="10"/>
    </row>
    <row r="1239" spans="1:2" x14ac:dyDescent="0.15">
      <c r="A1239" s="11"/>
      <c r="B1239" s="10"/>
    </row>
    <row r="1240" spans="1:2" x14ac:dyDescent="0.15">
      <c r="A1240" s="11"/>
      <c r="B1240" s="10"/>
    </row>
    <row r="1241" spans="1:2" x14ac:dyDescent="0.15">
      <c r="A1241" s="11"/>
      <c r="B1241" s="10"/>
    </row>
    <row r="1242" spans="1:2" x14ac:dyDescent="0.15">
      <c r="A1242" s="11"/>
      <c r="B1242" s="10"/>
    </row>
    <row r="1243" spans="1:2" x14ac:dyDescent="0.15">
      <c r="A1243" s="11"/>
      <c r="B1243" s="10"/>
    </row>
    <row r="1244" spans="1:2" x14ac:dyDescent="0.15">
      <c r="A1244" s="11"/>
      <c r="B1244" s="10"/>
    </row>
    <row r="1245" spans="1:2" x14ac:dyDescent="0.15">
      <c r="A1245" s="11"/>
      <c r="B1245" s="10"/>
    </row>
    <row r="1246" spans="1:2" x14ac:dyDescent="0.15">
      <c r="A1246" s="11"/>
      <c r="B1246" s="10"/>
    </row>
    <row r="1247" spans="1:2" x14ac:dyDescent="0.15">
      <c r="A1247" s="11"/>
      <c r="B1247" s="10"/>
    </row>
    <row r="1248" spans="1:2" x14ac:dyDescent="0.15">
      <c r="A1248" s="11"/>
      <c r="B1248" s="10"/>
    </row>
    <row r="1249" spans="1:2" x14ac:dyDescent="0.15">
      <c r="A1249" s="11"/>
      <c r="B1249" s="10"/>
    </row>
    <row r="1250" spans="1:2" x14ac:dyDescent="0.15">
      <c r="A1250" s="11"/>
      <c r="B1250" s="10"/>
    </row>
    <row r="1251" spans="1:2" x14ac:dyDescent="0.15">
      <c r="A1251" s="11"/>
      <c r="B1251" s="10"/>
    </row>
    <row r="1252" spans="1:2" x14ac:dyDescent="0.15">
      <c r="A1252" s="11"/>
      <c r="B1252" s="10"/>
    </row>
    <row r="1253" spans="1:2" x14ac:dyDescent="0.15">
      <c r="A1253" s="11"/>
      <c r="B1253" s="10"/>
    </row>
    <row r="1254" spans="1:2" x14ac:dyDescent="0.15">
      <c r="A1254" s="11"/>
      <c r="B1254" s="10"/>
    </row>
    <row r="1255" spans="1:2" x14ac:dyDescent="0.15">
      <c r="A1255" s="11"/>
      <c r="B1255" s="10"/>
    </row>
    <row r="1256" spans="1:2" x14ac:dyDescent="0.15">
      <c r="A1256" s="11"/>
      <c r="B1256" s="10"/>
    </row>
    <row r="1257" spans="1:2" x14ac:dyDescent="0.15">
      <c r="A1257" s="11"/>
      <c r="B1257" s="10"/>
    </row>
    <row r="1258" spans="1:2" x14ac:dyDescent="0.15">
      <c r="A1258" s="11"/>
      <c r="B1258" s="10"/>
    </row>
    <row r="1259" spans="1:2" x14ac:dyDescent="0.15">
      <c r="A1259" s="11"/>
      <c r="B1259" s="10"/>
    </row>
    <row r="1260" spans="1:2" x14ac:dyDescent="0.15">
      <c r="A1260" s="11"/>
      <c r="B1260" s="10"/>
    </row>
    <row r="1261" spans="1:2" x14ac:dyDescent="0.15">
      <c r="A1261" s="11"/>
      <c r="B1261" s="10"/>
    </row>
    <row r="1262" spans="1:2" x14ac:dyDescent="0.15">
      <c r="A1262" s="11"/>
      <c r="B1262" s="10"/>
    </row>
    <row r="1263" spans="1:2" x14ac:dyDescent="0.15">
      <c r="A1263" s="11"/>
      <c r="B1263" s="10"/>
    </row>
    <row r="1264" spans="1:2" x14ac:dyDescent="0.15">
      <c r="A1264" s="11"/>
      <c r="B1264" s="10"/>
    </row>
    <row r="1265" spans="1:2" x14ac:dyDescent="0.15">
      <c r="A1265" s="11"/>
      <c r="B1265" s="10"/>
    </row>
    <row r="1266" spans="1:2" x14ac:dyDescent="0.15">
      <c r="A1266" s="11"/>
      <c r="B1266" s="10"/>
    </row>
    <row r="1267" spans="1:2" x14ac:dyDescent="0.15">
      <c r="A1267" s="11"/>
      <c r="B1267" s="10"/>
    </row>
    <row r="1268" spans="1:2" x14ac:dyDescent="0.15">
      <c r="A1268" s="11"/>
      <c r="B1268" s="10"/>
    </row>
    <row r="1269" spans="1:2" x14ac:dyDescent="0.15">
      <c r="A1269" s="11"/>
      <c r="B1269" s="10"/>
    </row>
    <row r="1270" spans="1:2" x14ac:dyDescent="0.15">
      <c r="A1270" s="11"/>
      <c r="B1270" s="10"/>
    </row>
    <row r="1271" spans="1:2" x14ac:dyDescent="0.15">
      <c r="A1271" s="11"/>
      <c r="B1271" s="10"/>
    </row>
    <row r="1272" spans="1:2" x14ac:dyDescent="0.15">
      <c r="A1272" s="11"/>
      <c r="B1272" s="10"/>
    </row>
    <row r="1273" spans="1:2" x14ac:dyDescent="0.15">
      <c r="A1273" s="11"/>
      <c r="B1273" s="10"/>
    </row>
    <row r="1274" spans="1:2" x14ac:dyDescent="0.15">
      <c r="A1274" s="11"/>
      <c r="B1274" s="10"/>
    </row>
    <row r="1275" spans="1:2" x14ac:dyDescent="0.15">
      <c r="A1275" s="11"/>
      <c r="B1275" s="10"/>
    </row>
    <row r="1276" spans="1:2" x14ac:dyDescent="0.15">
      <c r="A1276" s="11"/>
      <c r="B1276" s="10"/>
    </row>
    <row r="1277" spans="1:2" x14ac:dyDescent="0.15">
      <c r="A1277" s="11"/>
      <c r="B1277" s="10"/>
    </row>
    <row r="1278" spans="1:2" x14ac:dyDescent="0.15">
      <c r="A1278" s="11"/>
      <c r="B1278" s="10"/>
    </row>
    <row r="1279" spans="1:2" x14ac:dyDescent="0.15">
      <c r="A1279" s="11"/>
      <c r="B1279" s="10"/>
    </row>
    <row r="1280" spans="1:2" x14ac:dyDescent="0.15">
      <c r="A1280" s="11"/>
      <c r="B1280" s="10"/>
    </row>
    <row r="1281" spans="1:2" x14ac:dyDescent="0.15">
      <c r="A1281" s="11"/>
      <c r="B1281" s="10"/>
    </row>
    <row r="1282" spans="1:2" x14ac:dyDescent="0.15">
      <c r="A1282" s="11"/>
      <c r="B1282" s="10"/>
    </row>
    <row r="1283" spans="1:2" x14ac:dyDescent="0.15">
      <c r="A1283" s="11"/>
      <c r="B1283" s="10"/>
    </row>
    <row r="1284" spans="1:2" x14ac:dyDescent="0.15">
      <c r="A1284" s="11"/>
      <c r="B1284" s="10"/>
    </row>
    <row r="1285" spans="1:2" x14ac:dyDescent="0.15">
      <c r="A1285" s="11"/>
      <c r="B1285" s="10"/>
    </row>
    <row r="1286" spans="1:2" x14ac:dyDescent="0.15">
      <c r="A1286" s="11"/>
      <c r="B1286" s="10"/>
    </row>
    <row r="1287" spans="1:2" x14ac:dyDescent="0.15">
      <c r="A1287" s="11"/>
      <c r="B1287" s="10"/>
    </row>
    <row r="1288" spans="1:2" x14ac:dyDescent="0.15">
      <c r="A1288" s="11"/>
      <c r="B1288" s="10"/>
    </row>
    <row r="1289" spans="1:2" x14ac:dyDescent="0.15">
      <c r="A1289" s="11"/>
      <c r="B1289" s="10"/>
    </row>
    <row r="1290" spans="1:2" x14ac:dyDescent="0.15">
      <c r="A1290" s="11"/>
      <c r="B1290" s="10"/>
    </row>
    <row r="1291" spans="1:2" x14ac:dyDescent="0.15">
      <c r="A1291" s="11"/>
      <c r="B1291" s="10"/>
    </row>
    <row r="1292" spans="1:2" x14ac:dyDescent="0.15">
      <c r="A1292" s="11"/>
      <c r="B1292" s="10"/>
    </row>
    <row r="1293" spans="1:2" x14ac:dyDescent="0.15">
      <c r="A1293" s="11"/>
      <c r="B1293" s="10"/>
    </row>
    <row r="1294" spans="1:2" x14ac:dyDescent="0.15">
      <c r="A1294" s="11"/>
      <c r="B1294" s="10"/>
    </row>
    <row r="1295" spans="1:2" x14ac:dyDescent="0.15">
      <c r="A1295" s="11"/>
      <c r="B1295" s="10"/>
    </row>
    <row r="1296" spans="1:2" x14ac:dyDescent="0.15">
      <c r="A1296" s="11"/>
      <c r="B1296" s="10"/>
    </row>
    <row r="1297" spans="1:2" x14ac:dyDescent="0.15">
      <c r="A1297" s="11"/>
      <c r="B1297" s="10"/>
    </row>
    <row r="1298" spans="1:2" x14ac:dyDescent="0.15">
      <c r="A1298" s="11"/>
      <c r="B1298" s="10"/>
    </row>
    <row r="1299" spans="1:2" x14ac:dyDescent="0.15">
      <c r="A1299" s="11"/>
      <c r="B1299" s="10"/>
    </row>
    <row r="1300" spans="1:2" x14ac:dyDescent="0.15">
      <c r="A1300" s="11"/>
      <c r="B1300" s="10"/>
    </row>
    <row r="1301" spans="1:2" x14ac:dyDescent="0.15">
      <c r="A1301" s="11"/>
      <c r="B1301" s="10"/>
    </row>
    <row r="1302" spans="1:2" x14ac:dyDescent="0.15">
      <c r="A1302" s="11"/>
      <c r="B1302" s="10"/>
    </row>
    <row r="1303" spans="1:2" x14ac:dyDescent="0.15">
      <c r="A1303" s="11"/>
      <c r="B1303" s="10"/>
    </row>
    <row r="1304" spans="1:2" x14ac:dyDescent="0.15">
      <c r="A1304" s="11"/>
      <c r="B1304" s="10"/>
    </row>
    <row r="1305" spans="1:2" x14ac:dyDescent="0.15">
      <c r="A1305" s="11"/>
      <c r="B1305" s="10"/>
    </row>
    <row r="1306" spans="1:2" x14ac:dyDescent="0.15">
      <c r="A1306" s="11"/>
      <c r="B1306" s="10"/>
    </row>
    <row r="1307" spans="1:2" x14ac:dyDescent="0.15">
      <c r="A1307" s="11"/>
      <c r="B1307" s="10"/>
    </row>
    <row r="1308" spans="1:2" x14ac:dyDescent="0.15">
      <c r="A1308" s="11"/>
      <c r="B1308" s="10"/>
    </row>
    <row r="1309" spans="1:2" x14ac:dyDescent="0.15">
      <c r="A1309" s="11"/>
      <c r="B1309" s="10"/>
    </row>
    <row r="1310" spans="1:2" x14ac:dyDescent="0.15">
      <c r="A1310" s="11"/>
      <c r="B1310" s="10"/>
    </row>
    <row r="1311" spans="1:2" x14ac:dyDescent="0.15">
      <c r="A1311" s="11"/>
      <c r="B1311" s="10"/>
    </row>
    <row r="1312" spans="1:2" x14ac:dyDescent="0.15">
      <c r="A1312" s="11"/>
      <c r="B1312" s="10"/>
    </row>
    <row r="1313" spans="1:2" x14ac:dyDescent="0.15">
      <c r="A1313" s="11"/>
      <c r="B1313" s="10"/>
    </row>
    <row r="1314" spans="1:2" x14ac:dyDescent="0.15">
      <c r="A1314" s="11"/>
      <c r="B1314" s="10"/>
    </row>
    <row r="1315" spans="1:2" x14ac:dyDescent="0.15">
      <c r="A1315" s="11"/>
      <c r="B1315" s="10"/>
    </row>
    <row r="1316" spans="1:2" x14ac:dyDescent="0.15">
      <c r="A1316" s="11"/>
      <c r="B1316" s="10"/>
    </row>
    <row r="1317" spans="1:2" x14ac:dyDescent="0.15">
      <c r="A1317" s="11"/>
      <c r="B1317" s="10"/>
    </row>
    <row r="1318" spans="1:2" x14ac:dyDescent="0.15">
      <c r="A1318" s="11"/>
      <c r="B1318" s="10"/>
    </row>
    <row r="1319" spans="1:2" x14ac:dyDescent="0.15">
      <c r="A1319" s="11"/>
      <c r="B1319" s="10"/>
    </row>
    <row r="1320" spans="1:2" x14ac:dyDescent="0.15">
      <c r="A1320" s="11"/>
      <c r="B1320" s="10"/>
    </row>
    <row r="1321" spans="1:2" x14ac:dyDescent="0.15">
      <c r="A1321" s="11"/>
      <c r="B1321" s="10"/>
    </row>
    <row r="1322" spans="1:2" x14ac:dyDescent="0.15">
      <c r="A1322" s="11"/>
      <c r="B1322" s="10"/>
    </row>
    <row r="1323" spans="1:2" x14ac:dyDescent="0.15">
      <c r="A1323" s="11"/>
      <c r="B1323" s="10"/>
    </row>
    <row r="1324" spans="1:2" x14ac:dyDescent="0.15">
      <c r="A1324" s="11"/>
      <c r="B1324" s="10"/>
    </row>
    <row r="1325" spans="1:2" x14ac:dyDescent="0.15">
      <c r="A1325" s="11"/>
      <c r="B1325" s="10"/>
    </row>
    <row r="1326" spans="1:2" x14ac:dyDescent="0.15">
      <c r="A1326" s="11"/>
      <c r="B1326" s="10"/>
    </row>
    <row r="1327" spans="1:2" x14ac:dyDescent="0.15">
      <c r="A1327" s="11"/>
      <c r="B1327" s="10"/>
    </row>
    <row r="1328" spans="1:2" x14ac:dyDescent="0.15">
      <c r="A1328" s="11"/>
      <c r="B1328" s="10"/>
    </row>
    <row r="1329" spans="1:2" x14ac:dyDescent="0.15">
      <c r="A1329" s="11"/>
      <c r="B1329" s="10"/>
    </row>
    <row r="1330" spans="1:2" x14ac:dyDescent="0.15">
      <c r="A1330" s="11"/>
      <c r="B1330" s="10"/>
    </row>
    <row r="1331" spans="1:2" x14ac:dyDescent="0.15">
      <c r="A1331" s="11"/>
      <c r="B1331" s="10"/>
    </row>
    <row r="1332" spans="1:2" x14ac:dyDescent="0.15">
      <c r="A1332" s="11"/>
      <c r="B1332" s="10"/>
    </row>
    <row r="1333" spans="1:2" x14ac:dyDescent="0.15">
      <c r="A1333" s="11"/>
      <c r="B1333" s="10"/>
    </row>
    <row r="1334" spans="1:2" x14ac:dyDescent="0.15">
      <c r="A1334" s="11"/>
      <c r="B1334" s="10"/>
    </row>
    <row r="1335" spans="1:2" x14ac:dyDescent="0.15">
      <c r="A1335" s="11"/>
      <c r="B1335" s="10"/>
    </row>
    <row r="1336" spans="1:2" x14ac:dyDescent="0.15">
      <c r="A1336" s="11"/>
      <c r="B1336" s="10"/>
    </row>
    <row r="1337" spans="1:2" x14ac:dyDescent="0.15">
      <c r="A1337" s="11"/>
      <c r="B1337" s="10"/>
    </row>
    <row r="1338" spans="1:2" x14ac:dyDescent="0.15">
      <c r="A1338" s="11"/>
      <c r="B1338" s="10"/>
    </row>
    <row r="1339" spans="1:2" x14ac:dyDescent="0.15">
      <c r="A1339" s="11"/>
      <c r="B1339" s="10"/>
    </row>
    <row r="1340" spans="1:2" x14ac:dyDescent="0.15">
      <c r="A1340" s="11"/>
      <c r="B1340" s="10"/>
    </row>
    <row r="1341" spans="1:2" x14ac:dyDescent="0.15">
      <c r="A1341" s="11"/>
      <c r="B1341" s="10"/>
    </row>
    <row r="1342" spans="1:2" x14ac:dyDescent="0.15">
      <c r="A1342" s="11"/>
      <c r="B1342" s="10"/>
    </row>
    <row r="1343" spans="1:2" x14ac:dyDescent="0.15">
      <c r="A1343" s="11"/>
      <c r="B1343" s="10"/>
    </row>
    <row r="1344" spans="1:2" x14ac:dyDescent="0.15">
      <c r="A1344" s="11"/>
      <c r="B1344" s="10"/>
    </row>
    <row r="1345" spans="1:2" x14ac:dyDescent="0.15">
      <c r="A1345" s="11"/>
      <c r="B1345" s="10"/>
    </row>
    <row r="1346" spans="1:2" x14ac:dyDescent="0.15">
      <c r="A1346" s="11"/>
      <c r="B1346" s="10"/>
    </row>
    <row r="1347" spans="1:2" x14ac:dyDescent="0.15">
      <c r="A1347" s="11"/>
      <c r="B1347" s="10"/>
    </row>
    <row r="1348" spans="1:2" x14ac:dyDescent="0.15">
      <c r="A1348" s="11"/>
      <c r="B1348" s="10"/>
    </row>
    <row r="1349" spans="1:2" x14ac:dyDescent="0.15">
      <c r="A1349" s="11"/>
      <c r="B1349" s="10"/>
    </row>
    <row r="1350" spans="1:2" x14ac:dyDescent="0.15">
      <c r="A1350" s="11"/>
      <c r="B1350" s="10"/>
    </row>
    <row r="1351" spans="1:2" x14ac:dyDescent="0.15">
      <c r="A1351" s="11"/>
      <c r="B1351" s="10"/>
    </row>
    <row r="1352" spans="1:2" x14ac:dyDescent="0.15">
      <c r="A1352" s="11"/>
      <c r="B1352" s="10"/>
    </row>
    <row r="1353" spans="1:2" x14ac:dyDescent="0.15">
      <c r="A1353" s="11"/>
      <c r="B1353" s="10"/>
    </row>
    <row r="1354" spans="1:2" x14ac:dyDescent="0.15">
      <c r="A1354" s="11"/>
      <c r="B1354" s="10"/>
    </row>
    <row r="1355" spans="1:2" x14ac:dyDescent="0.15">
      <c r="A1355" s="11"/>
      <c r="B1355" s="10"/>
    </row>
    <row r="1356" spans="1:2" x14ac:dyDescent="0.15">
      <c r="A1356" s="11"/>
      <c r="B1356" s="10"/>
    </row>
    <row r="1357" spans="1:2" x14ac:dyDescent="0.15">
      <c r="A1357" s="11"/>
      <c r="B1357" s="10"/>
    </row>
    <row r="1358" spans="1:2" x14ac:dyDescent="0.15">
      <c r="A1358" s="11"/>
      <c r="B1358" s="10"/>
    </row>
    <row r="1359" spans="1:2" x14ac:dyDescent="0.15">
      <c r="A1359" s="11"/>
      <c r="B1359" s="10"/>
    </row>
    <row r="1360" spans="1:2" x14ac:dyDescent="0.15">
      <c r="A1360" s="11"/>
      <c r="B1360" s="10"/>
    </row>
    <row r="1361" spans="1:2" x14ac:dyDescent="0.15">
      <c r="A1361" s="11"/>
      <c r="B1361" s="10"/>
    </row>
    <row r="1362" spans="1:2" x14ac:dyDescent="0.15">
      <c r="A1362" s="11"/>
      <c r="B1362" s="10"/>
    </row>
    <row r="1363" spans="1:2" x14ac:dyDescent="0.15">
      <c r="A1363" s="11"/>
      <c r="B1363" s="10"/>
    </row>
    <row r="1364" spans="1:2" x14ac:dyDescent="0.15">
      <c r="A1364" s="11"/>
      <c r="B1364" s="10"/>
    </row>
    <row r="1365" spans="1:2" x14ac:dyDescent="0.15">
      <c r="A1365" s="11"/>
      <c r="B1365" s="10"/>
    </row>
    <row r="1366" spans="1:2" x14ac:dyDescent="0.15">
      <c r="A1366" s="11"/>
      <c r="B1366" s="10"/>
    </row>
    <row r="1367" spans="1:2" x14ac:dyDescent="0.15">
      <c r="A1367" s="11"/>
      <c r="B1367" s="10"/>
    </row>
    <row r="1368" spans="1:2" x14ac:dyDescent="0.15">
      <c r="A1368" s="11"/>
      <c r="B1368" s="10"/>
    </row>
    <row r="1369" spans="1:2" x14ac:dyDescent="0.15">
      <c r="A1369" s="11"/>
      <c r="B1369" s="10"/>
    </row>
    <row r="1370" spans="1:2" x14ac:dyDescent="0.15">
      <c r="A1370" s="11"/>
      <c r="B1370" s="10"/>
    </row>
    <row r="1371" spans="1:2" x14ac:dyDescent="0.15">
      <c r="A1371" s="11"/>
      <c r="B1371" s="10"/>
    </row>
    <row r="1372" spans="1:2" x14ac:dyDescent="0.15">
      <c r="A1372" s="11"/>
      <c r="B1372" s="10"/>
    </row>
    <row r="1373" spans="1:2" x14ac:dyDescent="0.15">
      <c r="A1373" s="11"/>
      <c r="B1373" s="10"/>
    </row>
    <row r="1374" spans="1:2" x14ac:dyDescent="0.15">
      <c r="A1374" s="11" t="e">
        <f t="array" ref="A1374">IF(ISERROR(INDEX(List,MATCH(0,COUNTIF(List,"&lt;"&amp;List)-SUM(COUNTIF(List,$A$563:A1373)),0))),"",INDEX(List,MATCH(0,COUNTIF(List,"&lt;"&amp;List)-SUM(COUNTIF(List,$A$563:A1373),0))))</f>
        <v>#N/A</v>
      </c>
      <c r="B1374" s="10" t="e">
        <f>IF(A1374="","",MAX(B$563:B1373)+1)</f>
        <v>#N/A</v>
      </c>
    </row>
    <row r="1375" spans="1:2" x14ac:dyDescent="0.15">
      <c r="A1375" s="11" t="e">
        <f t="array" ref="A1375">IF(ISERROR(INDEX(List,MATCH(0,COUNTIF(List,"&lt;"&amp;List)-SUM(COUNTIF(List,$A$563:A1374)),0))),"",INDEX(List,MATCH(0,COUNTIF(List,"&lt;"&amp;List)-SUM(COUNTIF(List,$A$563:A1374),0))))</f>
        <v>#N/A</v>
      </c>
      <c r="B1375" s="10" t="e">
        <f>IF(A1375="","",MAX(B$563:B1374)+1)</f>
        <v>#N/A</v>
      </c>
    </row>
    <row r="1376" spans="1:2" x14ac:dyDescent="0.15">
      <c r="A1376" s="11" t="e">
        <f t="array" ref="A1376">IF(ISERROR(INDEX(List,MATCH(0,COUNTIF(List,"&lt;"&amp;List)-SUM(COUNTIF(List,$A$563:A1375)),0))),"",INDEX(List,MATCH(0,COUNTIF(List,"&lt;"&amp;List)-SUM(COUNTIF(List,$A$563:A1375),0))))</f>
        <v>#N/A</v>
      </c>
      <c r="B1376" s="10" t="e">
        <f>IF(A1376="","",MAX(B$563:B1375)+1)</f>
        <v>#N/A</v>
      </c>
    </row>
    <row r="1377" spans="1:2" x14ac:dyDescent="0.15">
      <c r="A1377" s="11" t="e">
        <f t="array" ref="A1377">IF(ISERROR(INDEX(List,MATCH(0,COUNTIF(List,"&lt;"&amp;List)-SUM(COUNTIF(List,$A$563:A1376)),0))),"",INDEX(List,MATCH(0,COUNTIF(List,"&lt;"&amp;List)-SUM(COUNTIF(List,$A$563:A1376),0))))</f>
        <v>#N/A</v>
      </c>
      <c r="B1377" s="10" t="e">
        <f>IF(A1377="","",MAX(B$563:B1376)+1)</f>
        <v>#N/A</v>
      </c>
    </row>
  </sheetData>
  <sheetProtection sheet="1" objects="1" scenarios="1" selectLockedCells="1" selectUnlockedCells="1"/>
  <mergeCells count="2">
    <mergeCell ref="A1:D1"/>
    <mergeCell ref="A14:D14"/>
  </mergeCells>
  <dataValidations count="1">
    <dataValidation type="custom" allowBlank="1" showInputMessage="1" showErrorMessage="1" errorTitle="X-Author for Excel" error="Id and Lookup fields are not editable." promptTitle="X-Author for Excel" sqref="D3:D7 D16:D560">
      <formula1>""</formula1>
    </dataValidation>
  </dataValidations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 enableFormatConditionsCalculation="0"/>
  <dimension ref="A1:AK25"/>
  <sheetViews>
    <sheetView workbookViewId="0"/>
  </sheetViews>
  <sheetFormatPr baseColWidth="10" defaultColWidth="8.83203125" defaultRowHeight="16" x14ac:dyDescent="0.2"/>
  <sheetData>
    <row r="1" spans="1:37" x14ac:dyDescent="0.25">
      <c r="A1" t="s">
        <v>233</v>
      </c>
      <c r="B1" t="s">
        <v>234</v>
      </c>
      <c r="Y1" s="303" t="s">
        <v>277</v>
      </c>
      <c r="Z1" s="303" t="s">
        <v>278</v>
      </c>
      <c r="AA1" t="s">
        <v>235</v>
      </c>
      <c r="AB1" t="s">
        <v>238</v>
      </c>
      <c r="AC1" t="s">
        <v>243</v>
      </c>
      <c r="AD1" t="s">
        <v>268</v>
      </c>
      <c r="AE1" t="s">
        <v>270</v>
      </c>
      <c r="AF1" t="s">
        <v>271</v>
      </c>
      <c r="AG1" t="s">
        <v>272</v>
      </c>
      <c r="AH1" t="s">
        <v>273</v>
      </c>
      <c r="AI1" t="s">
        <v>274</v>
      </c>
      <c r="AJ1" t="s">
        <v>275</v>
      </c>
      <c r="AK1" t="s">
        <v>276</v>
      </c>
    </row>
    <row r="2" spans="1:37" x14ac:dyDescent="0.25">
      <c r="Y2" s="303"/>
      <c r="Z2" s="303"/>
      <c r="AA2" s="303" t="s">
        <v>236</v>
      </c>
      <c r="AB2" s="303" t="s">
        <v>239</v>
      </c>
      <c r="AC2" s="303" t="s">
        <v>244</v>
      </c>
      <c r="AD2" s="303" t="s">
        <v>269</v>
      </c>
      <c r="AE2" s="303" t="s">
        <v>244</v>
      </c>
      <c r="AF2" s="303" t="s">
        <v>244</v>
      </c>
      <c r="AG2" s="303" t="s">
        <v>269</v>
      </c>
      <c r="AH2" s="303" t="s">
        <v>244</v>
      </c>
      <c r="AI2" s="303" t="s">
        <v>244</v>
      </c>
      <c r="AJ2" s="303" t="s">
        <v>244</v>
      </c>
      <c r="AK2" s="303" t="s">
        <v>269</v>
      </c>
    </row>
    <row r="3" spans="1:37" x14ac:dyDescent="0.25">
      <c r="AA3" s="303" t="s">
        <v>237</v>
      </c>
      <c r="AB3" s="303" t="s">
        <v>240</v>
      </c>
      <c r="AC3" s="303" t="s">
        <v>245</v>
      </c>
      <c r="AE3" s="303" t="s">
        <v>245</v>
      </c>
      <c r="AF3" s="303" t="s">
        <v>245</v>
      </c>
      <c r="AH3" s="303" t="s">
        <v>245</v>
      </c>
      <c r="AI3" s="303" t="s">
        <v>245</v>
      </c>
      <c r="AJ3" s="303" t="s">
        <v>245</v>
      </c>
    </row>
    <row r="4" spans="1:37" x14ac:dyDescent="0.25">
      <c r="AB4" s="303" t="s">
        <v>241</v>
      </c>
      <c r="AC4" s="303" t="s">
        <v>246</v>
      </c>
      <c r="AE4" s="303" t="s">
        <v>246</v>
      </c>
      <c r="AF4" s="303" t="s">
        <v>246</v>
      </c>
      <c r="AH4" s="303" t="s">
        <v>246</v>
      </c>
      <c r="AI4" s="303" t="s">
        <v>246</v>
      </c>
      <c r="AJ4" s="303" t="s">
        <v>246</v>
      </c>
    </row>
    <row r="5" spans="1:37" x14ac:dyDescent="0.25">
      <c r="AB5" s="303" t="s">
        <v>242</v>
      </c>
      <c r="AC5" s="303" t="s">
        <v>247</v>
      </c>
      <c r="AE5" s="303" t="s">
        <v>247</v>
      </c>
      <c r="AF5" s="303" t="s">
        <v>247</v>
      </c>
      <c r="AH5" s="303" t="s">
        <v>247</v>
      </c>
      <c r="AI5" s="303" t="s">
        <v>247</v>
      </c>
      <c r="AJ5" s="303" t="s">
        <v>247</v>
      </c>
    </row>
    <row r="6" spans="1:37" x14ac:dyDescent="0.25">
      <c r="AC6" s="303" t="s">
        <v>248</v>
      </c>
      <c r="AE6" s="303" t="s">
        <v>248</v>
      </c>
      <c r="AF6" s="303" t="s">
        <v>248</v>
      </c>
      <c r="AH6" s="303" t="s">
        <v>248</v>
      </c>
      <c r="AI6" s="303" t="s">
        <v>248</v>
      </c>
      <c r="AJ6" s="303" t="s">
        <v>248</v>
      </c>
    </row>
    <row r="7" spans="1:37" x14ac:dyDescent="0.25">
      <c r="AC7" s="303" t="s">
        <v>249</v>
      </c>
      <c r="AE7" s="303" t="s">
        <v>249</v>
      </c>
      <c r="AF7" s="303" t="s">
        <v>249</v>
      </c>
      <c r="AH7" s="303" t="s">
        <v>249</v>
      </c>
      <c r="AI7" s="303" t="s">
        <v>249</v>
      </c>
      <c r="AJ7" s="303" t="s">
        <v>249</v>
      </c>
    </row>
    <row r="8" spans="1:37" x14ac:dyDescent="0.25">
      <c r="AC8" s="303" t="s">
        <v>250</v>
      </c>
      <c r="AE8" s="303" t="s">
        <v>250</v>
      </c>
      <c r="AF8" s="303" t="s">
        <v>250</v>
      </c>
      <c r="AH8" s="303" t="s">
        <v>250</v>
      </c>
      <c r="AI8" s="303" t="s">
        <v>250</v>
      </c>
      <c r="AJ8" s="303" t="s">
        <v>250</v>
      </c>
    </row>
    <row r="9" spans="1:37" x14ac:dyDescent="0.25">
      <c r="AC9" s="303" t="s">
        <v>251</v>
      </c>
      <c r="AE9" s="303" t="s">
        <v>251</v>
      </c>
      <c r="AF9" s="303" t="s">
        <v>251</v>
      </c>
      <c r="AH9" s="303" t="s">
        <v>251</v>
      </c>
      <c r="AI9" s="303" t="s">
        <v>251</v>
      </c>
      <c r="AJ9" s="303" t="s">
        <v>251</v>
      </c>
    </row>
    <row r="10" spans="1:37" x14ac:dyDescent="0.25">
      <c r="AC10" s="303" t="s">
        <v>252</v>
      </c>
      <c r="AE10" s="303" t="s">
        <v>252</v>
      </c>
      <c r="AF10" s="303" t="s">
        <v>252</v>
      </c>
      <c r="AH10" s="303" t="s">
        <v>252</v>
      </c>
      <c r="AI10" s="303" t="s">
        <v>252</v>
      </c>
      <c r="AJ10" s="303" t="s">
        <v>252</v>
      </c>
    </row>
    <row r="11" spans="1:37" x14ac:dyDescent="0.25">
      <c r="AC11" s="303" t="s">
        <v>253</v>
      </c>
      <c r="AE11" s="303" t="s">
        <v>253</v>
      </c>
      <c r="AF11" s="303" t="s">
        <v>253</v>
      </c>
      <c r="AH11" s="303" t="s">
        <v>253</v>
      </c>
      <c r="AI11" s="303" t="s">
        <v>253</v>
      </c>
      <c r="AJ11" s="303" t="s">
        <v>253</v>
      </c>
    </row>
    <row r="12" spans="1:37" x14ac:dyDescent="0.25">
      <c r="AC12" s="303" t="s">
        <v>254</v>
      </c>
      <c r="AE12" s="303" t="s">
        <v>254</v>
      </c>
      <c r="AF12" s="303" t="s">
        <v>254</v>
      </c>
      <c r="AH12" s="303" t="s">
        <v>254</v>
      </c>
      <c r="AI12" s="303" t="s">
        <v>254</v>
      </c>
      <c r="AJ12" s="303" t="s">
        <v>254</v>
      </c>
    </row>
    <row r="13" spans="1:37" x14ac:dyDescent="0.25">
      <c r="AC13" s="303" t="s">
        <v>255</v>
      </c>
      <c r="AE13" s="303" t="s">
        <v>255</v>
      </c>
      <c r="AF13" s="303" t="s">
        <v>255</v>
      </c>
      <c r="AH13" s="303" t="s">
        <v>255</v>
      </c>
      <c r="AI13" s="303" t="s">
        <v>255</v>
      </c>
      <c r="AJ13" s="303" t="s">
        <v>255</v>
      </c>
    </row>
    <row r="14" spans="1:37" x14ac:dyDescent="0.25">
      <c r="AC14" s="303" t="s">
        <v>256</v>
      </c>
      <c r="AE14" s="303" t="s">
        <v>256</v>
      </c>
      <c r="AF14" s="303" t="s">
        <v>256</v>
      </c>
      <c r="AH14" s="303" t="s">
        <v>256</v>
      </c>
      <c r="AI14" s="303" t="s">
        <v>256</v>
      </c>
      <c r="AJ14" s="303" t="s">
        <v>256</v>
      </c>
    </row>
    <row r="15" spans="1:37" x14ac:dyDescent="0.25">
      <c r="AC15" s="303" t="s">
        <v>257</v>
      </c>
      <c r="AE15" s="303" t="s">
        <v>257</v>
      </c>
      <c r="AF15" s="303" t="s">
        <v>257</v>
      </c>
      <c r="AH15" s="303" t="s">
        <v>257</v>
      </c>
      <c r="AI15" s="303" t="s">
        <v>257</v>
      </c>
      <c r="AJ15" s="303" t="s">
        <v>257</v>
      </c>
    </row>
    <row r="16" spans="1:37" x14ac:dyDescent="0.25">
      <c r="AC16" s="303" t="s">
        <v>258</v>
      </c>
      <c r="AE16" s="303" t="s">
        <v>258</v>
      </c>
      <c r="AF16" s="303" t="s">
        <v>258</v>
      </c>
      <c r="AH16" s="303" t="s">
        <v>258</v>
      </c>
      <c r="AI16" s="303" t="s">
        <v>258</v>
      </c>
      <c r="AJ16" s="303" t="s">
        <v>258</v>
      </c>
    </row>
    <row r="17" spans="29:36" x14ac:dyDescent="0.25">
      <c r="AC17" s="303" t="s">
        <v>259</v>
      </c>
      <c r="AE17" s="303" t="s">
        <v>259</v>
      </c>
      <c r="AF17" s="303" t="s">
        <v>259</v>
      </c>
      <c r="AH17" s="303" t="s">
        <v>259</v>
      </c>
      <c r="AI17" s="303" t="s">
        <v>259</v>
      </c>
      <c r="AJ17" s="303" t="s">
        <v>259</v>
      </c>
    </row>
    <row r="18" spans="29:36" x14ac:dyDescent="0.25">
      <c r="AC18" s="303" t="s">
        <v>260</v>
      </c>
      <c r="AE18" s="303" t="s">
        <v>260</v>
      </c>
      <c r="AF18" s="303" t="s">
        <v>260</v>
      </c>
      <c r="AH18" s="303" t="s">
        <v>260</v>
      </c>
      <c r="AI18" s="303" t="s">
        <v>260</v>
      </c>
      <c r="AJ18" s="303" t="s">
        <v>260</v>
      </c>
    </row>
    <row r="19" spans="29:36" x14ac:dyDescent="0.25">
      <c r="AC19" s="303" t="s">
        <v>261</v>
      </c>
      <c r="AE19" s="303" t="s">
        <v>261</v>
      </c>
      <c r="AF19" s="303" t="s">
        <v>261</v>
      </c>
      <c r="AH19" s="303" t="s">
        <v>261</v>
      </c>
      <c r="AI19" s="303" t="s">
        <v>261</v>
      </c>
      <c r="AJ19" s="303" t="s">
        <v>261</v>
      </c>
    </row>
    <row r="20" spans="29:36" x14ac:dyDescent="0.25">
      <c r="AC20" s="303" t="s">
        <v>262</v>
      </c>
      <c r="AE20" s="303" t="s">
        <v>262</v>
      </c>
      <c r="AF20" s="303" t="s">
        <v>262</v>
      </c>
      <c r="AH20" s="303" t="s">
        <v>262</v>
      </c>
      <c r="AI20" s="303" t="s">
        <v>262</v>
      </c>
      <c r="AJ20" s="303" t="s">
        <v>262</v>
      </c>
    </row>
    <row r="21" spans="29:36" x14ac:dyDescent="0.25">
      <c r="AC21" s="303" t="s">
        <v>263</v>
      </c>
      <c r="AE21" s="303" t="s">
        <v>263</v>
      </c>
      <c r="AF21" s="303" t="s">
        <v>263</v>
      </c>
      <c r="AH21" s="303" t="s">
        <v>263</v>
      </c>
      <c r="AI21" s="303" t="s">
        <v>263</v>
      </c>
      <c r="AJ21" s="303" t="s">
        <v>263</v>
      </c>
    </row>
    <row r="22" spans="29:36" x14ac:dyDescent="0.25">
      <c r="AC22" s="303" t="s">
        <v>264</v>
      </c>
      <c r="AE22" s="303" t="s">
        <v>264</v>
      </c>
      <c r="AF22" s="303" t="s">
        <v>264</v>
      </c>
      <c r="AH22" s="303" t="s">
        <v>264</v>
      </c>
      <c r="AI22" s="303" t="s">
        <v>264</v>
      </c>
      <c r="AJ22" s="303" t="s">
        <v>264</v>
      </c>
    </row>
    <row r="23" spans="29:36" x14ac:dyDescent="0.25">
      <c r="AC23" s="303" t="s">
        <v>265</v>
      </c>
      <c r="AE23" s="303" t="s">
        <v>265</v>
      </c>
      <c r="AF23" s="303" t="s">
        <v>265</v>
      </c>
      <c r="AH23" s="303" t="s">
        <v>265</v>
      </c>
      <c r="AI23" s="303" t="s">
        <v>265</v>
      </c>
      <c r="AJ23" s="303" t="s">
        <v>265</v>
      </c>
    </row>
    <row r="24" spans="29:36" x14ac:dyDescent="0.25">
      <c r="AC24" s="303" t="s">
        <v>266</v>
      </c>
      <c r="AE24" s="303" t="s">
        <v>266</v>
      </c>
      <c r="AF24" s="303" t="s">
        <v>266</v>
      </c>
      <c r="AH24" s="303" t="s">
        <v>266</v>
      </c>
      <c r="AI24" s="303" t="s">
        <v>266</v>
      </c>
      <c r="AJ24" s="303" t="s">
        <v>266</v>
      </c>
    </row>
    <row r="25" spans="29:36" x14ac:dyDescent="0.25">
      <c r="AC25" s="303" t="s">
        <v>267</v>
      </c>
      <c r="AE25" s="303" t="s">
        <v>267</v>
      </c>
      <c r="AF25" s="303" t="s">
        <v>267</v>
      </c>
      <c r="AH25" s="303" t="s">
        <v>267</v>
      </c>
      <c r="AI25" s="303" t="s">
        <v>267</v>
      </c>
      <c r="AJ25" s="303" t="s">
        <v>267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ackager Shell Object" dvAspect="DVASPECT_ICON" shapeId="1126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6</xdr:col>
                <xdr:colOff>177800</xdr:colOff>
                <xdr:row>2</xdr:row>
                <xdr:rowOff>114300</xdr:rowOff>
              </to>
            </anchor>
          </objectPr>
        </oleObject>
      </mc:Choice>
      <mc:Fallback>
        <oleObject progId="Packager Shell Object" dvAspect="DVASPECT_ICON" shapeId="11265" r:id="rId4"/>
      </mc:Fallback>
    </mc:AlternateContent>
    <mc:AlternateContent xmlns:mc="http://schemas.openxmlformats.org/markup-compatibility/2006">
      <mc:Choice Requires="x14">
        <oleObject progId="Packager Shell Object" dvAspect="DVASPECT_ICON" shapeId="11266" r:id="rId6">
          <objectPr defaultSiz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558800</xdr:colOff>
                <xdr:row>2</xdr:row>
                <xdr:rowOff>114300</xdr:rowOff>
              </to>
            </anchor>
          </objectPr>
        </oleObject>
      </mc:Choice>
      <mc:Fallback>
        <oleObject progId="Packager Shell Object" dvAspect="DVASPECT_ICON" shapeId="11266" r:id="rId6"/>
      </mc:Fallback>
    </mc:AlternateContent>
    <mc:AlternateContent xmlns:mc="http://schemas.openxmlformats.org/markup-compatibility/2006">
      <mc:Choice Requires="x14">
        <oleObject progId="Packager Shell Object" dvAspect="DVASPECT_ICON" shapeId="11267" r:id="rId8">
          <objectPr defaultSize="0" r:id="rId9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330200</xdr:colOff>
                <xdr:row>2</xdr:row>
                <xdr:rowOff>114300</xdr:rowOff>
              </to>
            </anchor>
          </objectPr>
        </oleObject>
      </mc:Choice>
      <mc:Fallback>
        <oleObject progId="Packager Shell Object" dvAspect="DVASPECT_ICON" shapeId="11267" r:id="rId8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pageSetUpPr fitToPage="1"/>
  </sheetPr>
  <dimension ref="A1:AB95"/>
  <sheetViews>
    <sheetView showGridLines="0" topLeftCell="B46" zoomScale="79" zoomScaleNormal="79" zoomScaleSheetLayoutView="75" zoomScalePageLayoutView="79" workbookViewId="0">
      <selection activeCell="E42" sqref="E42"/>
    </sheetView>
  </sheetViews>
  <sheetFormatPr baseColWidth="10" defaultColWidth="11" defaultRowHeight="12" x14ac:dyDescent="0.15"/>
  <cols>
    <col min="1" max="1" width="11.83203125" style="16" customWidth="1"/>
    <col min="2" max="2" width="27" style="16" customWidth="1"/>
    <col min="3" max="3" width="19.1640625" style="16" customWidth="1"/>
    <col min="4" max="4" width="12.1640625" style="16" customWidth="1"/>
    <col min="5" max="5" width="11.83203125" style="16" customWidth="1"/>
    <col min="6" max="6" width="16.1640625" style="16" customWidth="1"/>
    <col min="7" max="7" width="13" style="16" customWidth="1"/>
    <col min="8" max="8" width="20.6640625" style="16" customWidth="1"/>
    <col min="9" max="9" width="22.6640625" style="16" hidden="1" customWidth="1"/>
    <col min="10" max="10" width="23.83203125" style="16" hidden="1" customWidth="1"/>
    <col min="11" max="11" width="25.1640625" style="16" hidden="1" customWidth="1"/>
    <col min="12" max="12" width="22" style="16" hidden="1" customWidth="1"/>
    <col min="13" max="13" width="23.1640625" style="16" hidden="1" customWidth="1"/>
    <col min="14" max="14" width="0.33203125" style="16" customWidth="1"/>
    <col min="15" max="15" width="16.5" style="16" customWidth="1"/>
    <col min="16" max="16" width="79" style="16" customWidth="1"/>
    <col min="17" max="25" width="10.1640625" style="16" hidden="1" customWidth="1"/>
    <col min="26" max="26" width="0.33203125" style="16" customWidth="1"/>
    <col min="27" max="27" width="10.1640625" style="16" customWidth="1"/>
    <col min="28" max="28" width="26.6640625" style="16" customWidth="1"/>
    <col min="29" max="29" width="0.83203125" style="16" customWidth="1"/>
    <col min="30" max="30" width="13.6640625" style="16" customWidth="1"/>
    <col min="31" max="31" width="12" style="16" customWidth="1"/>
    <col min="32" max="32" width="18.1640625" style="16" customWidth="1"/>
    <col min="33" max="34" width="15.83203125" style="16" customWidth="1"/>
    <col min="35" max="36" width="11" style="16" customWidth="1"/>
    <col min="37" max="16384" width="11" style="16"/>
  </cols>
  <sheetData>
    <row r="1" spans="1:28" ht="21.75" thickBot="1" x14ac:dyDescent="0.25">
      <c r="A1" s="447" t="s">
        <v>46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21"/>
      <c r="S1" s="21"/>
      <c r="T1" s="21"/>
      <c r="U1" s="21"/>
      <c r="V1" s="21"/>
      <c r="W1" s="22"/>
      <c r="X1" s="20"/>
      <c r="Y1" s="20"/>
    </row>
    <row r="2" spans="1:28" ht="41" customHeight="1" thickBot="1" x14ac:dyDescent="0.25">
      <c r="A2" s="444" t="s">
        <v>48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6"/>
      <c r="R2" s="24"/>
      <c r="S2" s="24"/>
      <c r="T2" s="24"/>
      <c r="U2" s="24"/>
      <c r="V2" s="24"/>
      <c r="W2" s="25"/>
      <c r="X2" s="20"/>
      <c r="Y2" s="20"/>
    </row>
    <row r="3" spans="1:28" ht="12.75" thickBot="1" x14ac:dyDescent="0.25"/>
    <row r="4" spans="1:28" ht="51" customHeight="1" thickBot="1" x14ac:dyDescent="0.25">
      <c r="A4" s="49" t="s">
        <v>38</v>
      </c>
      <c r="B4" s="35" t="s">
        <v>15</v>
      </c>
      <c r="C4" s="48" t="s">
        <v>29</v>
      </c>
      <c r="Q4" s="17"/>
    </row>
    <row r="5" spans="1:28" x14ac:dyDescent="0.15">
      <c r="Q5" s="17"/>
    </row>
    <row r="6" spans="1:28" ht="12.75" thickBot="1" x14ac:dyDescent="0.25">
      <c r="Q6" s="17"/>
    </row>
    <row r="7" spans="1:28" ht="28.5" customHeight="1" thickBot="1" x14ac:dyDescent="0.25">
      <c r="A7" s="435" t="s">
        <v>15</v>
      </c>
      <c r="B7" s="436"/>
      <c r="C7" s="436"/>
      <c r="D7" s="436"/>
      <c r="E7" s="436"/>
      <c r="F7" s="436"/>
      <c r="G7" s="436"/>
      <c r="H7" s="436"/>
      <c r="I7" s="436"/>
      <c r="J7" s="436"/>
      <c r="K7" s="436"/>
      <c r="L7" s="436"/>
      <c r="M7" s="436"/>
      <c r="N7" s="436"/>
      <c r="O7" s="436"/>
      <c r="P7" s="436"/>
      <c r="Q7" s="36"/>
      <c r="R7" s="21"/>
      <c r="S7" s="21"/>
      <c r="T7" s="21"/>
      <c r="U7" s="21"/>
      <c r="V7" s="21"/>
      <c r="W7" s="21"/>
      <c r="X7" s="21"/>
      <c r="Y7" s="21"/>
      <c r="Z7" s="22"/>
    </row>
    <row r="8" spans="1:28" ht="50.25" customHeight="1" x14ac:dyDescent="0.2">
      <c r="A8" s="307" t="s">
        <v>22</v>
      </c>
      <c r="B8" s="307" t="s">
        <v>85</v>
      </c>
      <c r="C8" s="307" t="s">
        <v>10</v>
      </c>
      <c r="D8" s="307" t="s">
        <v>33</v>
      </c>
      <c r="E8" s="307" t="s">
        <v>34</v>
      </c>
      <c r="F8" s="307" t="s">
        <v>18</v>
      </c>
      <c r="G8" s="307" t="s">
        <v>19</v>
      </c>
      <c r="H8" s="308" t="s">
        <v>21</v>
      </c>
      <c r="I8" s="307"/>
      <c r="J8" s="307"/>
      <c r="K8" s="307"/>
      <c r="L8" s="307"/>
      <c r="M8" s="307"/>
      <c r="N8" s="307"/>
      <c r="O8" s="308" t="s">
        <v>11</v>
      </c>
      <c r="P8" s="308" t="s">
        <v>9</v>
      </c>
      <c r="Q8" s="309"/>
      <c r="R8" s="309" t="s">
        <v>171</v>
      </c>
      <c r="S8" s="309" t="s">
        <v>105</v>
      </c>
      <c r="T8" s="309" t="s">
        <v>64</v>
      </c>
      <c r="U8" s="309" t="s">
        <v>21</v>
      </c>
      <c r="V8" s="310" t="s">
        <v>172</v>
      </c>
      <c r="W8" s="310" t="s">
        <v>66</v>
      </c>
      <c r="X8" s="310" t="s">
        <v>189</v>
      </c>
      <c r="Y8" s="311" t="s">
        <v>212</v>
      </c>
      <c r="Z8" s="160"/>
      <c r="AA8" s="169"/>
      <c r="AB8" s="170"/>
    </row>
    <row r="9" spans="1:28" ht="60" hidden="1" x14ac:dyDescent="0.2">
      <c r="A9" s="312" t="s">
        <v>91</v>
      </c>
      <c r="B9" s="313" t="s">
        <v>78</v>
      </c>
      <c r="C9" s="314" t="s">
        <v>53</v>
      </c>
      <c r="D9" s="315" t="s">
        <v>54</v>
      </c>
      <c r="E9" s="315" t="s">
        <v>55</v>
      </c>
      <c r="F9" s="315" t="s">
        <v>56</v>
      </c>
      <c r="G9" s="316" t="str">
        <f>IFERROR(IF(VLOOKUP(B9,'Reference Records'!$C$4:$D$13,2,FALSE)=0,"",VLOOKUP(B9,'Reference Records'!$C$4:$D$13,2,FALSE)),"")</f>
        <v/>
      </c>
      <c r="H9" s="317"/>
      <c r="I9" s="317"/>
      <c r="J9" s="317"/>
      <c r="K9" s="317"/>
      <c r="L9" s="317"/>
      <c r="M9" s="317"/>
      <c r="N9" s="317"/>
      <c r="O9" s="318"/>
      <c r="P9" s="314" t="s">
        <v>57</v>
      </c>
      <c r="Q9" s="309"/>
      <c r="R9" s="309" t="str">
        <f>IF(G9&lt;&gt;"",B9&amp;C9,"")</f>
        <v/>
      </c>
      <c r="S9" s="309" t="b">
        <f>IFERROR(TRUE,TRUE)</f>
        <v>1</v>
      </c>
      <c r="T9" s="309" t="b">
        <f>IFERROR(IF(OR(B9&lt;&gt;"",C9&lt;&gt;""),TRUE,FALSE),FALSE)</f>
        <v>1</v>
      </c>
      <c r="U9" s="319" t="str">
        <f>IFERROR(VLOOKUP(H9,'Overview - Section A'!$N$25:$Q$36,4,FALSE),"")</f>
        <v/>
      </c>
      <c r="V9" s="310" t="str">
        <f>B9&amp;C9</f>
        <v>[Impact Indicator Name][Custom Impact Indicator]</v>
      </c>
      <c r="W9" s="310" t="s">
        <v>65</v>
      </c>
      <c r="X9" s="310" t="str">
        <f>IFERROR(VLOOKUP(B9,'Reference Records'!$C$4:$G$13,5,FALSE),"")</f>
        <v/>
      </c>
      <c r="Y9" s="310" t="str">
        <f>IFERROR(IF('Reference Records'!$B$152&lt;&gt;"",VLOOKUP(O9,'Reference Records'!$B$152:$C$152,2,FALSE),VLOOKUP(O9,'Reference Records'!$A$157:$C$1002,3,FALSE)),"")</f>
        <v/>
      </c>
      <c r="Z9" s="160"/>
      <c r="AA9" s="169"/>
      <c r="AB9" s="170"/>
    </row>
    <row r="10" spans="1:28" ht="64" x14ac:dyDescent="0.15">
      <c r="A10" s="312">
        <v>1</v>
      </c>
      <c r="B10" s="313" t="s">
        <v>1841</v>
      </c>
      <c r="C10" s="314"/>
      <c r="D10" s="315" t="s">
        <v>3579</v>
      </c>
      <c r="E10" s="315" t="s">
        <v>257</v>
      </c>
      <c r="F10" s="315" t="s">
        <v>3583</v>
      </c>
      <c r="G10" s="316" t="str">
        <f>IFERROR(IF(VLOOKUP(B10,'Reference Records'!$C$4:$D$13,2,FALSE)=0,"",VLOOKUP(B10,'Reference Records'!$C$4:$D$13,2,FALSE)),"")</f>
        <v/>
      </c>
      <c r="H10" s="317" t="s">
        <v>2220</v>
      </c>
      <c r="I10" s="317"/>
      <c r="J10" s="317"/>
      <c r="K10" s="317"/>
      <c r="L10" s="317"/>
      <c r="M10" s="317"/>
      <c r="N10" s="317"/>
      <c r="O10" s="318" t="s">
        <v>280</v>
      </c>
      <c r="P10" s="314" t="s">
        <v>3589</v>
      </c>
      <c r="Q10" s="309"/>
      <c r="R10" s="309" t="str">
        <f t="shared" ref="R10:R24" si="0">IF(G10&lt;&gt;"",B10&amp;C10,"")</f>
        <v/>
      </c>
      <c r="S10" s="309" t="b">
        <f t="shared" ref="S10:S24" si="1">IFERROR(TRUE,TRUE)</f>
        <v>1</v>
      </c>
      <c r="T10" s="309" t="b">
        <f t="shared" ref="T10:T24" si="2">IFERROR(IF(OR(B10&lt;&gt;"",C10&lt;&gt;""),TRUE,FALSE),FALSE)</f>
        <v>1</v>
      </c>
      <c r="U10" s="319" t="str">
        <f>IFERROR(VLOOKUP(H10,'Overview - Section A'!$N$25:$Q$36,4,FALSE),"")</f>
        <v>a12g0000007dxX7AAI</v>
      </c>
      <c r="V10" s="310" t="str">
        <f t="shared" ref="V10:V24" si="3">B10&amp;C10</f>
        <v>TB I-2: TB incidence rate per 100,000 population</v>
      </c>
      <c r="W10" s="310" t="s">
        <v>282</v>
      </c>
      <c r="X10" s="310" t="str">
        <f>IFERROR(VLOOKUP(B10,'Reference Records'!$C$4:$G$13,5,FALSE),"")</f>
        <v>a1J36000002m4EjEAI</v>
      </c>
      <c r="Y10" s="310" t="str">
        <f>IFERROR(IF('Reference Records'!$B$152&lt;&gt;"",VLOOKUP(O10,'Reference Records'!$B$152:$C$152,2,FALSE),VLOOKUP(O10,'Reference Records'!$A$157:$C$1002,3,FALSE)),"")</f>
        <v>a1A360000013M0HEAU</v>
      </c>
      <c r="Z10" s="160"/>
      <c r="AA10" s="169"/>
      <c r="AB10" s="170"/>
    </row>
    <row r="11" spans="1:28" ht="52.5" customHeight="1" x14ac:dyDescent="0.2">
      <c r="A11" s="312">
        <v>2</v>
      </c>
      <c r="B11" s="313" t="s">
        <v>1844</v>
      </c>
      <c r="C11" s="314"/>
      <c r="D11" s="315" t="s">
        <v>3580</v>
      </c>
      <c r="E11" s="315" t="s">
        <v>257</v>
      </c>
      <c r="F11" s="315" t="s">
        <v>3583</v>
      </c>
      <c r="G11" s="316" t="str">
        <f>IFERROR(IF(VLOOKUP(B11,'Reference Records'!$C$4:$D$13,2,FALSE)=0,"",VLOOKUP(B11,'Reference Records'!$C$4:$D$13,2,FALSE)),"")</f>
        <v/>
      </c>
      <c r="H11" s="317" t="s">
        <v>2220</v>
      </c>
      <c r="I11" s="317"/>
      <c r="J11" s="317"/>
      <c r="K11" s="317"/>
      <c r="L11" s="317"/>
      <c r="M11" s="317"/>
      <c r="N11" s="317"/>
      <c r="O11" s="318" t="s">
        <v>280</v>
      </c>
      <c r="P11" s="314" t="s">
        <v>3603</v>
      </c>
      <c r="Q11" s="309"/>
      <c r="R11" s="309" t="str">
        <f t="shared" si="0"/>
        <v/>
      </c>
      <c r="S11" s="309" t="b">
        <f t="shared" si="1"/>
        <v>1</v>
      </c>
      <c r="T11" s="309" t="b">
        <f t="shared" si="2"/>
        <v>1</v>
      </c>
      <c r="U11" s="319" t="str">
        <f>IFERROR(VLOOKUP(H11,'Overview - Section A'!$N$25:$Q$36,4,FALSE),"")</f>
        <v>a12g0000007dxX7AAI</v>
      </c>
      <c r="V11" s="310" t="str">
        <f t="shared" si="3"/>
        <v>TB I-3(M): TB mortality rate per 100,000 population</v>
      </c>
      <c r="W11" s="310" t="s">
        <v>283</v>
      </c>
      <c r="X11" s="310" t="str">
        <f>IFERROR(VLOOKUP(B11,'Reference Records'!$C$4:$G$13,5,FALSE),"")</f>
        <v>a1J36000002m4EkEAI</v>
      </c>
      <c r="Y11" s="310" t="str">
        <f>IFERROR(IF('Reference Records'!$B$152&lt;&gt;"",VLOOKUP(O11,'Reference Records'!$B$152:$C$152,2,FALSE),VLOOKUP(O11,'Reference Records'!$A$157:$C$1002,3,FALSE)),"")</f>
        <v>a1A360000013M0HEAU</v>
      </c>
      <c r="Z11" s="160"/>
      <c r="AA11" s="169"/>
      <c r="AB11" s="170"/>
    </row>
    <row r="12" spans="1:28" ht="64" x14ac:dyDescent="0.15">
      <c r="A12" s="312">
        <v>3</v>
      </c>
      <c r="B12" s="313" t="s">
        <v>1847</v>
      </c>
      <c r="C12" s="314"/>
      <c r="D12" s="315" t="s">
        <v>3581</v>
      </c>
      <c r="E12" s="315" t="s">
        <v>257</v>
      </c>
      <c r="F12" s="315" t="s">
        <v>3583</v>
      </c>
      <c r="G12" s="316" t="str">
        <f>IFERROR(IF(VLOOKUP(B12,'Reference Records'!$C$4:$D$13,2,FALSE)=0,"",VLOOKUP(B12,'Reference Records'!$C$4:$D$13,2,FALSE)),"")</f>
        <v/>
      </c>
      <c r="H12" s="317" t="s">
        <v>2220</v>
      </c>
      <c r="I12" s="317"/>
      <c r="J12" s="317"/>
      <c r="K12" s="317"/>
      <c r="L12" s="317"/>
      <c r="M12" s="317"/>
      <c r="N12" s="317"/>
      <c r="O12" s="318" t="s">
        <v>280</v>
      </c>
      <c r="P12" s="314" t="s">
        <v>3602</v>
      </c>
      <c r="Q12" s="309"/>
      <c r="R12" s="309" t="str">
        <f t="shared" si="0"/>
        <v/>
      </c>
      <c r="S12" s="309" t="b">
        <f t="shared" si="1"/>
        <v>1</v>
      </c>
      <c r="T12" s="309" t="b">
        <f t="shared" si="2"/>
        <v>1</v>
      </c>
      <c r="U12" s="319" t="str">
        <f>IFERROR(VLOOKUP(H12,'Overview - Section A'!$N$25:$Q$36,4,FALSE),"")</f>
        <v>a12g0000007dxX7AAI</v>
      </c>
      <c r="V12" s="310" t="str">
        <f t="shared" si="3"/>
        <v>TB/HIV I-1: TB/HIV mortality rate per 100,000 population</v>
      </c>
      <c r="W12" s="310" t="s">
        <v>284</v>
      </c>
      <c r="X12" s="310" t="str">
        <f>IFERROR(VLOOKUP(B12,'Reference Records'!$C$4:$G$13,5,FALSE),"")</f>
        <v>a1J36000002m4EnEAI</v>
      </c>
      <c r="Y12" s="310" t="str">
        <f>IFERROR(IF('Reference Records'!$B$152&lt;&gt;"",VLOOKUP(O12,'Reference Records'!$B$152:$C$152,2,FALSE),VLOOKUP(O12,'Reference Records'!$A$157:$C$1002,3,FALSE)),"")</f>
        <v>a1A360000013M0HEAU</v>
      </c>
      <c r="Z12" s="160"/>
      <c r="AA12" s="169"/>
      <c r="AB12" s="170"/>
    </row>
    <row r="13" spans="1:28" ht="71.25" customHeight="1" x14ac:dyDescent="0.2">
      <c r="A13" s="312">
        <v>4</v>
      </c>
      <c r="B13" s="313" t="s">
        <v>1835</v>
      </c>
      <c r="C13" s="314"/>
      <c r="D13" s="315" t="s">
        <v>3582</v>
      </c>
      <c r="E13" s="315" t="s">
        <v>257</v>
      </c>
      <c r="F13" s="315" t="s">
        <v>3583</v>
      </c>
      <c r="G13" s="316" t="str">
        <f>IFERROR(IF(VLOOKUP(B13,'Reference Records'!$C$4:$D$13,2,FALSE)=0,"",VLOOKUP(B13,'Reference Records'!$C$4:$D$13,2,FALSE)),"")</f>
        <v/>
      </c>
      <c r="H13" s="317" t="s">
        <v>2220</v>
      </c>
      <c r="I13" s="317"/>
      <c r="J13" s="317"/>
      <c r="K13" s="317"/>
      <c r="L13" s="317"/>
      <c r="M13" s="317"/>
      <c r="N13" s="317"/>
      <c r="O13" s="318" t="s">
        <v>280</v>
      </c>
      <c r="P13" s="314" t="s">
        <v>3604</v>
      </c>
      <c r="Q13" s="309"/>
      <c r="R13" s="309" t="str">
        <f t="shared" si="0"/>
        <v/>
      </c>
      <c r="S13" s="309" t="b">
        <f t="shared" si="1"/>
        <v>1</v>
      </c>
      <c r="T13" s="309" t="b">
        <f t="shared" si="2"/>
        <v>1</v>
      </c>
      <c r="U13" s="319" t="str">
        <f>IFERROR(VLOOKUP(H13,'Overview - Section A'!$N$25:$Q$36,4,FALSE),"")</f>
        <v>a12g0000007dxX7AAI</v>
      </c>
      <c r="V13" s="310" t="str">
        <f t="shared" si="3"/>
        <v>TB I-4(M): RR-TB and/or MDR-TB prevalence among new TB patients: Proportion of new TB cases with RR-TB and/or MDR-TB</v>
      </c>
      <c r="W13" s="310" t="s">
        <v>285</v>
      </c>
      <c r="X13" s="310" t="str">
        <f>IFERROR(VLOOKUP(B13,'Reference Records'!$C$4:$G$13,5,FALSE),"")</f>
        <v>a1J36000002m4EbEAI</v>
      </c>
      <c r="Y13" s="310" t="str">
        <f>IFERROR(IF('Reference Records'!$B$152&lt;&gt;"",VLOOKUP(O13,'Reference Records'!$B$152:$C$152,2,FALSE),VLOOKUP(O13,'Reference Records'!$A$157:$C$1002,3,FALSE)),"")</f>
        <v>a1A360000013M0HEAU</v>
      </c>
      <c r="Z13" s="160"/>
      <c r="AA13" s="169"/>
      <c r="AB13" s="170"/>
    </row>
    <row r="14" spans="1:28" ht="24" x14ac:dyDescent="0.15">
      <c r="A14" s="312">
        <v>5</v>
      </c>
      <c r="B14" s="313"/>
      <c r="C14" s="314"/>
      <c r="D14" s="315"/>
      <c r="E14" s="315"/>
      <c r="F14" s="315"/>
      <c r="G14" s="316" t="str">
        <f>IFERROR(IF(VLOOKUP(B14,'Reference Records'!$C$4:$D$13,2,FALSE)=0,"",VLOOKUP(B14,'Reference Records'!$C$4:$D$13,2,FALSE)),"")</f>
        <v/>
      </c>
      <c r="H14" s="317"/>
      <c r="I14" s="317"/>
      <c r="J14" s="317"/>
      <c r="K14" s="317"/>
      <c r="L14" s="317"/>
      <c r="M14" s="317"/>
      <c r="N14" s="317"/>
      <c r="O14" s="318"/>
      <c r="P14" s="314"/>
      <c r="Q14" s="309"/>
      <c r="R14" s="309" t="str">
        <f t="shared" si="0"/>
        <v/>
      </c>
      <c r="S14" s="309" t="b">
        <f t="shared" si="1"/>
        <v>1</v>
      </c>
      <c r="T14" s="309" t="b">
        <f t="shared" si="2"/>
        <v>0</v>
      </c>
      <c r="U14" s="319" t="str">
        <f>IFERROR(VLOOKUP(H14,'Overview - Section A'!$N$25:$Q$36,4,FALSE),"")</f>
        <v/>
      </c>
      <c r="V14" s="310" t="str">
        <f t="shared" si="3"/>
        <v/>
      </c>
      <c r="W14" s="310" t="s">
        <v>286</v>
      </c>
      <c r="X14" s="310" t="str">
        <f>IFERROR(VLOOKUP(B14,'Reference Records'!$C$4:$G$13,5,FALSE),"")</f>
        <v/>
      </c>
      <c r="Y14" s="310" t="str">
        <f>IFERROR(IF('Reference Records'!$B$152&lt;&gt;"",VLOOKUP(O14,'Reference Records'!$B$152:$C$152,2,FALSE),VLOOKUP(O14,'Reference Records'!$A$157:$C$1002,3,FALSE)),"")</f>
        <v/>
      </c>
      <c r="Z14" s="160"/>
      <c r="AA14" s="169"/>
      <c r="AB14" s="170"/>
    </row>
    <row r="15" spans="1:28" ht="24" x14ac:dyDescent="0.15">
      <c r="A15" s="312">
        <v>6</v>
      </c>
      <c r="B15" s="313"/>
      <c r="C15" s="314"/>
      <c r="D15" s="315"/>
      <c r="E15" s="315"/>
      <c r="F15" s="315"/>
      <c r="G15" s="316" t="str">
        <f>IFERROR(IF(VLOOKUP(B15,'Reference Records'!$C$4:$D$13,2,FALSE)=0,"",VLOOKUP(B15,'Reference Records'!$C$4:$D$13,2,FALSE)),"")</f>
        <v/>
      </c>
      <c r="H15" s="317"/>
      <c r="I15" s="317"/>
      <c r="J15" s="317"/>
      <c r="K15" s="317"/>
      <c r="L15" s="317"/>
      <c r="M15" s="317"/>
      <c r="N15" s="317"/>
      <c r="O15" s="318"/>
      <c r="P15" s="314"/>
      <c r="Q15" s="309"/>
      <c r="R15" s="309" t="str">
        <f t="shared" si="0"/>
        <v/>
      </c>
      <c r="S15" s="309" t="b">
        <f t="shared" si="1"/>
        <v>1</v>
      </c>
      <c r="T15" s="309" t="b">
        <f t="shared" si="2"/>
        <v>0</v>
      </c>
      <c r="U15" s="319" t="str">
        <f>IFERROR(VLOOKUP(H15,'Overview - Section A'!$N$25:$Q$36,4,FALSE),"")</f>
        <v/>
      </c>
      <c r="V15" s="310" t="str">
        <f t="shared" si="3"/>
        <v/>
      </c>
      <c r="W15" s="310" t="s">
        <v>287</v>
      </c>
      <c r="X15" s="310" t="str">
        <f>IFERROR(VLOOKUP(B15,'Reference Records'!$C$4:$G$13,5,FALSE),"")</f>
        <v/>
      </c>
      <c r="Y15" s="310" t="str">
        <f>IFERROR(IF('Reference Records'!$B$152&lt;&gt;"",VLOOKUP(O15,'Reference Records'!$B$152:$C$152,2,FALSE),VLOOKUP(O15,'Reference Records'!$A$157:$C$1002,3,FALSE)),"")</f>
        <v/>
      </c>
      <c r="Z15" s="160"/>
      <c r="AA15" s="169"/>
      <c r="AB15" s="170"/>
    </row>
    <row r="16" spans="1:28" ht="24" x14ac:dyDescent="0.15">
      <c r="A16" s="312">
        <v>7</v>
      </c>
      <c r="B16" s="313"/>
      <c r="C16" s="314"/>
      <c r="D16" s="315"/>
      <c r="E16" s="315"/>
      <c r="F16" s="315"/>
      <c r="G16" s="316" t="str">
        <f>IFERROR(IF(VLOOKUP(B16,'Reference Records'!$C$4:$D$13,2,FALSE)=0,"",VLOOKUP(B16,'Reference Records'!$C$4:$D$13,2,FALSE)),"")</f>
        <v/>
      </c>
      <c r="H16" s="317"/>
      <c r="I16" s="317"/>
      <c r="J16" s="317"/>
      <c r="K16" s="317"/>
      <c r="L16" s="317"/>
      <c r="M16" s="317"/>
      <c r="N16" s="317"/>
      <c r="O16" s="318"/>
      <c r="P16" s="314"/>
      <c r="Q16" s="309"/>
      <c r="R16" s="309" t="str">
        <f t="shared" si="0"/>
        <v/>
      </c>
      <c r="S16" s="309" t="b">
        <f t="shared" si="1"/>
        <v>1</v>
      </c>
      <c r="T16" s="309" t="b">
        <f t="shared" si="2"/>
        <v>0</v>
      </c>
      <c r="U16" s="319" t="str">
        <f>IFERROR(VLOOKUP(H16,'Overview - Section A'!$N$25:$Q$36,4,FALSE),"")</f>
        <v/>
      </c>
      <c r="V16" s="310" t="str">
        <f t="shared" si="3"/>
        <v/>
      </c>
      <c r="W16" s="310" t="s">
        <v>288</v>
      </c>
      <c r="X16" s="310" t="str">
        <f>IFERROR(VLOOKUP(B16,'Reference Records'!$C$4:$G$13,5,FALSE),"")</f>
        <v/>
      </c>
      <c r="Y16" s="310" t="str">
        <f>IFERROR(IF('Reference Records'!$B$152&lt;&gt;"",VLOOKUP(O16,'Reference Records'!$B$152:$C$152,2,FALSE),VLOOKUP(O16,'Reference Records'!$A$157:$C$1002,3,FALSE)),"")</f>
        <v/>
      </c>
      <c r="Z16" s="160"/>
      <c r="AA16" s="169"/>
      <c r="AB16" s="170"/>
    </row>
    <row r="17" spans="1:28" ht="24" x14ac:dyDescent="0.15">
      <c r="A17" s="312">
        <v>8</v>
      </c>
      <c r="B17" s="313"/>
      <c r="C17" s="314"/>
      <c r="D17" s="315"/>
      <c r="E17" s="315"/>
      <c r="F17" s="315"/>
      <c r="G17" s="316" t="str">
        <f>IFERROR(IF(VLOOKUP(B17,'Reference Records'!$C$4:$D$13,2,FALSE)=0,"",VLOOKUP(B17,'Reference Records'!$C$4:$D$13,2,FALSE)),"")</f>
        <v/>
      </c>
      <c r="H17" s="317"/>
      <c r="I17" s="317"/>
      <c r="J17" s="317"/>
      <c r="K17" s="317"/>
      <c r="L17" s="317"/>
      <c r="M17" s="317"/>
      <c r="N17" s="317"/>
      <c r="O17" s="318"/>
      <c r="P17" s="314"/>
      <c r="Q17" s="309"/>
      <c r="R17" s="309" t="str">
        <f t="shared" si="0"/>
        <v/>
      </c>
      <c r="S17" s="309" t="b">
        <f t="shared" si="1"/>
        <v>1</v>
      </c>
      <c r="T17" s="309" t="b">
        <f t="shared" si="2"/>
        <v>0</v>
      </c>
      <c r="U17" s="319" t="str">
        <f>IFERROR(VLOOKUP(H17,'Overview - Section A'!$N$25:$Q$36,4,FALSE),"")</f>
        <v/>
      </c>
      <c r="V17" s="310" t="str">
        <f t="shared" si="3"/>
        <v/>
      </c>
      <c r="W17" s="310" t="s">
        <v>289</v>
      </c>
      <c r="X17" s="310" t="str">
        <f>IFERROR(VLOOKUP(B17,'Reference Records'!$C$4:$G$13,5,FALSE),"")</f>
        <v/>
      </c>
      <c r="Y17" s="310" t="str">
        <f>IFERROR(IF('Reference Records'!$B$152&lt;&gt;"",VLOOKUP(O17,'Reference Records'!$B$152:$C$152,2,FALSE),VLOOKUP(O17,'Reference Records'!$A$157:$C$1002,3,FALSE)),"")</f>
        <v/>
      </c>
      <c r="Z17" s="160"/>
      <c r="AA17" s="169"/>
      <c r="AB17" s="170"/>
    </row>
    <row r="18" spans="1:28" ht="24" x14ac:dyDescent="0.15">
      <c r="A18" s="312">
        <v>9</v>
      </c>
      <c r="B18" s="313"/>
      <c r="C18" s="314"/>
      <c r="D18" s="315"/>
      <c r="E18" s="315"/>
      <c r="F18" s="315"/>
      <c r="G18" s="316" t="str">
        <f>IFERROR(IF(VLOOKUP(B18,'Reference Records'!$C$4:$D$13,2,FALSE)=0,"",VLOOKUP(B18,'Reference Records'!$C$4:$D$13,2,FALSE)),"")</f>
        <v/>
      </c>
      <c r="H18" s="317"/>
      <c r="I18" s="317"/>
      <c r="J18" s="317"/>
      <c r="K18" s="317"/>
      <c r="L18" s="317"/>
      <c r="M18" s="317"/>
      <c r="N18" s="317"/>
      <c r="O18" s="318"/>
      <c r="P18" s="314"/>
      <c r="Q18" s="309"/>
      <c r="R18" s="309" t="str">
        <f t="shared" si="0"/>
        <v/>
      </c>
      <c r="S18" s="309" t="b">
        <f t="shared" si="1"/>
        <v>1</v>
      </c>
      <c r="T18" s="309" t="b">
        <f t="shared" si="2"/>
        <v>0</v>
      </c>
      <c r="U18" s="319" t="str">
        <f>IFERROR(VLOOKUP(H18,'Overview - Section A'!$N$25:$Q$36,4,FALSE),"")</f>
        <v/>
      </c>
      <c r="V18" s="310" t="str">
        <f t="shared" si="3"/>
        <v/>
      </c>
      <c r="W18" s="310" t="s">
        <v>290</v>
      </c>
      <c r="X18" s="310" t="str">
        <f>IFERROR(VLOOKUP(B18,'Reference Records'!$C$4:$G$13,5,FALSE),"")</f>
        <v/>
      </c>
      <c r="Y18" s="310" t="str">
        <f>IFERROR(IF('Reference Records'!$B$152&lt;&gt;"",VLOOKUP(O18,'Reference Records'!$B$152:$C$152,2,FALSE),VLOOKUP(O18,'Reference Records'!$A$157:$C$1002,3,FALSE)),"")</f>
        <v/>
      </c>
      <c r="Z18" s="160"/>
      <c r="AA18" s="169"/>
      <c r="AB18" s="170"/>
    </row>
    <row r="19" spans="1:28" ht="24" x14ac:dyDescent="0.15">
      <c r="A19" s="312">
        <v>10</v>
      </c>
      <c r="B19" s="313"/>
      <c r="C19" s="314"/>
      <c r="D19" s="315"/>
      <c r="E19" s="315"/>
      <c r="F19" s="315"/>
      <c r="G19" s="316" t="str">
        <f>IFERROR(IF(VLOOKUP(B19,'Reference Records'!$C$4:$D$13,2,FALSE)=0,"",VLOOKUP(B19,'Reference Records'!$C$4:$D$13,2,FALSE)),"")</f>
        <v/>
      </c>
      <c r="H19" s="317"/>
      <c r="I19" s="317"/>
      <c r="J19" s="317"/>
      <c r="K19" s="317"/>
      <c r="L19" s="317"/>
      <c r="M19" s="317"/>
      <c r="N19" s="317"/>
      <c r="O19" s="318"/>
      <c r="P19" s="314"/>
      <c r="Q19" s="309"/>
      <c r="R19" s="309" t="str">
        <f t="shared" si="0"/>
        <v/>
      </c>
      <c r="S19" s="309" t="b">
        <f t="shared" si="1"/>
        <v>1</v>
      </c>
      <c r="T19" s="309" t="b">
        <f t="shared" si="2"/>
        <v>0</v>
      </c>
      <c r="U19" s="319" t="str">
        <f>IFERROR(VLOOKUP(H19,'Overview - Section A'!$N$25:$Q$36,4,FALSE),"")</f>
        <v/>
      </c>
      <c r="V19" s="310" t="str">
        <f t="shared" si="3"/>
        <v/>
      </c>
      <c r="W19" s="310" t="s">
        <v>291</v>
      </c>
      <c r="X19" s="310" t="str">
        <f>IFERROR(VLOOKUP(B19,'Reference Records'!$C$4:$G$13,5,FALSE),"")</f>
        <v/>
      </c>
      <c r="Y19" s="310" t="str">
        <f>IFERROR(IF('Reference Records'!$B$152&lt;&gt;"",VLOOKUP(O19,'Reference Records'!$B$152:$C$152,2,FALSE),VLOOKUP(O19,'Reference Records'!$A$157:$C$1002,3,FALSE)),"")</f>
        <v/>
      </c>
      <c r="Z19" s="160"/>
      <c r="AA19" s="169"/>
      <c r="AB19" s="170"/>
    </row>
    <row r="20" spans="1:28" ht="24" x14ac:dyDescent="0.15">
      <c r="A20" s="312">
        <v>11</v>
      </c>
      <c r="B20" s="313"/>
      <c r="C20" s="314"/>
      <c r="D20" s="315"/>
      <c r="E20" s="315"/>
      <c r="F20" s="315"/>
      <c r="G20" s="316" t="str">
        <f>IFERROR(IF(VLOOKUP(B20,'Reference Records'!$C$4:$D$13,2,FALSE)=0,"",VLOOKUP(B20,'Reference Records'!$C$4:$D$13,2,FALSE)),"")</f>
        <v/>
      </c>
      <c r="H20" s="317"/>
      <c r="I20" s="317"/>
      <c r="J20" s="317"/>
      <c r="K20" s="317"/>
      <c r="L20" s="317"/>
      <c r="M20" s="317"/>
      <c r="N20" s="317"/>
      <c r="O20" s="318"/>
      <c r="P20" s="314"/>
      <c r="Q20" s="309"/>
      <c r="R20" s="309" t="str">
        <f t="shared" si="0"/>
        <v/>
      </c>
      <c r="S20" s="309" t="b">
        <f t="shared" si="1"/>
        <v>1</v>
      </c>
      <c r="T20" s="309" t="b">
        <f t="shared" si="2"/>
        <v>0</v>
      </c>
      <c r="U20" s="319" t="str">
        <f>IFERROR(VLOOKUP(H20,'Overview - Section A'!$N$25:$Q$36,4,FALSE),"")</f>
        <v/>
      </c>
      <c r="V20" s="310" t="str">
        <f t="shared" si="3"/>
        <v/>
      </c>
      <c r="W20" s="310" t="s">
        <v>292</v>
      </c>
      <c r="X20" s="310" t="str">
        <f>IFERROR(VLOOKUP(B20,'Reference Records'!$C$4:$G$13,5,FALSE),"")</f>
        <v/>
      </c>
      <c r="Y20" s="310" t="str">
        <f>IFERROR(IF('Reference Records'!$B$152&lt;&gt;"",VLOOKUP(O20,'Reference Records'!$B$152:$C$152,2,FALSE),VLOOKUP(O20,'Reference Records'!$A$157:$C$1002,3,FALSE)),"")</f>
        <v/>
      </c>
      <c r="Z20" s="160"/>
      <c r="AA20" s="169"/>
      <c r="AB20" s="170"/>
    </row>
    <row r="21" spans="1:28" ht="24" x14ac:dyDescent="0.15">
      <c r="A21" s="312">
        <v>12</v>
      </c>
      <c r="B21" s="313"/>
      <c r="C21" s="314"/>
      <c r="D21" s="315"/>
      <c r="E21" s="315"/>
      <c r="F21" s="315"/>
      <c r="G21" s="316" t="str">
        <f>IFERROR(IF(VLOOKUP(B21,'Reference Records'!$C$4:$D$13,2,FALSE)=0,"",VLOOKUP(B21,'Reference Records'!$C$4:$D$13,2,FALSE)),"")</f>
        <v/>
      </c>
      <c r="H21" s="317"/>
      <c r="I21" s="317"/>
      <c r="J21" s="317"/>
      <c r="K21" s="317"/>
      <c r="L21" s="317"/>
      <c r="M21" s="317"/>
      <c r="N21" s="317"/>
      <c r="O21" s="318"/>
      <c r="P21" s="314"/>
      <c r="Q21" s="309"/>
      <c r="R21" s="309" t="str">
        <f t="shared" si="0"/>
        <v/>
      </c>
      <c r="S21" s="309" t="b">
        <f t="shared" si="1"/>
        <v>1</v>
      </c>
      <c r="T21" s="309" t="b">
        <f t="shared" si="2"/>
        <v>0</v>
      </c>
      <c r="U21" s="319" t="str">
        <f>IFERROR(VLOOKUP(H21,'Overview - Section A'!$N$25:$Q$36,4,FALSE),"")</f>
        <v/>
      </c>
      <c r="V21" s="310" t="str">
        <f t="shared" si="3"/>
        <v/>
      </c>
      <c r="W21" s="310" t="s">
        <v>293</v>
      </c>
      <c r="X21" s="310" t="str">
        <f>IFERROR(VLOOKUP(B21,'Reference Records'!$C$4:$G$13,5,FALSE),"")</f>
        <v/>
      </c>
      <c r="Y21" s="310" t="str">
        <f>IFERROR(IF('Reference Records'!$B$152&lt;&gt;"",VLOOKUP(O21,'Reference Records'!$B$152:$C$152,2,FALSE),VLOOKUP(O21,'Reference Records'!$A$157:$C$1002,3,FALSE)),"")</f>
        <v/>
      </c>
      <c r="Z21" s="160"/>
      <c r="AA21" s="169"/>
      <c r="AB21" s="170"/>
    </row>
    <row r="22" spans="1:28" ht="24" x14ac:dyDescent="0.15">
      <c r="A22" s="312">
        <v>13</v>
      </c>
      <c r="B22" s="313"/>
      <c r="C22" s="314"/>
      <c r="D22" s="315"/>
      <c r="E22" s="315"/>
      <c r="F22" s="315"/>
      <c r="G22" s="316" t="str">
        <f>IFERROR(IF(VLOOKUP(B22,'Reference Records'!$C$4:$D$13,2,FALSE)=0,"",VLOOKUP(B22,'Reference Records'!$C$4:$D$13,2,FALSE)),"")</f>
        <v/>
      </c>
      <c r="H22" s="317"/>
      <c r="I22" s="317"/>
      <c r="J22" s="317"/>
      <c r="K22" s="317"/>
      <c r="L22" s="317"/>
      <c r="M22" s="317"/>
      <c r="N22" s="317"/>
      <c r="O22" s="318"/>
      <c r="P22" s="314"/>
      <c r="Q22" s="309"/>
      <c r="R22" s="309" t="str">
        <f t="shared" si="0"/>
        <v/>
      </c>
      <c r="S22" s="309" t="b">
        <f t="shared" si="1"/>
        <v>1</v>
      </c>
      <c r="T22" s="309" t="b">
        <f t="shared" si="2"/>
        <v>0</v>
      </c>
      <c r="U22" s="319" t="str">
        <f>IFERROR(VLOOKUP(H22,'Overview - Section A'!$N$25:$Q$36,4,FALSE),"")</f>
        <v/>
      </c>
      <c r="V22" s="310" t="str">
        <f t="shared" si="3"/>
        <v/>
      </c>
      <c r="W22" s="310" t="s">
        <v>294</v>
      </c>
      <c r="X22" s="310" t="str">
        <f>IFERROR(VLOOKUP(B22,'Reference Records'!$C$4:$G$13,5,FALSE),"")</f>
        <v/>
      </c>
      <c r="Y22" s="310" t="str">
        <f>IFERROR(IF('Reference Records'!$B$152&lt;&gt;"",VLOOKUP(O22,'Reference Records'!$B$152:$C$152,2,FALSE),VLOOKUP(O22,'Reference Records'!$A$157:$C$1002,3,FALSE)),"")</f>
        <v/>
      </c>
      <c r="Z22" s="160"/>
      <c r="AA22" s="169"/>
      <c r="AB22" s="170"/>
    </row>
    <row r="23" spans="1:28" ht="24" x14ac:dyDescent="0.15">
      <c r="A23" s="312">
        <v>14</v>
      </c>
      <c r="B23" s="313"/>
      <c r="C23" s="314"/>
      <c r="D23" s="315"/>
      <c r="E23" s="315"/>
      <c r="F23" s="315"/>
      <c r="G23" s="316" t="str">
        <f>IFERROR(IF(VLOOKUP(B23,'Reference Records'!$C$4:$D$13,2,FALSE)=0,"",VLOOKUP(B23,'Reference Records'!$C$4:$D$13,2,FALSE)),"")</f>
        <v/>
      </c>
      <c r="H23" s="317"/>
      <c r="I23" s="317"/>
      <c r="J23" s="317"/>
      <c r="K23" s="317"/>
      <c r="L23" s="317"/>
      <c r="M23" s="317"/>
      <c r="N23" s="317"/>
      <c r="O23" s="318"/>
      <c r="P23" s="314"/>
      <c r="Q23" s="309"/>
      <c r="R23" s="309" t="str">
        <f t="shared" si="0"/>
        <v/>
      </c>
      <c r="S23" s="309" t="b">
        <f t="shared" si="1"/>
        <v>1</v>
      </c>
      <c r="T23" s="309" t="b">
        <f t="shared" si="2"/>
        <v>0</v>
      </c>
      <c r="U23" s="319" t="str">
        <f>IFERROR(VLOOKUP(H23,'Overview - Section A'!$N$25:$Q$36,4,FALSE),"")</f>
        <v/>
      </c>
      <c r="V23" s="310" t="str">
        <f t="shared" si="3"/>
        <v/>
      </c>
      <c r="W23" s="310" t="s">
        <v>295</v>
      </c>
      <c r="X23" s="310" t="str">
        <f>IFERROR(VLOOKUP(B23,'Reference Records'!$C$4:$G$13,5,FALSE),"")</f>
        <v/>
      </c>
      <c r="Y23" s="310" t="str">
        <f>IFERROR(IF('Reference Records'!$B$152&lt;&gt;"",VLOOKUP(O23,'Reference Records'!$B$152:$C$152,2,FALSE),VLOOKUP(O23,'Reference Records'!$A$157:$C$1002,3,FALSE)),"")</f>
        <v/>
      </c>
      <c r="Z23" s="160"/>
      <c r="AA23" s="169"/>
      <c r="AB23" s="170"/>
    </row>
    <row r="24" spans="1:28" ht="24" x14ac:dyDescent="0.15">
      <c r="A24" s="312">
        <v>15</v>
      </c>
      <c r="B24" s="313"/>
      <c r="C24" s="314"/>
      <c r="D24" s="315"/>
      <c r="E24" s="315"/>
      <c r="F24" s="315"/>
      <c r="G24" s="316" t="str">
        <f>IFERROR(IF(VLOOKUP(B24,'Reference Records'!$C$4:$D$13,2,FALSE)=0,"",VLOOKUP(B24,'Reference Records'!$C$4:$D$13,2,FALSE)),"")</f>
        <v/>
      </c>
      <c r="H24" s="317"/>
      <c r="I24" s="317"/>
      <c r="J24" s="317"/>
      <c r="K24" s="317"/>
      <c r="L24" s="317"/>
      <c r="M24" s="317"/>
      <c r="N24" s="317"/>
      <c r="O24" s="318"/>
      <c r="P24" s="314"/>
      <c r="Q24" s="309"/>
      <c r="R24" s="309" t="str">
        <f t="shared" si="0"/>
        <v/>
      </c>
      <c r="S24" s="309" t="b">
        <f t="shared" si="1"/>
        <v>1</v>
      </c>
      <c r="T24" s="309" t="b">
        <f t="shared" si="2"/>
        <v>0</v>
      </c>
      <c r="U24" s="319" t="str">
        <f>IFERROR(VLOOKUP(H24,'Overview - Section A'!$N$25:$Q$36,4,FALSE),"")</f>
        <v/>
      </c>
      <c r="V24" s="310" t="str">
        <f t="shared" si="3"/>
        <v/>
      </c>
      <c r="W24" s="310" t="s">
        <v>296</v>
      </c>
      <c r="X24" s="310" t="str">
        <f>IFERROR(VLOOKUP(B24,'Reference Records'!$C$4:$G$13,5,FALSE),"")</f>
        <v/>
      </c>
      <c r="Y24" s="310" t="str">
        <f>IFERROR(IF('Reference Records'!$B$152&lt;&gt;"",VLOOKUP(O24,'Reference Records'!$B$152:$C$152,2,FALSE),VLOOKUP(O24,'Reference Records'!$A$157:$C$1002,3,FALSE)),"")</f>
        <v/>
      </c>
      <c r="Z24" s="160"/>
      <c r="AA24" s="169"/>
      <c r="AB24" s="170"/>
    </row>
    <row r="25" spans="1:28" ht="2.5" customHeight="1" thickBot="1" x14ac:dyDescent="0.25">
      <c r="A25" s="37"/>
      <c r="B25" s="38"/>
      <c r="C25" s="39"/>
      <c r="D25" s="39"/>
      <c r="E25" s="39"/>
      <c r="F25" s="39"/>
      <c r="G25" s="40"/>
      <c r="H25" s="40"/>
      <c r="I25" s="40"/>
      <c r="J25" s="40"/>
      <c r="K25" s="40"/>
      <c r="L25" s="40"/>
      <c r="M25" s="40"/>
      <c r="N25" s="40"/>
      <c r="O25" s="41"/>
      <c r="P25" s="39"/>
      <c r="Q25" s="39"/>
      <c r="R25" s="24"/>
      <c r="S25" s="24"/>
      <c r="T25" s="24"/>
      <c r="U25" s="24"/>
      <c r="V25" s="39"/>
      <c r="W25" s="39"/>
      <c r="X25" s="39"/>
      <c r="Y25" s="39"/>
      <c r="Z25" s="42"/>
      <c r="AA25" s="169"/>
      <c r="AB25" s="170"/>
    </row>
    <row r="26" spans="1:28" ht="12.75" thickBot="1" x14ac:dyDescent="0.25">
      <c r="B26" s="47"/>
      <c r="C26" s="18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19"/>
      <c r="Q26" s="19"/>
      <c r="R26" s="19"/>
      <c r="AA26" s="170"/>
      <c r="AB26" s="170"/>
    </row>
    <row r="27" spans="1:28" ht="27.75" customHeight="1" thickBot="1" x14ac:dyDescent="0.25">
      <c r="A27" s="449" t="s">
        <v>29</v>
      </c>
      <c r="B27" s="450"/>
      <c r="C27" s="450"/>
      <c r="D27" s="450"/>
      <c r="E27" s="450"/>
      <c r="F27" s="450"/>
      <c r="G27" s="450"/>
      <c r="H27" s="450"/>
      <c r="I27" s="43"/>
      <c r="J27" s="43"/>
      <c r="K27" s="43"/>
      <c r="L27" s="43"/>
      <c r="M27" s="43"/>
      <c r="N27" s="44"/>
    </row>
    <row r="28" spans="1:28" ht="45.5" customHeight="1" x14ac:dyDescent="0.2">
      <c r="A28" s="371" t="s">
        <v>22</v>
      </c>
      <c r="B28" s="371" t="s">
        <v>133</v>
      </c>
      <c r="C28" s="371" t="s">
        <v>153</v>
      </c>
      <c r="D28" s="371" t="s">
        <v>6</v>
      </c>
      <c r="E28" s="371" t="s">
        <v>7</v>
      </c>
      <c r="F28" s="371" t="s">
        <v>8</v>
      </c>
      <c r="G28" s="371" t="s">
        <v>28</v>
      </c>
      <c r="H28" s="371" t="s">
        <v>156</v>
      </c>
      <c r="I28" s="372" t="s">
        <v>187</v>
      </c>
      <c r="J28" s="373" t="s">
        <v>66</v>
      </c>
      <c r="K28" s="373" t="s">
        <v>64</v>
      </c>
      <c r="L28" s="373" t="s">
        <v>105</v>
      </c>
      <c r="M28" s="373" t="s">
        <v>66</v>
      </c>
      <c r="N28" s="45"/>
      <c r="O28" s="170"/>
      <c r="P28" s="170"/>
    </row>
    <row r="29" spans="1:28" ht="47.25" hidden="1" x14ac:dyDescent="0.2">
      <c r="A29" s="374" t="s">
        <v>91</v>
      </c>
      <c r="B29" s="324" t="str">
        <f>IF(A29=A28,"",VLOOKUP(A29,$A$9:$V$26,22,FALSE))</f>
        <v>[Impact Indicator Name][Custom Impact Indicator]</v>
      </c>
      <c r="C29" s="325" t="str">
        <f>TEXT(IFERROR(INDEX('Overview - Section A'!$A$42:$A$48,MATCH(J29,'Overview - Section A'!$I$42:$I$48,0)),""),"YYYY")</f>
        <v/>
      </c>
      <c r="D29" s="326" t="s">
        <v>58</v>
      </c>
      <c r="E29" s="326" t="s">
        <v>59</v>
      </c>
      <c r="F29" s="327" t="str">
        <f>IFERROR(IF(E29&lt;&gt;"",(D29/E29)*100,""),"")</f>
        <v/>
      </c>
      <c r="G29" s="328" t="s">
        <v>60</v>
      </c>
      <c r="H29" s="327" t="s">
        <v>155</v>
      </c>
      <c r="I29" s="375" t="str">
        <f>VLOOKUP(A29,$A$9:$V$26,22,FALSE)</f>
        <v>[Impact Indicator Name][Custom Impact Indicator]</v>
      </c>
      <c r="J29" s="376" t="s">
        <v>65</v>
      </c>
      <c r="K29" s="375" t="b">
        <f>IFERROR(IF(I29&lt;&gt;"",TRUE,FALSE),FALSE)</f>
        <v>1</v>
      </c>
      <c r="L29" s="375" t="b">
        <f>IFERROR(TRUE,FALSE)</f>
        <v>1</v>
      </c>
      <c r="M29" s="375" t="s">
        <v>65</v>
      </c>
      <c r="N29" s="46"/>
      <c r="O29" s="170"/>
      <c r="P29" s="170"/>
    </row>
    <row r="30" spans="1:28" ht="32" x14ac:dyDescent="0.15">
      <c r="A30" s="374">
        <v>1</v>
      </c>
      <c r="B30" s="324" t="str">
        <f t="shared" ref="B30:B89" si="4">IF(A30=A29,"",VLOOKUP(A30,$A$9:$V$26,22,FALSE))</f>
        <v>TB I-2: TB incidence rate per 100,000 population</v>
      </c>
      <c r="C30" s="325" t="str">
        <f>TEXT(IFERROR(INDEX('Overview - Section A'!$A$42:$A$48,MATCH(J30,'Overview - Section A'!$I$42:$I$48,0)),""),"YYYY")</f>
        <v>YYYY</v>
      </c>
      <c r="D30" s="326">
        <v>160</v>
      </c>
      <c r="E30" s="326">
        <v>100000</v>
      </c>
      <c r="F30" s="327">
        <f t="shared" ref="F30:F89" si="5">IFERROR(IF(E30&lt;&gt;"",(D30/E30)*100,""),"")</f>
        <v>0.16</v>
      </c>
      <c r="G30" s="328"/>
      <c r="H30" s="327"/>
      <c r="I30" s="375" t="str">
        <f t="shared" ref="I30:I89" si="6">VLOOKUP(A30,$A$9:$V$26,22,FALSE)</f>
        <v>TB I-2: TB incidence rate per 100,000 population</v>
      </c>
      <c r="J30" s="376" t="s">
        <v>297</v>
      </c>
      <c r="K30" s="375" t="b">
        <f t="shared" ref="K30:K89" si="7">IFERROR(IF(I30&lt;&gt;"",TRUE,FALSE),FALSE)</f>
        <v>1</v>
      </c>
      <c r="L30" s="375" t="b">
        <f t="shared" ref="L30:L89" si="8">IFERROR(TRUE,FALSE)</f>
        <v>1</v>
      </c>
      <c r="M30" s="375" t="s">
        <v>460</v>
      </c>
      <c r="N30" s="46"/>
      <c r="O30" s="170"/>
      <c r="P30" s="170"/>
    </row>
    <row r="31" spans="1:28" ht="24" x14ac:dyDescent="0.15">
      <c r="A31" s="374">
        <v>1</v>
      </c>
      <c r="B31" s="324" t="str">
        <f t="shared" si="4"/>
        <v/>
      </c>
      <c r="C31" s="325" t="str">
        <f>TEXT(IFERROR(INDEX('Overview - Section A'!$A$42:$A$48,MATCH(J31,'Overview - Section A'!$I$42:$I$48,0)),""),"YYYY")</f>
        <v>YYYY</v>
      </c>
      <c r="D31" s="326">
        <v>153</v>
      </c>
      <c r="E31" s="326">
        <v>100000</v>
      </c>
      <c r="F31" s="327">
        <f t="shared" si="5"/>
        <v>0.153</v>
      </c>
      <c r="G31" s="328"/>
      <c r="H31" s="327"/>
      <c r="I31" s="375" t="str">
        <f t="shared" si="6"/>
        <v>TB I-2: TB incidence rate per 100,000 population</v>
      </c>
      <c r="J31" s="376" t="s">
        <v>299</v>
      </c>
      <c r="K31" s="375" t="b">
        <f t="shared" si="7"/>
        <v>1</v>
      </c>
      <c r="L31" s="375" t="b">
        <f t="shared" si="8"/>
        <v>1</v>
      </c>
      <c r="M31" s="375" t="s">
        <v>461</v>
      </c>
      <c r="N31" s="46"/>
      <c r="O31" s="170"/>
      <c r="P31" s="170"/>
    </row>
    <row r="32" spans="1:28" ht="24" x14ac:dyDescent="0.15">
      <c r="A32" s="374">
        <v>1</v>
      </c>
      <c r="B32" s="324" t="str">
        <f t="shared" si="4"/>
        <v/>
      </c>
      <c r="C32" s="325" t="str">
        <f>TEXT(IFERROR(INDEX('Overview - Section A'!$A$42:$A$48,MATCH(J32,'Overview - Section A'!$I$42:$I$48,0)),""),"YYYY")</f>
        <v>YYYY</v>
      </c>
      <c r="D32" s="326">
        <v>146</v>
      </c>
      <c r="E32" s="326">
        <v>100000</v>
      </c>
      <c r="F32" s="327">
        <f t="shared" si="5"/>
        <v>0.14599999999999999</v>
      </c>
      <c r="G32" s="328"/>
      <c r="H32" s="327"/>
      <c r="I32" s="375" t="str">
        <f t="shared" si="6"/>
        <v>TB I-2: TB incidence rate per 100,000 population</v>
      </c>
      <c r="J32" s="376" t="s">
        <v>301</v>
      </c>
      <c r="K32" s="375" t="b">
        <f t="shared" si="7"/>
        <v>1</v>
      </c>
      <c r="L32" s="375" t="b">
        <f t="shared" si="8"/>
        <v>1</v>
      </c>
      <c r="M32" s="375" t="s">
        <v>462</v>
      </c>
      <c r="N32" s="46"/>
      <c r="O32" s="170"/>
      <c r="P32" s="170"/>
    </row>
    <row r="33" spans="1:16" ht="24" x14ac:dyDescent="0.15">
      <c r="A33" s="374">
        <v>1</v>
      </c>
      <c r="B33" s="324" t="str">
        <f t="shared" si="4"/>
        <v/>
      </c>
      <c r="C33" s="325" t="str">
        <f>TEXT(IFERROR(INDEX('Overview - Section A'!$A$42:$A$48,MATCH(J33,'Overview - Section A'!$I$42:$I$48,0)),""),"YYYY")</f>
        <v>YYYY</v>
      </c>
      <c r="D33" s="326"/>
      <c r="E33" s="326"/>
      <c r="F33" s="327" t="str">
        <f t="shared" si="5"/>
        <v/>
      </c>
      <c r="G33" s="328"/>
      <c r="H33" s="327"/>
      <c r="I33" s="375" t="str">
        <f t="shared" si="6"/>
        <v>TB I-2: TB incidence rate per 100,000 population</v>
      </c>
      <c r="J33" s="376" t="s">
        <v>303</v>
      </c>
      <c r="K33" s="375" t="b">
        <f t="shared" si="7"/>
        <v>1</v>
      </c>
      <c r="L33" s="375" t="b">
        <f t="shared" si="8"/>
        <v>1</v>
      </c>
      <c r="M33" s="375" t="s">
        <v>463</v>
      </c>
      <c r="N33" s="46"/>
      <c r="O33" s="170"/>
      <c r="P33" s="170"/>
    </row>
    <row r="34" spans="1:16" ht="32" x14ac:dyDescent="0.15">
      <c r="A34" s="374">
        <v>2</v>
      </c>
      <c r="B34" s="324" t="str">
        <f t="shared" si="4"/>
        <v>TB I-3(M): TB mortality rate per 100,000 population</v>
      </c>
      <c r="C34" s="325" t="str">
        <f>TEXT(IFERROR(INDEX('Overview - Section A'!$A$42:$A$48,MATCH(J34,'Overview - Section A'!$I$42:$I$48,0)),""),"YYYY")</f>
        <v>YYYY</v>
      </c>
      <c r="D34" s="326">
        <v>45</v>
      </c>
      <c r="E34" s="326">
        <v>100000</v>
      </c>
      <c r="F34" s="327">
        <f t="shared" si="5"/>
        <v>4.4999999999999998E-2</v>
      </c>
      <c r="G34" s="328"/>
      <c r="H34" s="327"/>
      <c r="I34" s="375" t="str">
        <f t="shared" si="6"/>
        <v>TB I-3(M): TB mortality rate per 100,000 population</v>
      </c>
      <c r="J34" s="376" t="s">
        <v>297</v>
      </c>
      <c r="K34" s="375" t="b">
        <f t="shared" si="7"/>
        <v>1</v>
      </c>
      <c r="L34" s="375" t="b">
        <f t="shared" si="8"/>
        <v>1</v>
      </c>
      <c r="M34" s="375" t="s">
        <v>464</v>
      </c>
      <c r="N34" s="46"/>
      <c r="O34" s="170"/>
      <c r="P34" s="170"/>
    </row>
    <row r="35" spans="1:16" ht="24" x14ac:dyDescent="0.15">
      <c r="A35" s="374">
        <v>2</v>
      </c>
      <c r="B35" s="324" t="str">
        <f t="shared" si="4"/>
        <v/>
      </c>
      <c r="C35" s="325" t="str">
        <f>TEXT(IFERROR(INDEX('Overview - Section A'!$A$42:$A$48,MATCH(J35,'Overview - Section A'!$I$42:$I$48,0)),""),"YYYY")</f>
        <v>YYYY</v>
      </c>
      <c r="D35" s="326">
        <v>40</v>
      </c>
      <c r="E35" s="326">
        <v>100000</v>
      </c>
      <c r="F35" s="327">
        <f t="shared" si="5"/>
        <v>0.04</v>
      </c>
      <c r="G35" s="328"/>
      <c r="H35" s="327"/>
      <c r="I35" s="375" t="str">
        <f t="shared" si="6"/>
        <v>TB I-3(M): TB mortality rate per 100,000 population</v>
      </c>
      <c r="J35" s="376" t="s">
        <v>299</v>
      </c>
      <c r="K35" s="375" t="b">
        <f t="shared" si="7"/>
        <v>1</v>
      </c>
      <c r="L35" s="375" t="b">
        <f t="shared" si="8"/>
        <v>1</v>
      </c>
      <c r="M35" s="375" t="s">
        <v>465</v>
      </c>
      <c r="N35" s="46"/>
      <c r="O35" s="170"/>
      <c r="P35" s="170"/>
    </row>
    <row r="36" spans="1:16" ht="24" x14ac:dyDescent="0.15">
      <c r="A36" s="374">
        <v>2</v>
      </c>
      <c r="B36" s="324" t="str">
        <f t="shared" si="4"/>
        <v/>
      </c>
      <c r="C36" s="325" t="str">
        <f>TEXT(IFERROR(INDEX('Overview - Section A'!$A$42:$A$48,MATCH(J36,'Overview - Section A'!$I$42:$I$48,0)),""),"YYYY")</f>
        <v>YYYY</v>
      </c>
      <c r="D36" s="326">
        <v>35</v>
      </c>
      <c r="E36" s="326">
        <v>100000</v>
      </c>
      <c r="F36" s="327">
        <f t="shared" si="5"/>
        <v>3.4999999999999996E-2</v>
      </c>
      <c r="G36" s="328"/>
      <c r="H36" s="327"/>
      <c r="I36" s="375" t="str">
        <f t="shared" si="6"/>
        <v>TB I-3(M): TB mortality rate per 100,000 population</v>
      </c>
      <c r="J36" s="376" t="s">
        <v>301</v>
      </c>
      <c r="K36" s="375" t="b">
        <f t="shared" si="7"/>
        <v>1</v>
      </c>
      <c r="L36" s="375" t="b">
        <f t="shared" si="8"/>
        <v>1</v>
      </c>
      <c r="M36" s="375" t="s">
        <v>466</v>
      </c>
      <c r="N36" s="46"/>
      <c r="O36" s="170"/>
      <c r="P36" s="170"/>
    </row>
    <row r="37" spans="1:16" ht="24" x14ac:dyDescent="0.15">
      <c r="A37" s="374">
        <v>2</v>
      </c>
      <c r="B37" s="324" t="str">
        <f t="shared" si="4"/>
        <v/>
      </c>
      <c r="C37" s="325" t="str">
        <f>TEXT(IFERROR(INDEX('Overview - Section A'!$A$42:$A$48,MATCH(J37,'Overview - Section A'!$I$42:$I$48,0)),""),"YYYY")</f>
        <v>YYYY</v>
      </c>
      <c r="D37" s="326"/>
      <c r="E37" s="326"/>
      <c r="F37" s="327" t="str">
        <f t="shared" si="5"/>
        <v/>
      </c>
      <c r="G37" s="328"/>
      <c r="H37" s="327"/>
      <c r="I37" s="375" t="str">
        <f t="shared" si="6"/>
        <v>TB I-3(M): TB mortality rate per 100,000 population</v>
      </c>
      <c r="J37" s="376" t="s">
        <v>303</v>
      </c>
      <c r="K37" s="375" t="b">
        <f t="shared" si="7"/>
        <v>1</v>
      </c>
      <c r="L37" s="375" t="b">
        <f t="shared" si="8"/>
        <v>1</v>
      </c>
      <c r="M37" s="375" t="s">
        <v>467</v>
      </c>
      <c r="N37" s="46"/>
      <c r="O37" s="170"/>
      <c r="P37" s="170"/>
    </row>
    <row r="38" spans="1:16" ht="32" x14ac:dyDescent="0.15">
      <c r="A38" s="374">
        <v>3</v>
      </c>
      <c r="B38" s="324" t="str">
        <f t="shared" si="4"/>
        <v>TB/HIV I-1: TB/HIV mortality rate per 100,000 population</v>
      </c>
      <c r="C38" s="325" t="str">
        <f>TEXT(IFERROR(INDEX('Overview - Section A'!$A$42:$A$48,MATCH(J38,'Overview - Section A'!$I$42:$I$48,0)),""),"YYYY")</f>
        <v>YYYY</v>
      </c>
      <c r="D38" s="326">
        <v>3</v>
      </c>
      <c r="E38" s="326">
        <v>100000</v>
      </c>
      <c r="F38" s="327">
        <f t="shared" si="5"/>
        <v>3.0000000000000001E-3</v>
      </c>
      <c r="G38" s="328"/>
      <c r="H38" s="327"/>
      <c r="I38" s="375" t="str">
        <f t="shared" si="6"/>
        <v>TB/HIV I-1: TB/HIV mortality rate per 100,000 population</v>
      </c>
      <c r="J38" s="376" t="s">
        <v>297</v>
      </c>
      <c r="K38" s="375" t="b">
        <f t="shared" si="7"/>
        <v>1</v>
      </c>
      <c r="L38" s="375" t="b">
        <f t="shared" si="8"/>
        <v>1</v>
      </c>
      <c r="M38" s="375" t="s">
        <v>468</v>
      </c>
      <c r="N38" s="46"/>
      <c r="O38" s="170"/>
      <c r="P38" s="170"/>
    </row>
    <row r="39" spans="1:16" ht="24" x14ac:dyDescent="0.15">
      <c r="A39" s="374">
        <v>3</v>
      </c>
      <c r="B39" s="324" t="str">
        <f t="shared" si="4"/>
        <v/>
      </c>
      <c r="C39" s="325" t="str">
        <f>TEXT(IFERROR(INDEX('Overview - Section A'!$A$42:$A$48,MATCH(J39,'Overview - Section A'!$I$42:$I$48,0)),""),"YYYY")</f>
        <v>YYYY</v>
      </c>
      <c r="D39" s="326">
        <v>2.5</v>
      </c>
      <c r="E39" s="326">
        <v>100000</v>
      </c>
      <c r="F39" s="327">
        <f t="shared" si="5"/>
        <v>2.5000000000000001E-3</v>
      </c>
      <c r="G39" s="328"/>
      <c r="H39" s="327"/>
      <c r="I39" s="375" t="str">
        <f t="shared" si="6"/>
        <v>TB/HIV I-1: TB/HIV mortality rate per 100,000 population</v>
      </c>
      <c r="J39" s="376" t="s">
        <v>299</v>
      </c>
      <c r="K39" s="375" t="b">
        <f t="shared" si="7"/>
        <v>1</v>
      </c>
      <c r="L39" s="375" t="b">
        <f t="shared" si="8"/>
        <v>1</v>
      </c>
      <c r="M39" s="375" t="s">
        <v>469</v>
      </c>
      <c r="N39" s="46"/>
      <c r="O39" s="170"/>
      <c r="P39" s="170"/>
    </row>
    <row r="40" spans="1:16" ht="24" x14ac:dyDescent="0.15">
      <c r="A40" s="374">
        <v>3</v>
      </c>
      <c r="B40" s="324" t="str">
        <f t="shared" si="4"/>
        <v/>
      </c>
      <c r="C40" s="325" t="str">
        <f>TEXT(IFERROR(INDEX('Overview - Section A'!$A$42:$A$48,MATCH(J40,'Overview - Section A'!$I$42:$I$48,0)),""),"YYYY")</f>
        <v>YYYY</v>
      </c>
      <c r="D40" s="326">
        <v>2</v>
      </c>
      <c r="E40" s="326">
        <v>100000</v>
      </c>
      <c r="F40" s="327">
        <f t="shared" si="5"/>
        <v>2E-3</v>
      </c>
      <c r="G40" s="328"/>
      <c r="H40" s="327"/>
      <c r="I40" s="375" t="str">
        <f t="shared" si="6"/>
        <v>TB/HIV I-1: TB/HIV mortality rate per 100,000 population</v>
      </c>
      <c r="J40" s="376" t="s">
        <v>301</v>
      </c>
      <c r="K40" s="375" t="b">
        <f t="shared" si="7"/>
        <v>1</v>
      </c>
      <c r="L40" s="375" t="b">
        <f t="shared" si="8"/>
        <v>1</v>
      </c>
      <c r="M40" s="375" t="s">
        <v>470</v>
      </c>
      <c r="N40" s="46"/>
      <c r="O40" s="170"/>
      <c r="P40" s="170"/>
    </row>
    <row r="41" spans="1:16" ht="24" x14ac:dyDescent="0.15">
      <c r="A41" s="374">
        <v>3</v>
      </c>
      <c r="B41" s="324" t="str">
        <f t="shared" si="4"/>
        <v/>
      </c>
      <c r="C41" s="325" t="str">
        <f>TEXT(IFERROR(INDEX('Overview - Section A'!$A$42:$A$48,MATCH(J41,'Overview - Section A'!$I$42:$I$48,0)),""),"YYYY")</f>
        <v>YYYY</v>
      </c>
      <c r="D41" s="326"/>
      <c r="E41" s="326"/>
      <c r="F41" s="327" t="str">
        <f t="shared" si="5"/>
        <v/>
      </c>
      <c r="G41" s="328"/>
      <c r="H41" s="327"/>
      <c r="I41" s="375" t="str">
        <f t="shared" si="6"/>
        <v>TB/HIV I-1: TB/HIV mortality rate per 100,000 population</v>
      </c>
      <c r="J41" s="376" t="s">
        <v>303</v>
      </c>
      <c r="K41" s="375" t="b">
        <f t="shared" si="7"/>
        <v>1</v>
      </c>
      <c r="L41" s="375" t="b">
        <f t="shared" si="8"/>
        <v>1</v>
      </c>
      <c r="M41" s="375" t="s">
        <v>471</v>
      </c>
      <c r="N41" s="46"/>
      <c r="O41" s="170"/>
      <c r="P41" s="170"/>
    </row>
    <row r="42" spans="1:16" ht="80" x14ac:dyDescent="0.15">
      <c r="A42" s="374">
        <v>4</v>
      </c>
      <c r="B42" s="324" t="str">
        <f t="shared" si="4"/>
        <v>TB I-4(M): RR-TB and/or MDR-TB prevalence among new TB patients: Proportion of new TB cases with RR-TB and/or MDR-TB</v>
      </c>
      <c r="C42" s="325" t="str">
        <f>TEXT(IFERROR(INDEX('Overview - Section A'!$A$42:$A$48,MATCH(J42,'Overview - Section A'!$I$42:$I$48,0)),""),"YYYY")</f>
        <v>YYYY</v>
      </c>
      <c r="D42" s="326">
        <v>9</v>
      </c>
      <c r="E42" s="326">
        <v>600</v>
      </c>
      <c r="F42" s="327">
        <f t="shared" si="5"/>
        <v>1.5</v>
      </c>
      <c r="G42" s="328"/>
      <c r="H42" s="327"/>
      <c r="I42" s="375" t="str">
        <f t="shared" si="6"/>
        <v>TB I-4(M): RR-TB and/or MDR-TB prevalence among new TB patients: Proportion of new TB cases with RR-TB and/or MDR-TB</v>
      </c>
      <c r="J42" s="376" t="s">
        <v>297</v>
      </c>
      <c r="K42" s="375" t="b">
        <f t="shared" si="7"/>
        <v>1</v>
      </c>
      <c r="L42" s="375" t="b">
        <f t="shared" si="8"/>
        <v>1</v>
      </c>
      <c r="M42" s="375" t="s">
        <v>472</v>
      </c>
      <c r="N42" s="46"/>
      <c r="O42" s="170"/>
      <c r="P42" s="170"/>
    </row>
    <row r="43" spans="1:16" ht="48" x14ac:dyDescent="0.15">
      <c r="A43" s="374">
        <v>4</v>
      </c>
      <c r="B43" s="324" t="str">
        <f t="shared" si="4"/>
        <v/>
      </c>
      <c r="C43" s="325" t="str">
        <f>TEXT(IFERROR(INDEX('Overview - Section A'!$A$42:$A$48,MATCH(J43,'Overview - Section A'!$I$42:$I$48,0)),""),"YYYY")</f>
        <v>YYYY</v>
      </c>
      <c r="D43" s="326">
        <v>9</v>
      </c>
      <c r="E43" s="326">
        <v>600</v>
      </c>
      <c r="F43" s="327">
        <f t="shared" si="5"/>
        <v>1.5</v>
      </c>
      <c r="G43" s="328"/>
      <c r="H43" s="327"/>
      <c r="I43" s="375" t="str">
        <f t="shared" si="6"/>
        <v>TB I-4(M): RR-TB and/or MDR-TB prevalence among new TB patients: Proportion of new TB cases with RR-TB and/or MDR-TB</v>
      </c>
      <c r="J43" s="376" t="s">
        <v>299</v>
      </c>
      <c r="K43" s="375" t="b">
        <f t="shared" si="7"/>
        <v>1</v>
      </c>
      <c r="L43" s="375" t="b">
        <f t="shared" si="8"/>
        <v>1</v>
      </c>
      <c r="M43" s="375" t="s">
        <v>473</v>
      </c>
      <c r="N43" s="46"/>
      <c r="O43" s="170"/>
      <c r="P43" s="170"/>
    </row>
    <row r="44" spans="1:16" ht="48" x14ac:dyDescent="0.15">
      <c r="A44" s="374">
        <v>4</v>
      </c>
      <c r="B44" s="324" t="str">
        <f t="shared" si="4"/>
        <v/>
      </c>
      <c r="C44" s="325" t="str">
        <f>TEXT(IFERROR(INDEX('Overview - Section A'!$A$42:$A$48,MATCH(J44,'Overview - Section A'!$I$42:$I$48,0)),""),"YYYY")</f>
        <v>YYYY</v>
      </c>
      <c r="D44" s="326">
        <v>9</v>
      </c>
      <c r="E44" s="326">
        <v>600</v>
      </c>
      <c r="F44" s="327">
        <f t="shared" si="5"/>
        <v>1.5</v>
      </c>
      <c r="G44" s="328"/>
      <c r="H44" s="327"/>
      <c r="I44" s="375" t="str">
        <f t="shared" si="6"/>
        <v>TB I-4(M): RR-TB and/or MDR-TB prevalence among new TB patients: Proportion of new TB cases with RR-TB and/or MDR-TB</v>
      </c>
      <c r="J44" s="376" t="s">
        <v>301</v>
      </c>
      <c r="K44" s="375" t="b">
        <f t="shared" si="7"/>
        <v>1</v>
      </c>
      <c r="L44" s="375" t="b">
        <f t="shared" si="8"/>
        <v>1</v>
      </c>
      <c r="M44" s="375" t="s">
        <v>474</v>
      </c>
      <c r="N44" s="46"/>
      <c r="O44" s="170"/>
      <c r="P44" s="170"/>
    </row>
    <row r="45" spans="1:16" ht="48" x14ac:dyDescent="0.15">
      <c r="A45" s="374">
        <v>4</v>
      </c>
      <c r="B45" s="324" t="str">
        <f t="shared" si="4"/>
        <v/>
      </c>
      <c r="C45" s="325" t="str">
        <f>TEXT(IFERROR(INDEX('Overview - Section A'!$A$42:$A$48,MATCH(J45,'Overview - Section A'!$I$42:$I$48,0)),""),"YYYY")</f>
        <v>YYYY</v>
      </c>
      <c r="D45" s="326"/>
      <c r="E45" s="326"/>
      <c r="F45" s="327" t="str">
        <f t="shared" si="5"/>
        <v/>
      </c>
      <c r="G45" s="328"/>
      <c r="H45" s="327"/>
      <c r="I45" s="375" t="str">
        <f t="shared" si="6"/>
        <v>TB I-4(M): RR-TB and/or MDR-TB prevalence among new TB patients: Proportion of new TB cases with RR-TB and/or MDR-TB</v>
      </c>
      <c r="J45" s="376" t="s">
        <v>303</v>
      </c>
      <c r="K45" s="375" t="b">
        <f t="shared" si="7"/>
        <v>1</v>
      </c>
      <c r="L45" s="375" t="b">
        <f t="shared" si="8"/>
        <v>1</v>
      </c>
      <c r="M45" s="375" t="s">
        <v>475</v>
      </c>
      <c r="N45" s="46"/>
      <c r="O45" s="170"/>
      <c r="P45" s="170"/>
    </row>
    <row r="46" spans="1:16" ht="16" x14ac:dyDescent="0.15">
      <c r="A46" s="374">
        <v>5</v>
      </c>
      <c r="B46" s="324" t="str">
        <f t="shared" si="4"/>
        <v/>
      </c>
      <c r="C46" s="325" t="str">
        <f>TEXT(IFERROR(INDEX('Overview - Section A'!$A$42:$A$48,MATCH(J46,'Overview - Section A'!$I$42:$I$48,0)),""),"YYYY")</f>
        <v>YYYY</v>
      </c>
      <c r="D46" s="326"/>
      <c r="E46" s="326"/>
      <c r="F46" s="327" t="str">
        <f t="shared" si="5"/>
        <v/>
      </c>
      <c r="G46" s="328"/>
      <c r="H46" s="327"/>
      <c r="I46" s="375" t="str">
        <f t="shared" si="6"/>
        <v/>
      </c>
      <c r="J46" s="376" t="s">
        <v>297</v>
      </c>
      <c r="K46" s="375" t="b">
        <f t="shared" si="7"/>
        <v>0</v>
      </c>
      <c r="L46" s="375" t="b">
        <f t="shared" si="8"/>
        <v>1</v>
      </c>
      <c r="M46" s="375" t="s">
        <v>476</v>
      </c>
      <c r="N46" s="46"/>
      <c r="O46" s="170"/>
      <c r="P46" s="170"/>
    </row>
    <row r="47" spans="1:16" ht="16" x14ac:dyDescent="0.15">
      <c r="A47" s="374">
        <v>5</v>
      </c>
      <c r="B47" s="324" t="str">
        <f t="shared" si="4"/>
        <v/>
      </c>
      <c r="C47" s="325" t="str">
        <f>TEXT(IFERROR(INDEX('Overview - Section A'!$A$42:$A$48,MATCH(J47,'Overview - Section A'!$I$42:$I$48,0)),""),"YYYY")</f>
        <v>YYYY</v>
      </c>
      <c r="D47" s="326"/>
      <c r="E47" s="326"/>
      <c r="F47" s="327" t="str">
        <f t="shared" si="5"/>
        <v/>
      </c>
      <c r="G47" s="328"/>
      <c r="H47" s="327"/>
      <c r="I47" s="375" t="str">
        <f t="shared" si="6"/>
        <v/>
      </c>
      <c r="J47" s="376" t="s">
        <v>299</v>
      </c>
      <c r="K47" s="375" t="b">
        <f t="shared" si="7"/>
        <v>0</v>
      </c>
      <c r="L47" s="375" t="b">
        <f t="shared" si="8"/>
        <v>1</v>
      </c>
      <c r="M47" s="375" t="s">
        <v>477</v>
      </c>
      <c r="N47" s="46"/>
      <c r="O47" s="170"/>
      <c r="P47" s="170"/>
    </row>
    <row r="48" spans="1:16" ht="16" x14ac:dyDescent="0.15">
      <c r="A48" s="374">
        <v>5</v>
      </c>
      <c r="B48" s="324" t="str">
        <f t="shared" si="4"/>
        <v/>
      </c>
      <c r="C48" s="325" t="str">
        <f>TEXT(IFERROR(INDEX('Overview - Section A'!$A$42:$A$48,MATCH(J48,'Overview - Section A'!$I$42:$I$48,0)),""),"YYYY")</f>
        <v>YYYY</v>
      </c>
      <c r="D48" s="326"/>
      <c r="E48" s="326"/>
      <c r="F48" s="327" t="str">
        <f t="shared" si="5"/>
        <v/>
      </c>
      <c r="G48" s="328"/>
      <c r="H48" s="327"/>
      <c r="I48" s="375" t="str">
        <f t="shared" si="6"/>
        <v/>
      </c>
      <c r="J48" s="376" t="s">
        <v>301</v>
      </c>
      <c r="K48" s="375" t="b">
        <f t="shared" si="7"/>
        <v>0</v>
      </c>
      <c r="L48" s="375" t="b">
        <f t="shared" si="8"/>
        <v>1</v>
      </c>
      <c r="M48" s="375" t="s">
        <v>478</v>
      </c>
      <c r="N48" s="46"/>
      <c r="O48" s="170"/>
      <c r="P48" s="170"/>
    </row>
    <row r="49" spans="1:16" ht="16" x14ac:dyDescent="0.15">
      <c r="A49" s="374">
        <v>5</v>
      </c>
      <c r="B49" s="324" t="str">
        <f t="shared" si="4"/>
        <v/>
      </c>
      <c r="C49" s="325" t="str">
        <f>TEXT(IFERROR(INDEX('Overview - Section A'!$A$42:$A$48,MATCH(J49,'Overview - Section A'!$I$42:$I$48,0)),""),"YYYY")</f>
        <v>YYYY</v>
      </c>
      <c r="D49" s="326"/>
      <c r="E49" s="326"/>
      <c r="F49" s="327" t="str">
        <f t="shared" si="5"/>
        <v/>
      </c>
      <c r="G49" s="328"/>
      <c r="H49" s="327"/>
      <c r="I49" s="375" t="str">
        <f t="shared" si="6"/>
        <v/>
      </c>
      <c r="J49" s="376" t="s">
        <v>303</v>
      </c>
      <c r="K49" s="375" t="b">
        <f t="shared" si="7"/>
        <v>0</v>
      </c>
      <c r="L49" s="375" t="b">
        <f t="shared" si="8"/>
        <v>1</v>
      </c>
      <c r="M49" s="375" t="s">
        <v>479</v>
      </c>
      <c r="N49" s="46"/>
      <c r="O49" s="170"/>
      <c r="P49" s="170"/>
    </row>
    <row r="50" spans="1:16" ht="16" x14ac:dyDescent="0.15">
      <c r="A50" s="374">
        <v>6</v>
      </c>
      <c r="B50" s="324" t="str">
        <f t="shared" si="4"/>
        <v/>
      </c>
      <c r="C50" s="325" t="str">
        <f>TEXT(IFERROR(INDEX('Overview - Section A'!$A$42:$A$48,MATCH(J50,'Overview - Section A'!$I$42:$I$48,0)),""),"YYYY")</f>
        <v>YYYY</v>
      </c>
      <c r="D50" s="326"/>
      <c r="E50" s="326"/>
      <c r="F50" s="327" t="str">
        <f t="shared" si="5"/>
        <v/>
      </c>
      <c r="G50" s="328"/>
      <c r="H50" s="327"/>
      <c r="I50" s="375" t="str">
        <f t="shared" si="6"/>
        <v/>
      </c>
      <c r="J50" s="376" t="s">
        <v>297</v>
      </c>
      <c r="K50" s="375" t="b">
        <f t="shared" si="7"/>
        <v>0</v>
      </c>
      <c r="L50" s="375" t="b">
        <f t="shared" si="8"/>
        <v>1</v>
      </c>
      <c r="M50" s="375" t="s">
        <v>480</v>
      </c>
      <c r="N50" s="46"/>
      <c r="O50" s="170"/>
      <c r="P50" s="170"/>
    </row>
    <row r="51" spans="1:16" ht="16" x14ac:dyDescent="0.15">
      <c r="A51" s="374">
        <v>6</v>
      </c>
      <c r="B51" s="324" t="str">
        <f t="shared" si="4"/>
        <v/>
      </c>
      <c r="C51" s="325" t="str">
        <f>TEXT(IFERROR(INDEX('Overview - Section A'!$A$42:$A$48,MATCH(J51,'Overview - Section A'!$I$42:$I$48,0)),""),"YYYY")</f>
        <v>YYYY</v>
      </c>
      <c r="D51" s="326"/>
      <c r="E51" s="326"/>
      <c r="F51" s="327" t="str">
        <f t="shared" si="5"/>
        <v/>
      </c>
      <c r="G51" s="328"/>
      <c r="H51" s="327"/>
      <c r="I51" s="375" t="str">
        <f t="shared" si="6"/>
        <v/>
      </c>
      <c r="J51" s="376" t="s">
        <v>299</v>
      </c>
      <c r="K51" s="375" t="b">
        <f t="shared" si="7"/>
        <v>0</v>
      </c>
      <c r="L51" s="375" t="b">
        <f t="shared" si="8"/>
        <v>1</v>
      </c>
      <c r="M51" s="375" t="s">
        <v>481</v>
      </c>
      <c r="N51" s="46"/>
      <c r="O51" s="170"/>
      <c r="P51" s="170"/>
    </row>
    <row r="52" spans="1:16" ht="16" x14ac:dyDescent="0.15">
      <c r="A52" s="374">
        <v>6</v>
      </c>
      <c r="B52" s="324" t="str">
        <f t="shared" si="4"/>
        <v/>
      </c>
      <c r="C52" s="325" t="str">
        <f>TEXT(IFERROR(INDEX('Overview - Section A'!$A$42:$A$48,MATCH(J52,'Overview - Section A'!$I$42:$I$48,0)),""),"YYYY")</f>
        <v>YYYY</v>
      </c>
      <c r="D52" s="326"/>
      <c r="E52" s="326"/>
      <c r="F52" s="327" t="str">
        <f t="shared" si="5"/>
        <v/>
      </c>
      <c r="G52" s="328"/>
      <c r="H52" s="327"/>
      <c r="I52" s="375" t="str">
        <f t="shared" si="6"/>
        <v/>
      </c>
      <c r="J52" s="376" t="s">
        <v>301</v>
      </c>
      <c r="K52" s="375" t="b">
        <f t="shared" si="7"/>
        <v>0</v>
      </c>
      <c r="L52" s="375" t="b">
        <f t="shared" si="8"/>
        <v>1</v>
      </c>
      <c r="M52" s="375" t="s">
        <v>482</v>
      </c>
      <c r="N52" s="46"/>
      <c r="O52" s="170"/>
      <c r="P52" s="170"/>
    </row>
    <row r="53" spans="1:16" ht="16" x14ac:dyDescent="0.15">
      <c r="A53" s="374">
        <v>6</v>
      </c>
      <c r="B53" s="324" t="str">
        <f t="shared" si="4"/>
        <v/>
      </c>
      <c r="C53" s="325" t="str">
        <f>TEXT(IFERROR(INDEX('Overview - Section A'!$A$42:$A$48,MATCH(J53,'Overview - Section A'!$I$42:$I$48,0)),""),"YYYY")</f>
        <v>YYYY</v>
      </c>
      <c r="D53" s="326"/>
      <c r="E53" s="326"/>
      <c r="F53" s="327" t="str">
        <f t="shared" si="5"/>
        <v/>
      </c>
      <c r="G53" s="328"/>
      <c r="H53" s="327"/>
      <c r="I53" s="375" t="str">
        <f t="shared" si="6"/>
        <v/>
      </c>
      <c r="J53" s="376" t="s">
        <v>303</v>
      </c>
      <c r="K53" s="375" t="b">
        <f t="shared" si="7"/>
        <v>0</v>
      </c>
      <c r="L53" s="375" t="b">
        <f t="shared" si="8"/>
        <v>1</v>
      </c>
      <c r="M53" s="375" t="s">
        <v>483</v>
      </c>
      <c r="N53" s="46"/>
      <c r="O53" s="170"/>
      <c r="P53" s="170"/>
    </row>
    <row r="54" spans="1:16" ht="16" x14ac:dyDescent="0.15">
      <c r="A54" s="374">
        <v>7</v>
      </c>
      <c r="B54" s="324" t="str">
        <f t="shared" si="4"/>
        <v/>
      </c>
      <c r="C54" s="325" t="str">
        <f>TEXT(IFERROR(INDEX('Overview - Section A'!$A$42:$A$48,MATCH(J54,'Overview - Section A'!$I$42:$I$48,0)),""),"YYYY")</f>
        <v>YYYY</v>
      </c>
      <c r="D54" s="326"/>
      <c r="E54" s="326"/>
      <c r="F54" s="327" t="str">
        <f t="shared" si="5"/>
        <v/>
      </c>
      <c r="G54" s="328"/>
      <c r="H54" s="327"/>
      <c r="I54" s="375" t="str">
        <f t="shared" si="6"/>
        <v/>
      </c>
      <c r="J54" s="376" t="s">
        <v>297</v>
      </c>
      <c r="K54" s="375" t="b">
        <f t="shared" si="7"/>
        <v>0</v>
      </c>
      <c r="L54" s="375" t="b">
        <f t="shared" si="8"/>
        <v>1</v>
      </c>
      <c r="M54" s="375" t="s">
        <v>484</v>
      </c>
      <c r="N54" s="46"/>
      <c r="O54" s="170"/>
      <c r="P54" s="170"/>
    </row>
    <row r="55" spans="1:16" ht="16" x14ac:dyDescent="0.15">
      <c r="A55" s="374">
        <v>7</v>
      </c>
      <c r="B55" s="324" t="str">
        <f t="shared" si="4"/>
        <v/>
      </c>
      <c r="C55" s="325" t="str">
        <f>TEXT(IFERROR(INDEX('Overview - Section A'!$A$42:$A$48,MATCH(J55,'Overview - Section A'!$I$42:$I$48,0)),""),"YYYY")</f>
        <v>YYYY</v>
      </c>
      <c r="D55" s="326"/>
      <c r="E55" s="326"/>
      <c r="F55" s="327" t="str">
        <f t="shared" si="5"/>
        <v/>
      </c>
      <c r="G55" s="328"/>
      <c r="H55" s="327"/>
      <c r="I55" s="375" t="str">
        <f t="shared" si="6"/>
        <v/>
      </c>
      <c r="J55" s="376" t="s">
        <v>299</v>
      </c>
      <c r="K55" s="375" t="b">
        <f t="shared" si="7"/>
        <v>0</v>
      </c>
      <c r="L55" s="375" t="b">
        <f t="shared" si="8"/>
        <v>1</v>
      </c>
      <c r="M55" s="375" t="s">
        <v>485</v>
      </c>
      <c r="N55" s="46"/>
      <c r="O55" s="170"/>
      <c r="P55" s="170"/>
    </row>
    <row r="56" spans="1:16" ht="16" x14ac:dyDescent="0.15">
      <c r="A56" s="374">
        <v>7</v>
      </c>
      <c r="B56" s="324" t="str">
        <f t="shared" si="4"/>
        <v/>
      </c>
      <c r="C56" s="325" t="str">
        <f>TEXT(IFERROR(INDEX('Overview - Section A'!$A$42:$A$48,MATCH(J56,'Overview - Section A'!$I$42:$I$48,0)),""),"YYYY")</f>
        <v>YYYY</v>
      </c>
      <c r="D56" s="326"/>
      <c r="E56" s="326"/>
      <c r="F56" s="327" t="str">
        <f t="shared" si="5"/>
        <v/>
      </c>
      <c r="G56" s="328"/>
      <c r="H56" s="327"/>
      <c r="I56" s="375" t="str">
        <f t="shared" si="6"/>
        <v/>
      </c>
      <c r="J56" s="376" t="s">
        <v>301</v>
      </c>
      <c r="K56" s="375" t="b">
        <f t="shared" si="7"/>
        <v>0</v>
      </c>
      <c r="L56" s="375" t="b">
        <f t="shared" si="8"/>
        <v>1</v>
      </c>
      <c r="M56" s="375" t="s">
        <v>486</v>
      </c>
      <c r="N56" s="46"/>
      <c r="O56" s="170"/>
      <c r="P56" s="170"/>
    </row>
    <row r="57" spans="1:16" ht="16" x14ac:dyDescent="0.15">
      <c r="A57" s="374">
        <v>7</v>
      </c>
      <c r="B57" s="324" t="str">
        <f t="shared" si="4"/>
        <v/>
      </c>
      <c r="C57" s="325" t="str">
        <f>TEXT(IFERROR(INDEX('Overview - Section A'!$A$42:$A$48,MATCH(J57,'Overview - Section A'!$I$42:$I$48,0)),""),"YYYY")</f>
        <v>YYYY</v>
      </c>
      <c r="D57" s="326"/>
      <c r="E57" s="326"/>
      <c r="F57" s="327" t="str">
        <f t="shared" si="5"/>
        <v/>
      </c>
      <c r="G57" s="328"/>
      <c r="H57" s="327"/>
      <c r="I57" s="375" t="str">
        <f t="shared" si="6"/>
        <v/>
      </c>
      <c r="J57" s="376" t="s">
        <v>303</v>
      </c>
      <c r="K57" s="375" t="b">
        <f t="shared" si="7"/>
        <v>0</v>
      </c>
      <c r="L57" s="375" t="b">
        <f t="shared" si="8"/>
        <v>1</v>
      </c>
      <c r="M57" s="375" t="s">
        <v>487</v>
      </c>
      <c r="N57" s="46"/>
      <c r="O57" s="170"/>
      <c r="P57" s="170"/>
    </row>
    <row r="58" spans="1:16" ht="16" x14ac:dyDescent="0.15">
      <c r="A58" s="374">
        <v>8</v>
      </c>
      <c r="B58" s="324" t="str">
        <f t="shared" si="4"/>
        <v/>
      </c>
      <c r="C58" s="325" t="str">
        <f>TEXT(IFERROR(INDEX('Overview - Section A'!$A$42:$A$48,MATCH(J58,'Overview - Section A'!$I$42:$I$48,0)),""),"YYYY")</f>
        <v>YYYY</v>
      </c>
      <c r="D58" s="326"/>
      <c r="E58" s="326"/>
      <c r="F58" s="327" t="str">
        <f t="shared" si="5"/>
        <v/>
      </c>
      <c r="G58" s="328"/>
      <c r="H58" s="327"/>
      <c r="I58" s="375" t="str">
        <f t="shared" si="6"/>
        <v/>
      </c>
      <c r="J58" s="376" t="s">
        <v>297</v>
      </c>
      <c r="K58" s="375" t="b">
        <f t="shared" si="7"/>
        <v>0</v>
      </c>
      <c r="L58" s="375" t="b">
        <f t="shared" si="8"/>
        <v>1</v>
      </c>
      <c r="M58" s="375" t="s">
        <v>488</v>
      </c>
      <c r="N58" s="46"/>
      <c r="O58" s="170"/>
      <c r="P58" s="170"/>
    </row>
    <row r="59" spans="1:16" ht="16" x14ac:dyDescent="0.15">
      <c r="A59" s="374">
        <v>8</v>
      </c>
      <c r="B59" s="324" t="str">
        <f t="shared" si="4"/>
        <v/>
      </c>
      <c r="C59" s="325" t="str">
        <f>TEXT(IFERROR(INDEX('Overview - Section A'!$A$42:$A$48,MATCH(J59,'Overview - Section A'!$I$42:$I$48,0)),""),"YYYY")</f>
        <v>YYYY</v>
      </c>
      <c r="D59" s="326"/>
      <c r="E59" s="326"/>
      <c r="F59" s="327" t="str">
        <f t="shared" si="5"/>
        <v/>
      </c>
      <c r="G59" s="328"/>
      <c r="H59" s="327"/>
      <c r="I59" s="375" t="str">
        <f t="shared" si="6"/>
        <v/>
      </c>
      <c r="J59" s="376" t="s">
        <v>299</v>
      </c>
      <c r="K59" s="375" t="b">
        <f t="shared" si="7"/>
        <v>0</v>
      </c>
      <c r="L59" s="375" t="b">
        <f t="shared" si="8"/>
        <v>1</v>
      </c>
      <c r="M59" s="375" t="s">
        <v>489</v>
      </c>
      <c r="N59" s="46"/>
      <c r="O59" s="170"/>
      <c r="P59" s="170"/>
    </row>
    <row r="60" spans="1:16" ht="16" x14ac:dyDescent="0.15">
      <c r="A60" s="374">
        <v>8</v>
      </c>
      <c r="B60" s="324" t="str">
        <f t="shared" si="4"/>
        <v/>
      </c>
      <c r="C60" s="325" t="str">
        <f>TEXT(IFERROR(INDEX('Overview - Section A'!$A$42:$A$48,MATCH(J60,'Overview - Section A'!$I$42:$I$48,0)),""),"YYYY")</f>
        <v>YYYY</v>
      </c>
      <c r="D60" s="326"/>
      <c r="E60" s="326"/>
      <c r="F60" s="327" t="str">
        <f t="shared" si="5"/>
        <v/>
      </c>
      <c r="G60" s="328"/>
      <c r="H60" s="327"/>
      <c r="I60" s="375" t="str">
        <f t="shared" si="6"/>
        <v/>
      </c>
      <c r="J60" s="376" t="s">
        <v>301</v>
      </c>
      <c r="K60" s="375" t="b">
        <f t="shared" si="7"/>
        <v>0</v>
      </c>
      <c r="L60" s="375" t="b">
        <f t="shared" si="8"/>
        <v>1</v>
      </c>
      <c r="M60" s="375" t="s">
        <v>490</v>
      </c>
      <c r="N60" s="46"/>
      <c r="O60" s="170"/>
      <c r="P60" s="170"/>
    </row>
    <row r="61" spans="1:16" ht="16" x14ac:dyDescent="0.15">
      <c r="A61" s="374">
        <v>8</v>
      </c>
      <c r="B61" s="324" t="str">
        <f t="shared" si="4"/>
        <v/>
      </c>
      <c r="C61" s="325" t="str">
        <f>TEXT(IFERROR(INDEX('Overview - Section A'!$A$42:$A$48,MATCH(J61,'Overview - Section A'!$I$42:$I$48,0)),""),"YYYY")</f>
        <v>YYYY</v>
      </c>
      <c r="D61" s="326"/>
      <c r="E61" s="326"/>
      <c r="F61" s="327" t="str">
        <f t="shared" si="5"/>
        <v/>
      </c>
      <c r="G61" s="328"/>
      <c r="H61" s="327"/>
      <c r="I61" s="375" t="str">
        <f t="shared" si="6"/>
        <v/>
      </c>
      <c r="J61" s="376" t="s">
        <v>303</v>
      </c>
      <c r="K61" s="375" t="b">
        <f t="shared" si="7"/>
        <v>0</v>
      </c>
      <c r="L61" s="375" t="b">
        <f t="shared" si="8"/>
        <v>1</v>
      </c>
      <c r="M61" s="375" t="s">
        <v>491</v>
      </c>
      <c r="N61" s="46"/>
      <c r="O61" s="170"/>
      <c r="P61" s="170"/>
    </row>
    <row r="62" spans="1:16" ht="16" x14ac:dyDescent="0.15">
      <c r="A62" s="374">
        <v>9</v>
      </c>
      <c r="B62" s="324" t="str">
        <f t="shared" si="4"/>
        <v/>
      </c>
      <c r="C62" s="325" t="str">
        <f>TEXT(IFERROR(INDEX('Overview - Section A'!$A$42:$A$48,MATCH(J62,'Overview - Section A'!$I$42:$I$48,0)),""),"YYYY")</f>
        <v>YYYY</v>
      </c>
      <c r="D62" s="326"/>
      <c r="E62" s="326"/>
      <c r="F62" s="327" t="str">
        <f t="shared" si="5"/>
        <v/>
      </c>
      <c r="G62" s="328"/>
      <c r="H62" s="327"/>
      <c r="I62" s="375" t="str">
        <f t="shared" si="6"/>
        <v/>
      </c>
      <c r="J62" s="376" t="s">
        <v>297</v>
      </c>
      <c r="K62" s="375" t="b">
        <f t="shared" si="7"/>
        <v>0</v>
      </c>
      <c r="L62" s="375" t="b">
        <f t="shared" si="8"/>
        <v>1</v>
      </c>
      <c r="M62" s="375" t="s">
        <v>492</v>
      </c>
      <c r="N62" s="46"/>
      <c r="O62" s="170"/>
      <c r="P62" s="170"/>
    </row>
    <row r="63" spans="1:16" ht="16" x14ac:dyDescent="0.15">
      <c r="A63" s="374">
        <v>9</v>
      </c>
      <c r="B63" s="324" t="str">
        <f t="shared" si="4"/>
        <v/>
      </c>
      <c r="C63" s="325" t="str">
        <f>TEXT(IFERROR(INDEX('Overview - Section A'!$A$42:$A$48,MATCH(J63,'Overview - Section A'!$I$42:$I$48,0)),""),"YYYY")</f>
        <v>YYYY</v>
      </c>
      <c r="D63" s="326"/>
      <c r="E63" s="326"/>
      <c r="F63" s="327" t="str">
        <f t="shared" si="5"/>
        <v/>
      </c>
      <c r="G63" s="328"/>
      <c r="H63" s="327"/>
      <c r="I63" s="375" t="str">
        <f t="shared" si="6"/>
        <v/>
      </c>
      <c r="J63" s="376" t="s">
        <v>299</v>
      </c>
      <c r="K63" s="375" t="b">
        <f t="shared" si="7"/>
        <v>0</v>
      </c>
      <c r="L63" s="375" t="b">
        <f t="shared" si="8"/>
        <v>1</v>
      </c>
      <c r="M63" s="375" t="s">
        <v>493</v>
      </c>
      <c r="N63" s="46"/>
      <c r="O63" s="170"/>
      <c r="P63" s="170"/>
    </row>
    <row r="64" spans="1:16" ht="16" x14ac:dyDescent="0.15">
      <c r="A64" s="374">
        <v>9</v>
      </c>
      <c r="B64" s="324" t="str">
        <f t="shared" si="4"/>
        <v/>
      </c>
      <c r="C64" s="325" t="str">
        <f>TEXT(IFERROR(INDEX('Overview - Section A'!$A$42:$A$48,MATCH(J64,'Overview - Section A'!$I$42:$I$48,0)),""),"YYYY")</f>
        <v>YYYY</v>
      </c>
      <c r="D64" s="326"/>
      <c r="E64" s="326"/>
      <c r="F64" s="327" t="str">
        <f t="shared" si="5"/>
        <v/>
      </c>
      <c r="G64" s="328"/>
      <c r="H64" s="327"/>
      <c r="I64" s="375" t="str">
        <f t="shared" si="6"/>
        <v/>
      </c>
      <c r="J64" s="376" t="s">
        <v>301</v>
      </c>
      <c r="K64" s="375" t="b">
        <f t="shared" si="7"/>
        <v>0</v>
      </c>
      <c r="L64" s="375" t="b">
        <f t="shared" si="8"/>
        <v>1</v>
      </c>
      <c r="M64" s="375" t="s">
        <v>494</v>
      </c>
      <c r="N64" s="46"/>
      <c r="O64" s="170"/>
      <c r="P64" s="170"/>
    </row>
    <row r="65" spans="1:16" ht="16" x14ac:dyDescent="0.15">
      <c r="A65" s="374">
        <v>9</v>
      </c>
      <c r="B65" s="324" t="str">
        <f t="shared" si="4"/>
        <v/>
      </c>
      <c r="C65" s="325" t="str">
        <f>TEXT(IFERROR(INDEX('Overview - Section A'!$A$42:$A$48,MATCH(J65,'Overview - Section A'!$I$42:$I$48,0)),""),"YYYY")</f>
        <v>YYYY</v>
      </c>
      <c r="D65" s="326"/>
      <c r="E65" s="326"/>
      <c r="F65" s="327" t="str">
        <f t="shared" si="5"/>
        <v/>
      </c>
      <c r="G65" s="328"/>
      <c r="H65" s="327"/>
      <c r="I65" s="375" t="str">
        <f t="shared" si="6"/>
        <v/>
      </c>
      <c r="J65" s="376" t="s">
        <v>303</v>
      </c>
      <c r="K65" s="375" t="b">
        <f t="shared" si="7"/>
        <v>0</v>
      </c>
      <c r="L65" s="375" t="b">
        <f t="shared" si="8"/>
        <v>1</v>
      </c>
      <c r="M65" s="375" t="s">
        <v>495</v>
      </c>
      <c r="N65" s="46"/>
      <c r="O65" s="170"/>
      <c r="P65" s="170"/>
    </row>
    <row r="66" spans="1:16" ht="16" x14ac:dyDescent="0.15">
      <c r="A66" s="374">
        <v>10</v>
      </c>
      <c r="B66" s="324" t="str">
        <f t="shared" si="4"/>
        <v/>
      </c>
      <c r="C66" s="325" t="str">
        <f>TEXT(IFERROR(INDEX('Overview - Section A'!$A$42:$A$48,MATCH(J66,'Overview - Section A'!$I$42:$I$48,0)),""),"YYYY")</f>
        <v>YYYY</v>
      </c>
      <c r="D66" s="326"/>
      <c r="E66" s="326"/>
      <c r="F66" s="327" t="str">
        <f t="shared" si="5"/>
        <v/>
      </c>
      <c r="G66" s="328"/>
      <c r="H66" s="327"/>
      <c r="I66" s="375" t="str">
        <f t="shared" si="6"/>
        <v/>
      </c>
      <c r="J66" s="376" t="s">
        <v>297</v>
      </c>
      <c r="K66" s="375" t="b">
        <f t="shared" si="7"/>
        <v>0</v>
      </c>
      <c r="L66" s="375" t="b">
        <f t="shared" si="8"/>
        <v>1</v>
      </c>
      <c r="M66" s="375" t="s">
        <v>496</v>
      </c>
      <c r="N66" s="46"/>
      <c r="O66" s="170"/>
      <c r="P66" s="170"/>
    </row>
    <row r="67" spans="1:16" ht="16" x14ac:dyDescent="0.15">
      <c r="A67" s="374">
        <v>10</v>
      </c>
      <c r="B67" s="324" t="str">
        <f t="shared" si="4"/>
        <v/>
      </c>
      <c r="C67" s="325" t="str">
        <f>TEXT(IFERROR(INDEX('Overview - Section A'!$A$42:$A$48,MATCH(J67,'Overview - Section A'!$I$42:$I$48,0)),""),"YYYY")</f>
        <v>YYYY</v>
      </c>
      <c r="D67" s="326"/>
      <c r="E67" s="326"/>
      <c r="F67" s="327" t="str">
        <f t="shared" si="5"/>
        <v/>
      </c>
      <c r="G67" s="328"/>
      <c r="H67" s="327"/>
      <c r="I67" s="375" t="str">
        <f t="shared" si="6"/>
        <v/>
      </c>
      <c r="J67" s="376" t="s">
        <v>299</v>
      </c>
      <c r="K67" s="375" t="b">
        <f t="shared" si="7"/>
        <v>0</v>
      </c>
      <c r="L67" s="375" t="b">
        <f t="shared" si="8"/>
        <v>1</v>
      </c>
      <c r="M67" s="375" t="s">
        <v>497</v>
      </c>
      <c r="N67" s="46"/>
      <c r="O67" s="170"/>
      <c r="P67" s="170"/>
    </row>
    <row r="68" spans="1:16" ht="16" x14ac:dyDescent="0.15">
      <c r="A68" s="374">
        <v>10</v>
      </c>
      <c r="B68" s="324" t="str">
        <f t="shared" si="4"/>
        <v/>
      </c>
      <c r="C68" s="325" t="str">
        <f>TEXT(IFERROR(INDEX('Overview - Section A'!$A$42:$A$48,MATCH(J68,'Overview - Section A'!$I$42:$I$48,0)),""),"YYYY")</f>
        <v>YYYY</v>
      </c>
      <c r="D68" s="326"/>
      <c r="E68" s="326"/>
      <c r="F68" s="327" t="str">
        <f t="shared" si="5"/>
        <v/>
      </c>
      <c r="G68" s="328"/>
      <c r="H68" s="327"/>
      <c r="I68" s="375" t="str">
        <f t="shared" si="6"/>
        <v/>
      </c>
      <c r="J68" s="376" t="s">
        <v>301</v>
      </c>
      <c r="K68" s="375" t="b">
        <f t="shared" si="7"/>
        <v>0</v>
      </c>
      <c r="L68" s="375" t="b">
        <f t="shared" si="8"/>
        <v>1</v>
      </c>
      <c r="M68" s="375" t="s">
        <v>498</v>
      </c>
      <c r="N68" s="46"/>
      <c r="O68" s="170"/>
      <c r="P68" s="170"/>
    </row>
    <row r="69" spans="1:16" ht="16" x14ac:dyDescent="0.15">
      <c r="A69" s="374">
        <v>10</v>
      </c>
      <c r="B69" s="324" t="str">
        <f t="shared" si="4"/>
        <v/>
      </c>
      <c r="C69" s="325" t="str">
        <f>TEXT(IFERROR(INDEX('Overview - Section A'!$A$42:$A$48,MATCH(J69,'Overview - Section A'!$I$42:$I$48,0)),""),"YYYY")</f>
        <v>YYYY</v>
      </c>
      <c r="D69" s="326"/>
      <c r="E69" s="326"/>
      <c r="F69" s="327" t="str">
        <f t="shared" si="5"/>
        <v/>
      </c>
      <c r="G69" s="328"/>
      <c r="H69" s="327"/>
      <c r="I69" s="375" t="str">
        <f t="shared" si="6"/>
        <v/>
      </c>
      <c r="J69" s="376" t="s">
        <v>303</v>
      </c>
      <c r="K69" s="375" t="b">
        <f t="shared" si="7"/>
        <v>0</v>
      </c>
      <c r="L69" s="375" t="b">
        <f t="shared" si="8"/>
        <v>1</v>
      </c>
      <c r="M69" s="375" t="s">
        <v>499</v>
      </c>
      <c r="N69" s="46"/>
      <c r="O69" s="170"/>
      <c r="P69" s="170"/>
    </row>
    <row r="70" spans="1:16" ht="16" x14ac:dyDescent="0.15">
      <c r="A70" s="374">
        <v>11</v>
      </c>
      <c r="B70" s="324" t="str">
        <f t="shared" si="4"/>
        <v/>
      </c>
      <c r="C70" s="325" t="str">
        <f>TEXT(IFERROR(INDEX('Overview - Section A'!$A$42:$A$48,MATCH(J70,'Overview - Section A'!$I$42:$I$48,0)),""),"YYYY")</f>
        <v>YYYY</v>
      </c>
      <c r="D70" s="326"/>
      <c r="E70" s="326"/>
      <c r="F70" s="327" t="str">
        <f t="shared" si="5"/>
        <v/>
      </c>
      <c r="G70" s="328"/>
      <c r="H70" s="327"/>
      <c r="I70" s="375" t="str">
        <f t="shared" si="6"/>
        <v/>
      </c>
      <c r="J70" s="376" t="s">
        <v>297</v>
      </c>
      <c r="K70" s="375" t="b">
        <f t="shared" si="7"/>
        <v>0</v>
      </c>
      <c r="L70" s="375" t="b">
        <f t="shared" si="8"/>
        <v>1</v>
      </c>
      <c r="M70" s="375" t="s">
        <v>500</v>
      </c>
      <c r="N70" s="46"/>
      <c r="O70" s="170"/>
      <c r="P70" s="170"/>
    </row>
    <row r="71" spans="1:16" ht="16" x14ac:dyDescent="0.15">
      <c r="A71" s="374">
        <v>11</v>
      </c>
      <c r="B71" s="324" t="str">
        <f t="shared" si="4"/>
        <v/>
      </c>
      <c r="C71" s="325" t="str">
        <f>TEXT(IFERROR(INDEX('Overview - Section A'!$A$42:$A$48,MATCH(J71,'Overview - Section A'!$I$42:$I$48,0)),""),"YYYY")</f>
        <v>YYYY</v>
      </c>
      <c r="D71" s="326"/>
      <c r="E71" s="326"/>
      <c r="F71" s="327" t="str">
        <f t="shared" si="5"/>
        <v/>
      </c>
      <c r="G71" s="328"/>
      <c r="H71" s="327"/>
      <c r="I71" s="375" t="str">
        <f t="shared" si="6"/>
        <v/>
      </c>
      <c r="J71" s="376" t="s">
        <v>299</v>
      </c>
      <c r="K71" s="375" t="b">
        <f t="shared" si="7"/>
        <v>0</v>
      </c>
      <c r="L71" s="375" t="b">
        <f t="shared" si="8"/>
        <v>1</v>
      </c>
      <c r="M71" s="375" t="s">
        <v>501</v>
      </c>
      <c r="N71" s="46"/>
      <c r="O71" s="170"/>
      <c r="P71" s="170"/>
    </row>
    <row r="72" spans="1:16" ht="16" x14ac:dyDescent="0.15">
      <c r="A72" s="374">
        <v>11</v>
      </c>
      <c r="B72" s="324" t="str">
        <f t="shared" si="4"/>
        <v/>
      </c>
      <c r="C72" s="325" t="str">
        <f>TEXT(IFERROR(INDEX('Overview - Section A'!$A$42:$A$48,MATCH(J72,'Overview - Section A'!$I$42:$I$48,0)),""),"YYYY")</f>
        <v>YYYY</v>
      </c>
      <c r="D72" s="326"/>
      <c r="E72" s="326"/>
      <c r="F72" s="327" t="str">
        <f t="shared" si="5"/>
        <v/>
      </c>
      <c r="G72" s="328"/>
      <c r="H72" s="327"/>
      <c r="I72" s="375" t="str">
        <f t="shared" si="6"/>
        <v/>
      </c>
      <c r="J72" s="376" t="s">
        <v>301</v>
      </c>
      <c r="K72" s="375" t="b">
        <f t="shared" si="7"/>
        <v>0</v>
      </c>
      <c r="L72" s="375" t="b">
        <f t="shared" si="8"/>
        <v>1</v>
      </c>
      <c r="M72" s="375" t="s">
        <v>502</v>
      </c>
      <c r="N72" s="46"/>
      <c r="O72" s="170"/>
      <c r="P72" s="170"/>
    </row>
    <row r="73" spans="1:16" ht="16" x14ac:dyDescent="0.15">
      <c r="A73" s="374">
        <v>11</v>
      </c>
      <c r="B73" s="324" t="str">
        <f t="shared" si="4"/>
        <v/>
      </c>
      <c r="C73" s="325" t="str">
        <f>TEXT(IFERROR(INDEX('Overview - Section A'!$A$42:$A$48,MATCH(J73,'Overview - Section A'!$I$42:$I$48,0)),""),"YYYY")</f>
        <v>YYYY</v>
      </c>
      <c r="D73" s="326"/>
      <c r="E73" s="326"/>
      <c r="F73" s="327" t="str">
        <f t="shared" si="5"/>
        <v/>
      </c>
      <c r="G73" s="328"/>
      <c r="H73" s="327"/>
      <c r="I73" s="375" t="str">
        <f t="shared" si="6"/>
        <v/>
      </c>
      <c r="J73" s="376" t="s">
        <v>303</v>
      </c>
      <c r="K73" s="375" t="b">
        <f t="shared" si="7"/>
        <v>0</v>
      </c>
      <c r="L73" s="375" t="b">
        <f t="shared" si="8"/>
        <v>1</v>
      </c>
      <c r="M73" s="375" t="s">
        <v>503</v>
      </c>
      <c r="N73" s="46"/>
      <c r="O73" s="170"/>
      <c r="P73" s="170"/>
    </row>
    <row r="74" spans="1:16" ht="16" x14ac:dyDescent="0.15">
      <c r="A74" s="374">
        <v>12</v>
      </c>
      <c r="B74" s="324" t="str">
        <f t="shared" si="4"/>
        <v/>
      </c>
      <c r="C74" s="325" t="str">
        <f>TEXT(IFERROR(INDEX('Overview - Section A'!$A$42:$A$48,MATCH(J74,'Overview - Section A'!$I$42:$I$48,0)),""),"YYYY")</f>
        <v>YYYY</v>
      </c>
      <c r="D74" s="326"/>
      <c r="E74" s="326"/>
      <c r="F74" s="327" t="str">
        <f t="shared" si="5"/>
        <v/>
      </c>
      <c r="G74" s="328"/>
      <c r="H74" s="327"/>
      <c r="I74" s="375" t="str">
        <f t="shared" si="6"/>
        <v/>
      </c>
      <c r="J74" s="376" t="s">
        <v>297</v>
      </c>
      <c r="K74" s="375" t="b">
        <f t="shared" si="7"/>
        <v>0</v>
      </c>
      <c r="L74" s="375" t="b">
        <f t="shared" si="8"/>
        <v>1</v>
      </c>
      <c r="M74" s="375" t="s">
        <v>504</v>
      </c>
      <c r="N74" s="46"/>
      <c r="O74" s="170"/>
      <c r="P74" s="170"/>
    </row>
    <row r="75" spans="1:16" ht="16" x14ac:dyDescent="0.15">
      <c r="A75" s="374">
        <v>12</v>
      </c>
      <c r="B75" s="324" t="str">
        <f t="shared" si="4"/>
        <v/>
      </c>
      <c r="C75" s="325" t="str">
        <f>TEXT(IFERROR(INDEX('Overview - Section A'!$A$42:$A$48,MATCH(J75,'Overview - Section A'!$I$42:$I$48,0)),""),"YYYY")</f>
        <v>YYYY</v>
      </c>
      <c r="D75" s="326"/>
      <c r="E75" s="326"/>
      <c r="F75" s="327" t="str">
        <f t="shared" si="5"/>
        <v/>
      </c>
      <c r="G75" s="328"/>
      <c r="H75" s="327"/>
      <c r="I75" s="375" t="str">
        <f t="shared" si="6"/>
        <v/>
      </c>
      <c r="J75" s="376" t="s">
        <v>299</v>
      </c>
      <c r="K75" s="375" t="b">
        <f t="shared" si="7"/>
        <v>0</v>
      </c>
      <c r="L75" s="375" t="b">
        <f t="shared" si="8"/>
        <v>1</v>
      </c>
      <c r="M75" s="375" t="s">
        <v>505</v>
      </c>
      <c r="N75" s="46"/>
      <c r="O75" s="170"/>
      <c r="P75" s="170"/>
    </row>
    <row r="76" spans="1:16" ht="16" x14ac:dyDescent="0.15">
      <c r="A76" s="374">
        <v>12</v>
      </c>
      <c r="B76" s="324" t="str">
        <f t="shared" si="4"/>
        <v/>
      </c>
      <c r="C76" s="325" t="str">
        <f>TEXT(IFERROR(INDEX('Overview - Section A'!$A$42:$A$48,MATCH(J76,'Overview - Section A'!$I$42:$I$48,0)),""),"YYYY")</f>
        <v>YYYY</v>
      </c>
      <c r="D76" s="326"/>
      <c r="E76" s="326"/>
      <c r="F76" s="327" t="str">
        <f t="shared" si="5"/>
        <v/>
      </c>
      <c r="G76" s="328"/>
      <c r="H76" s="327"/>
      <c r="I76" s="375" t="str">
        <f t="shared" si="6"/>
        <v/>
      </c>
      <c r="J76" s="376" t="s">
        <v>301</v>
      </c>
      <c r="K76" s="375" t="b">
        <f t="shared" si="7"/>
        <v>0</v>
      </c>
      <c r="L76" s="375" t="b">
        <f t="shared" si="8"/>
        <v>1</v>
      </c>
      <c r="M76" s="375" t="s">
        <v>506</v>
      </c>
      <c r="N76" s="46"/>
      <c r="O76" s="170"/>
      <c r="P76" s="170"/>
    </row>
    <row r="77" spans="1:16" ht="16" x14ac:dyDescent="0.15">
      <c r="A77" s="374">
        <v>12</v>
      </c>
      <c r="B77" s="324" t="str">
        <f t="shared" si="4"/>
        <v/>
      </c>
      <c r="C77" s="325" t="str">
        <f>TEXT(IFERROR(INDEX('Overview - Section A'!$A$42:$A$48,MATCH(J77,'Overview - Section A'!$I$42:$I$48,0)),""),"YYYY")</f>
        <v>YYYY</v>
      </c>
      <c r="D77" s="326"/>
      <c r="E77" s="326"/>
      <c r="F77" s="327" t="str">
        <f t="shared" si="5"/>
        <v/>
      </c>
      <c r="G77" s="328"/>
      <c r="H77" s="327"/>
      <c r="I77" s="375" t="str">
        <f t="shared" si="6"/>
        <v/>
      </c>
      <c r="J77" s="376" t="s">
        <v>303</v>
      </c>
      <c r="K77" s="375" t="b">
        <f t="shared" si="7"/>
        <v>0</v>
      </c>
      <c r="L77" s="375" t="b">
        <f t="shared" si="8"/>
        <v>1</v>
      </c>
      <c r="M77" s="375" t="s">
        <v>507</v>
      </c>
      <c r="N77" s="46"/>
      <c r="O77" s="170"/>
      <c r="P77" s="170"/>
    </row>
    <row r="78" spans="1:16" ht="16" x14ac:dyDescent="0.15">
      <c r="A78" s="374">
        <v>13</v>
      </c>
      <c r="B78" s="324" t="str">
        <f t="shared" si="4"/>
        <v/>
      </c>
      <c r="C78" s="325" t="str">
        <f>TEXT(IFERROR(INDEX('Overview - Section A'!$A$42:$A$48,MATCH(J78,'Overview - Section A'!$I$42:$I$48,0)),""),"YYYY")</f>
        <v>YYYY</v>
      </c>
      <c r="D78" s="326"/>
      <c r="E78" s="326"/>
      <c r="F78" s="327" t="str">
        <f t="shared" si="5"/>
        <v/>
      </c>
      <c r="G78" s="328"/>
      <c r="H78" s="327"/>
      <c r="I78" s="375" t="str">
        <f t="shared" si="6"/>
        <v/>
      </c>
      <c r="J78" s="376" t="s">
        <v>297</v>
      </c>
      <c r="K78" s="375" t="b">
        <f t="shared" si="7"/>
        <v>0</v>
      </c>
      <c r="L78" s="375" t="b">
        <f t="shared" si="8"/>
        <v>1</v>
      </c>
      <c r="M78" s="375" t="s">
        <v>508</v>
      </c>
      <c r="N78" s="46"/>
      <c r="O78" s="170"/>
      <c r="P78" s="170"/>
    </row>
    <row r="79" spans="1:16" ht="16" x14ac:dyDescent="0.15">
      <c r="A79" s="374">
        <v>13</v>
      </c>
      <c r="B79" s="324" t="str">
        <f t="shared" si="4"/>
        <v/>
      </c>
      <c r="C79" s="325" t="str">
        <f>TEXT(IFERROR(INDEX('Overview - Section A'!$A$42:$A$48,MATCH(J79,'Overview - Section A'!$I$42:$I$48,0)),""),"YYYY")</f>
        <v>YYYY</v>
      </c>
      <c r="D79" s="326"/>
      <c r="E79" s="326"/>
      <c r="F79" s="327" t="str">
        <f t="shared" si="5"/>
        <v/>
      </c>
      <c r="G79" s="328"/>
      <c r="H79" s="327"/>
      <c r="I79" s="375" t="str">
        <f t="shared" si="6"/>
        <v/>
      </c>
      <c r="J79" s="376" t="s">
        <v>299</v>
      </c>
      <c r="K79" s="375" t="b">
        <f t="shared" si="7"/>
        <v>0</v>
      </c>
      <c r="L79" s="375" t="b">
        <f t="shared" si="8"/>
        <v>1</v>
      </c>
      <c r="M79" s="375" t="s">
        <v>509</v>
      </c>
      <c r="N79" s="46"/>
      <c r="O79" s="170"/>
      <c r="P79" s="170"/>
    </row>
    <row r="80" spans="1:16" ht="16" x14ac:dyDescent="0.15">
      <c r="A80" s="374">
        <v>13</v>
      </c>
      <c r="B80" s="324" t="str">
        <f t="shared" si="4"/>
        <v/>
      </c>
      <c r="C80" s="325" t="str">
        <f>TEXT(IFERROR(INDEX('Overview - Section A'!$A$42:$A$48,MATCH(J80,'Overview - Section A'!$I$42:$I$48,0)),""),"YYYY")</f>
        <v>YYYY</v>
      </c>
      <c r="D80" s="326"/>
      <c r="E80" s="326"/>
      <c r="F80" s="327" t="str">
        <f t="shared" si="5"/>
        <v/>
      </c>
      <c r="G80" s="328"/>
      <c r="H80" s="327"/>
      <c r="I80" s="375" t="str">
        <f t="shared" si="6"/>
        <v/>
      </c>
      <c r="J80" s="376" t="s">
        <v>301</v>
      </c>
      <c r="K80" s="375" t="b">
        <f t="shared" si="7"/>
        <v>0</v>
      </c>
      <c r="L80" s="375" t="b">
        <f t="shared" si="8"/>
        <v>1</v>
      </c>
      <c r="M80" s="375" t="s">
        <v>510</v>
      </c>
      <c r="N80" s="46"/>
      <c r="O80" s="170"/>
      <c r="P80" s="170"/>
    </row>
    <row r="81" spans="1:16" ht="16" x14ac:dyDescent="0.15">
      <c r="A81" s="374">
        <v>13</v>
      </c>
      <c r="B81" s="324" t="str">
        <f t="shared" si="4"/>
        <v/>
      </c>
      <c r="C81" s="325" t="str">
        <f>TEXT(IFERROR(INDEX('Overview - Section A'!$A$42:$A$48,MATCH(J81,'Overview - Section A'!$I$42:$I$48,0)),""),"YYYY")</f>
        <v>YYYY</v>
      </c>
      <c r="D81" s="326"/>
      <c r="E81" s="326"/>
      <c r="F81" s="327" t="str">
        <f t="shared" si="5"/>
        <v/>
      </c>
      <c r="G81" s="328"/>
      <c r="H81" s="327"/>
      <c r="I81" s="375" t="str">
        <f t="shared" si="6"/>
        <v/>
      </c>
      <c r="J81" s="376" t="s">
        <v>303</v>
      </c>
      <c r="K81" s="375" t="b">
        <f t="shared" si="7"/>
        <v>0</v>
      </c>
      <c r="L81" s="375" t="b">
        <f t="shared" si="8"/>
        <v>1</v>
      </c>
      <c r="M81" s="375" t="s">
        <v>511</v>
      </c>
      <c r="N81" s="46"/>
      <c r="O81" s="170"/>
      <c r="P81" s="170"/>
    </row>
    <row r="82" spans="1:16" ht="16" x14ac:dyDescent="0.15">
      <c r="A82" s="374">
        <v>14</v>
      </c>
      <c r="B82" s="324" t="str">
        <f t="shared" si="4"/>
        <v/>
      </c>
      <c r="C82" s="325" t="str">
        <f>TEXT(IFERROR(INDEX('Overview - Section A'!$A$42:$A$48,MATCH(J82,'Overview - Section A'!$I$42:$I$48,0)),""),"YYYY")</f>
        <v>YYYY</v>
      </c>
      <c r="D82" s="326"/>
      <c r="E82" s="326"/>
      <c r="F82" s="327" t="str">
        <f t="shared" si="5"/>
        <v/>
      </c>
      <c r="G82" s="328"/>
      <c r="H82" s="327"/>
      <c r="I82" s="375" t="str">
        <f t="shared" si="6"/>
        <v/>
      </c>
      <c r="J82" s="376" t="s">
        <v>297</v>
      </c>
      <c r="K82" s="375" t="b">
        <f t="shared" si="7"/>
        <v>0</v>
      </c>
      <c r="L82" s="375" t="b">
        <f t="shared" si="8"/>
        <v>1</v>
      </c>
      <c r="M82" s="375" t="s">
        <v>512</v>
      </c>
      <c r="N82" s="46"/>
      <c r="O82" s="170"/>
      <c r="P82" s="170"/>
    </row>
    <row r="83" spans="1:16" ht="16" x14ac:dyDescent="0.15">
      <c r="A83" s="374">
        <v>14</v>
      </c>
      <c r="B83" s="324" t="str">
        <f t="shared" si="4"/>
        <v/>
      </c>
      <c r="C83" s="325" t="str">
        <f>TEXT(IFERROR(INDEX('Overview - Section A'!$A$42:$A$48,MATCH(J83,'Overview - Section A'!$I$42:$I$48,0)),""),"YYYY")</f>
        <v>YYYY</v>
      </c>
      <c r="D83" s="326"/>
      <c r="E83" s="326"/>
      <c r="F83" s="327" t="str">
        <f t="shared" si="5"/>
        <v/>
      </c>
      <c r="G83" s="328"/>
      <c r="H83" s="327"/>
      <c r="I83" s="375" t="str">
        <f t="shared" si="6"/>
        <v/>
      </c>
      <c r="J83" s="376" t="s">
        <v>299</v>
      </c>
      <c r="K83" s="375" t="b">
        <f t="shared" si="7"/>
        <v>0</v>
      </c>
      <c r="L83" s="375" t="b">
        <f t="shared" si="8"/>
        <v>1</v>
      </c>
      <c r="M83" s="375" t="s">
        <v>513</v>
      </c>
      <c r="N83" s="46"/>
      <c r="O83" s="170"/>
      <c r="P83" s="170"/>
    </row>
    <row r="84" spans="1:16" ht="16" x14ac:dyDescent="0.15">
      <c r="A84" s="374">
        <v>14</v>
      </c>
      <c r="B84" s="324" t="str">
        <f t="shared" si="4"/>
        <v/>
      </c>
      <c r="C84" s="325" t="str">
        <f>TEXT(IFERROR(INDEX('Overview - Section A'!$A$42:$A$48,MATCH(J84,'Overview - Section A'!$I$42:$I$48,0)),""),"YYYY")</f>
        <v>YYYY</v>
      </c>
      <c r="D84" s="326"/>
      <c r="E84" s="326"/>
      <c r="F84" s="327" t="str">
        <f t="shared" si="5"/>
        <v/>
      </c>
      <c r="G84" s="328"/>
      <c r="H84" s="327"/>
      <c r="I84" s="375" t="str">
        <f t="shared" si="6"/>
        <v/>
      </c>
      <c r="J84" s="376" t="s">
        <v>301</v>
      </c>
      <c r="K84" s="375" t="b">
        <f t="shared" si="7"/>
        <v>0</v>
      </c>
      <c r="L84" s="375" t="b">
        <f t="shared" si="8"/>
        <v>1</v>
      </c>
      <c r="M84" s="375" t="s">
        <v>514</v>
      </c>
      <c r="N84" s="46"/>
      <c r="O84" s="170"/>
      <c r="P84" s="170"/>
    </row>
    <row r="85" spans="1:16" ht="16" x14ac:dyDescent="0.15">
      <c r="A85" s="374">
        <v>14</v>
      </c>
      <c r="B85" s="324" t="str">
        <f t="shared" si="4"/>
        <v/>
      </c>
      <c r="C85" s="325" t="str">
        <f>TEXT(IFERROR(INDEX('Overview - Section A'!$A$42:$A$48,MATCH(J85,'Overview - Section A'!$I$42:$I$48,0)),""),"YYYY")</f>
        <v>YYYY</v>
      </c>
      <c r="D85" s="326"/>
      <c r="E85" s="326"/>
      <c r="F85" s="327" t="str">
        <f t="shared" si="5"/>
        <v/>
      </c>
      <c r="G85" s="328"/>
      <c r="H85" s="327"/>
      <c r="I85" s="375" t="str">
        <f t="shared" si="6"/>
        <v/>
      </c>
      <c r="J85" s="376" t="s">
        <v>303</v>
      </c>
      <c r="K85" s="375" t="b">
        <f t="shared" si="7"/>
        <v>0</v>
      </c>
      <c r="L85" s="375" t="b">
        <f t="shared" si="8"/>
        <v>1</v>
      </c>
      <c r="M85" s="375" t="s">
        <v>515</v>
      </c>
      <c r="N85" s="46"/>
      <c r="O85" s="170"/>
      <c r="P85" s="170"/>
    </row>
    <row r="86" spans="1:16" ht="16" x14ac:dyDescent="0.15">
      <c r="A86" s="374">
        <v>15</v>
      </c>
      <c r="B86" s="324" t="str">
        <f t="shared" si="4"/>
        <v/>
      </c>
      <c r="C86" s="325" t="str">
        <f>TEXT(IFERROR(INDEX('Overview - Section A'!$A$42:$A$48,MATCH(J86,'Overview - Section A'!$I$42:$I$48,0)),""),"YYYY")</f>
        <v>YYYY</v>
      </c>
      <c r="D86" s="326"/>
      <c r="E86" s="326"/>
      <c r="F86" s="327" t="str">
        <f t="shared" si="5"/>
        <v/>
      </c>
      <c r="G86" s="328"/>
      <c r="H86" s="327"/>
      <c r="I86" s="375" t="str">
        <f t="shared" si="6"/>
        <v/>
      </c>
      <c r="J86" s="376" t="s">
        <v>297</v>
      </c>
      <c r="K86" s="375" t="b">
        <f t="shared" si="7"/>
        <v>0</v>
      </c>
      <c r="L86" s="375" t="b">
        <f t="shared" si="8"/>
        <v>1</v>
      </c>
      <c r="M86" s="375" t="s">
        <v>516</v>
      </c>
      <c r="N86" s="46"/>
      <c r="O86" s="170"/>
      <c r="P86" s="170"/>
    </row>
    <row r="87" spans="1:16" ht="16" x14ac:dyDescent="0.15">
      <c r="A87" s="374">
        <v>15</v>
      </c>
      <c r="B87" s="324" t="str">
        <f t="shared" si="4"/>
        <v/>
      </c>
      <c r="C87" s="325" t="str">
        <f>TEXT(IFERROR(INDEX('Overview - Section A'!$A$42:$A$48,MATCH(J87,'Overview - Section A'!$I$42:$I$48,0)),""),"YYYY")</f>
        <v>YYYY</v>
      </c>
      <c r="D87" s="326"/>
      <c r="E87" s="326"/>
      <c r="F87" s="327" t="str">
        <f t="shared" si="5"/>
        <v/>
      </c>
      <c r="G87" s="328"/>
      <c r="H87" s="327"/>
      <c r="I87" s="375" t="str">
        <f t="shared" si="6"/>
        <v/>
      </c>
      <c r="J87" s="376" t="s">
        <v>299</v>
      </c>
      <c r="K87" s="375" t="b">
        <f t="shared" si="7"/>
        <v>0</v>
      </c>
      <c r="L87" s="375" t="b">
        <f t="shared" si="8"/>
        <v>1</v>
      </c>
      <c r="M87" s="375" t="s">
        <v>517</v>
      </c>
      <c r="N87" s="46"/>
      <c r="O87" s="170"/>
      <c r="P87" s="170"/>
    </row>
    <row r="88" spans="1:16" ht="16" x14ac:dyDescent="0.15">
      <c r="A88" s="374">
        <v>15</v>
      </c>
      <c r="B88" s="324" t="str">
        <f t="shared" si="4"/>
        <v/>
      </c>
      <c r="C88" s="325" t="str">
        <f>TEXT(IFERROR(INDEX('Overview - Section A'!$A$42:$A$48,MATCH(J88,'Overview - Section A'!$I$42:$I$48,0)),""),"YYYY")</f>
        <v>YYYY</v>
      </c>
      <c r="D88" s="326"/>
      <c r="E88" s="326"/>
      <c r="F88" s="327" t="str">
        <f t="shared" si="5"/>
        <v/>
      </c>
      <c r="G88" s="328"/>
      <c r="H88" s="327"/>
      <c r="I88" s="375" t="str">
        <f t="shared" si="6"/>
        <v/>
      </c>
      <c r="J88" s="376" t="s">
        <v>301</v>
      </c>
      <c r="K88" s="375" t="b">
        <f t="shared" si="7"/>
        <v>0</v>
      </c>
      <c r="L88" s="375" t="b">
        <f t="shared" si="8"/>
        <v>1</v>
      </c>
      <c r="M88" s="375" t="s">
        <v>518</v>
      </c>
      <c r="N88" s="46"/>
      <c r="O88" s="170"/>
      <c r="P88" s="170"/>
    </row>
    <row r="89" spans="1:16" ht="16" x14ac:dyDescent="0.15">
      <c r="A89" s="374">
        <v>15</v>
      </c>
      <c r="B89" s="324" t="str">
        <f t="shared" si="4"/>
        <v/>
      </c>
      <c r="C89" s="325" t="str">
        <f>TEXT(IFERROR(INDEX('Overview - Section A'!$A$42:$A$48,MATCH(J89,'Overview - Section A'!$I$42:$I$48,0)),""),"YYYY")</f>
        <v>YYYY</v>
      </c>
      <c r="D89" s="326"/>
      <c r="E89" s="326"/>
      <c r="F89" s="327" t="str">
        <f t="shared" si="5"/>
        <v/>
      </c>
      <c r="G89" s="328"/>
      <c r="H89" s="327"/>
      <c r="I89" s="375" t="str">
        <f t="shared" si="6"/>
        <v/>
      </c>
      <c r="J89" s="376" t="s">
        <v>303</v>
      </c>
      <c r="K89" s="375" t="b">
        <f t="shared" si="7"/>
        <v>0</v>
      </c>
      <c r="L89" s="375" t="b">
        <f t="shared" si="8"/>
        <v>1</v>
      </c>
      <c r="M89" s="375" t="s">
        <v>519</v>
      </c>
      <c r="N89" s="46"/>
      <c r="O89" s="170"/>
      <c r="P89" s="170"/>
    </row>
    <row r="90" spans="1:16" ht="13" thickBot="1" x14ac:dyDescent="0.2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5"/>
      <c r="O90" s="170"/>
      <c r="P90" s="170"/>
    </row>
    <row r="91" spans="1:16" x14ac:dyDescent="0.15">
      <c r="O91" s="170"/>
      <c r="P91" s="170"/>
    </row>
    <row r="95" spans="1:16" x14ac:dyDescent="0.15">
      <c r="A95" s="27" t="s">
        <v>77</v>
      </c>
    </row>
  </sheetData>
  <sheetProtection sheet="1" objects="1" scenarios="1" formatColumns="0" formatRows="0" sort="0" autoFilter="0"/>
  <mergeCells count="4">
    <mergeCell ref="A2:Q2"/>
    <mergeCell ref="A1:Q1"/>
    <mergeCell ref="A27:H27"/>
    <mergeCell ref="A7:P7"/>
  </mergeCells>
  <conditionalFormatting sqref="A29:C89">
    <cfRule type="expression" dxfId="34" priority="6">
      <formula>MOD($A29,2)=0</formula>
    </cfRule>
    <cfRule type="expression" dxfId="33" priority="7">
      <formula>MOD($A29,2)=1</formula>
    </cfRule>
  </conditionalFormatting>
  <conditionalFormatting sqref="B9:C24">
    <cfRule type="expression" dxfId="32" priority="1">
      <formula>AND($B9&lt;&gt;"",$C9&lt;&gt;"")</formula>
    </cfRule>
  </conditionalFormatting>
  <dataValidations count="12">
    <dataValidation type="list" allowBlank="1" showInputMessage="1" showErrorMessage="1" sqref="B9:B24">
      <formula1>ImpactIndicator</formula1>
    </dataValidation>
    <dataValidation type="list" allowBlank="1" showInputMessage="1" showErrorMessage="1" sqref="H9:H24">
      <formula1>ResponsiblePR</formula1>
    </dataValidation>
    <dataValidation type="custom" allowBlank="1" showInputMessage="1" showErrorMessage="1" errorTitle="Indicators" error="Cannot enter both Standard and Impact indicators on the same line" sqref="C9:C24">
      <formula1>B9=""</formula1>
    </dataValidation>
    <dataValidation type="decimal" allowBlank="1" showInputMessage="1" showErrorMessage="1" errorTitle="X-Author for Excel" error="Please enter a valid numeric value. Valid range for Impact Indicator Number is -1E+18 to 1E+18." promptTitle="X-Author for Excel" sqref="A9:A24 A29:A89">
      <formula1>-1000000000000000000</formula1>
      <formula2>1000000000000000000</formula2>
    </dataValidation>
    <dataValidation type="list" allowBlank="1" showInputMessage="1" showErrorMessage="1" errorTitle="X-Author for Excel" error="Please select a value from the drop-down." promptTitle="X-Author for Excel" sqref="E9:E24">
      <formula1>IF(IFERROR(ROWS(INDIRECT(SUBSTITUTE("AIM_Impact_Indicator__c.AIM_Baseline_Year__c"," ","_"))),-1) &lt; 0, XAuthorInvalidPicklistData,INDIRECT(SUBSTITUTE("AIM_Impact_Indicator__c.AIM_Baseline_Year__c"," ","_")))</formula1>
    </dataValidation>
    <dataValidation type="list" allowBlank="1" showInputMessage="1" showErrorMessage="1" errorTitle="X-Author for Excel" error="Please select either TRUE or FALSE from the dropdown." promptTitle="X-Author for Excel" sqref="S9:T24 K29:L89">
      <formula1>"TRUE,FALSE"</formula1>
    </dataValidation>
    <dataValidation type="custom" allowBlank="1" showInputMessage="1" showErrorMessage="1" errorTitle="X-Author for Excel" error="Id and Lookup fields are not editable." promptTitle="X-Author for Excel" sqref="W9:Y24 M29:M89 J29:J89">
      <formula1>""</formula1>
    </dataValidation>
    <dataValidation type="decimal" allowBlank="1" showInputMessage="1" showErrorMessage="1" errorTitle="X-Author for Excel" error="Please enter a valid numeric value. Valid range for Target N# is -10000000000 to 10000000000." promptTitle="X-Author for Excel" sqref="D29:D89">
      <formula1>-10000000000</formula1>
      <formula2>10000000000</formula2>
    </dataValidation>
    <dataValidation type="decimal" allowBlank="1" showInputMessage="1" showErrorMessage="1" errorTitle="X-Author for Excel" error="Please enter a valid numeric value. Valid range for Target D# is -10000000000 to 10000000000." promptTitle="X-Author for Excel" sqref="E29:E89">
      <formula1>-10000000000</formula1>
      <formula2>10000000000</formula2>
    </dataValidation>
    <dataValidation type="decimal" allowBlank="1" showInputMessage="1" showErrorMessage="1" errorTitle="X-Author for Excel" error="Please enter a valid numeric value. Valid range for Target % is -99999.99 to 99999.99." promptTitle="X-Author for Excel" sqref="F29:F89">
      <formula1>-99999.99</formula1>
      <formula2>99999.99</formula2>
    </dataValidation>
    <dataValidation type="date" allowBlank="1" showInputMessage="1" showErrorMessage="1" errorTitle="X-Author for Excel" error="Please enter a valid date." promptTitle="X-Author for Excel" sqref="G29:G89">
      <formula1>1</formula1>
      <formula2>767376</formula2>
    </dataValidation>
    <dataValidation type="list" allowBlank="1" showInputMessage="1" showErrorMessage="1" errorTitle="X-Author for Excel" error="Please select a value from the drop-down." promptTitle="X-Author for Excel" sqref="H29:H89">
      <formula1>IF(IFERROR(ROWS(INDIRECT(SUBSTITUTE("AIM_Impact_Indicator_Targets_Results__c.AIM_Mark_if_target_is_TBD__c"," ","_"))),-1) &lt; 0, XAuthorInvalidPicklistData,INDIRECT(SUBSTITUTE("AIM_Impact_Indicator_Targets_Results__c.AIM_Mark_if_target_is_TBD__c"," ","_")))</formula1>
    </dataValidation>
  </dataValidations>
  <hyperlinks>
    <hyperlink ref="C4" location="_8d9f9399_d674_44d3_98fa_9bdc7c2dff17" display="Impact Indicator Targets"/>
    <hyperlink ref="B4" location="'Impact Indicators - Section B'!A7" display="Impact Indicators"/>
    <hyperlink ref="A95" location="'Impact Indicators - Section B'!A4" display="Impact Indicators - Section B'!A4"/>
  </hyperlinks>
  <pageMargins left="0.7" right="0.7" top="0.75" bottom="0.75" header="0.3" footer="0.3"/>
  <pageSetup paperSize="8" scale="90" fitToHeight="0" orientation="landscape" r:id="rId1"/>
  <colBreaks count="1" manualBreakCount="1">
    <brk id="27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4C8394A-9D66-42A4-B2BF-3D05CF5025B5}">
            <xm:f>INDEX('Overview - Section A'!$E$43:$E$48,MATCH($J29,'Overview - Section A'!$I$43:$I$48,0))&gt;'Overview - Section A'!$E$8</xm:f>
            <x14:dxf>
              <font>
                <color theme="0" tint="-0.24994659260841701"/>
              </font>
              <fill>
                <patternFill>
                  <bgColor theme="0" tint="-0.24994659260841701"/>
                </patternFill>
              </fill>
            </x14:dxf>
          </x14:cfRule>
          <xm:sqref>A29:H90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'Reference Records'!$C$2:$C$3</xm:f>
          </x14:formula1>
          <xm:sqref>B25</xm:sqref>
        </x14:dataValidation>
        <x14:dataValidation type="list" allowBlank="1" showInputMessage="1" showErrorMessage="1">
          <x14:formula1>
            <xm:f>'Overview - Section A'!$AO$25:$AO$40</xm:f>
          </x14:formula1>
          <xm:sqref>I9:N24</xm:sqref>
        </x14:dataValidation>
        <x14:dataValidation type="list" allowBlank="1" showInputMessage="1" showErrorMessage="1">
          <x14:formula1>
            <xm:f>IF('Reference Records'!$B$152&lt;&gt;"",'Reference Records'!$B$152,OFFSET('Reference Records'!$A$157,1,0,MATCH("*",'Reference Records'!$A$157:$A$1000,-1)-1,1))</xm:f>
          </x14:formula1>
          <xm:sqref>O9:O24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pageSetUpPr fitToPage="1"/>
  </sheetPr>
  <dimension ref="A1:BA99"/>
  <sheetViews>
    <sheetView showGridLines="0" topLeftCell="A48" zoomScale="70" zoomScaleNormal="70" zoomScaleSheetLayoutView="40" zoomScalePageLayoutView="70" workbookViewId="0">
      <selection activeCell="G47" sqref="G47:G49"/>
    </sheetView>
  </sheetViews>
  <sheetFormatPr baseColWidth="10" defaultColWidth="11" defaultRowHeight="16" x14ac:dyDescent="0.2"/>
  <cols>
    <col min="1" max="1" width="12" style="6" customWidth="1"/>
    <col min="2" max="3" width="30.6640625" style="6" customWidth="1"/>
    <col min="4" max="4" width="12.1640625" style="6" customWidth="1"/>
    <col min="5" max="5" width="11.83203125" style="6" customWidth="1"/>
    <col min="6" max="6" width="19.6640625" style="6" customWidth="1"/>
    <col min="7" max="7" width="17.83203125" style="6" customWidth="1"/>
    <col min="8" max="8" width="20.6640625" style="6" customWidth="1"/>
    <col min="9" max="9" width="33.5" style="6" hidden="1" customWidth="1"/>
    <col min="10" max="10" width="28.33203125" style="6" hidden="1" customWidth="1"/>
    <col min="11" max="11" width="26.1640625" style="6" hidden="1" customWidth="1"/>
    <col min="12" max="12" width="24.33203125" style="6" hidden="1" customWidth="1"/>
    <col min="13" max="13" width="22.6640625" style="6" hidden="1" customWidth="1"/>
    <col min="14" max="14" width="0.5" style="6" customWidth="1"/>
    <col min="15" max="15" width="20.6640625" style="6" customWidth="1"/>
    <col min="16" max="16" width="67.1640625" style="6" customWidth="1"/>
    <col min="17" max="17" width="30" style="6" hidden="1" customWidth="1"/>
    <col min="18" max="18" width="28.6640625" style="6" hidden="1" customWidth="1"/>
    <col min="19" max="19" width="17.33203125" style="6" hidden="1" customWidth="1"/>
    <col min="20" max="20" width="29.5" style="6" hidden="1" customWidth="1"/>
    <col min="21" max="21" width="24.6640625" style="6" hidden="1" customWidth="1"/>
    <col min="22" max="22" width="31.33203125" style="6" hidden="1" customWidth="1"/>
    <col min="23" max="25" width="27.5" style="6" hidden="1" customWidth="1"/>
    <col min="26" max="26" width="0.33203125" style="6" customWidth="1"/>
    <col min="27" max="27" width="26.6640625" style="6" customWidth="1"/>
    <col min="28" max="28" width="20.33203125" style="6" customWidth="1"/>
    <col min="29" max="29" width="24.6640625" style="6" customWidth="1"/>
    <col min="30" max="31" width="11" style="6" customWidth="1"/>
    <col min="32" max="32" width="11" style="9" customWidth="1"/>
    <col min="33" max="33" width="22.6640625" style="9" customWidth="1"/>
    <col min="34" max="37" width="11" style="9" customWidth="1"/>
    <col min="38" max="53" width="11" style="9"/>
    <col min="54" max="16384" width="11" style="6"/>
  </cols>
  <sheetData>
    <row r="1" spans="1:28" ht="21.75" thickBot="1" x14ac:dyDescent="0.3">
      <c r="A1" s="451" t="s">
        <v>46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</row>
    <row r="2" spans="1:28" ht="41" customHeight="1" thickBot="1" x14ac:dyDescent="0.3">
      <c r="A2" s="444" t="s">
        <v>49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6"/>
    </row>
    <row r="3" spans="1:28" ht="16.5" thickBot="1" x14ac:dyDescent="0.3"/>
    <row r="4" spans="1:28" ht="39.75" customHeight="1" thickBot="1" x14ac:dyDescent="0.3">
      <c r="A4" s="49" t="s">
        <v>38</v>
      </c>
      <c r="B4" s="35" t="s">
        <v>23</v>
      </c>
      <c r="C4" s="48" t="s">
        <v>30</v>
      </c>
    </row>
    <row r="6" spans="1:28" x14ac:dyDescent="0.2">
      <c r="Q6" s="9"/>
    </row>
    <row r="7" spans="1:28" ht="24.75" customHeight="1" thickBot="1" x14ac:dyDescent="0.3">
      <c r="C7" s="52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9"/>
      <c r="R7" s="54"/>
      <c r="S7" s="54"/>
    </row>
    <row r="8" spans="1:28" ht="29.25" customHeight="1" thickBot="1" x14ac:dyDescent="0.3">
      <c r="A8" s="435" t="s">
        <v>23</v>
      </c>
      <c r="B8" s="436"/>
      <c r="C8" s="436"/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55"/>
      <c r="P8" s="55"/>
      <c r="Q8" s="12"/>
      <c r="R8" s="56"/>
      <c r="S8" s="56"/>
      <c r="T8" s="56"/>
      <c r="U8" s="56"/>
      <c r="V8" s="56"/>
      <c r="W8" s="56"/>
      <c r="X8" s="56"/>
      <c r="Y8" s="56"/>
      <c r="Z8" s="57"/>
    </row>
    <row r="9" spans="1:28" ht="49.5" customHeight="1" x14ac:dyDescent="0.25">
      <c r="A9" s="307" t="s">
        <v>24</v>
      </c>
      <c r="B9" s="307" t="s">
        <v>85</v>
      </c>
      <c r="C9" s="307" t="s">
        <v>10</v>
      </c>
      <c r="D9" s="307" t="s">
        <v>33</v>
      </c>
      <c r="E9" s="307" t="s">
        <v>34</v>
      </c>
      <c r="F9" s="307" t="s">
        <v>18</v>
      </c>
      <c r="G9" s="307" t="s">
        <v>19</v>
      </c>
      <c r="H9" s="308" t="s">
        <v>21</v>
      </c>
      <c r="I9" s="307"/>
      <c r="J9" s="307"/>
      <c r="K9" s="307"/>
      <c r="L9" s="307"/>
      <c r="M9" s="307"/>
      <c r="N9" s="307"/>
      <c r="O9" s="308" t="s">
        <v>11</v>
      </c>
      <c r="P9" s="308" t="s">
        <v>9</v>
      </c>
      <c r="Q9" s="377"/>
      <c r="R9" s="378" t="s">
        <v>124</v>
      </c>
      <c r="S9" s="378" t="s">
        <v>21</v>
      </c>
      <c r="T9" s="378" t="s">
        <v>105</v>
      </c>
      <c r="U9" s="378" t="s">
        <v>64</v>
      </c>
      <c r="V9" s="378" t="s">
        <v>168</v>
      </c>
      <c r="W9" s="378" t="s">
        <v>66</v>
      </c>
      <c r="X9" s="378" t="s">
        <v>190</v>
      </c>
      <c r="Y9" s="379" t="s">
        <v>212</v>
      </c>
      <c r="Z9" s="161"/>
      <c r="AA9" s="164"/>
      <c r="AB9" s="164"/>
    </row>
    <row r="10" spans="1:28" ht="47.25" hidden="1" x14ac:dyDescent="0.25">
      <c r="A10" s="312" t="s">
        <v>93</v>
      </c>
      <c r="B10" s="313" t="s">
        <v>67</v>
      </c>
      <c r="C10" s="313" t="s">
        <v>68</v>
      </c>
      <c r="D10" s="380" t="s">
        <v>54</v>
      </c>
      <c r="E10" s="380" t="s">
        <v>55</v>
      </c>
      <c r="F10" s="380" t="s">
        <v>56</v>
      </c>
      <c r="G10" s="316" t="str">
        <f>IFERROR(IF(VLOOKUP(B10,'Reference Records'!$C$16:$D$25,2,FALSE)=0,"",VLOOKUP(B10,'Reference Records'!$C$16:$D$25,2,FALSE)),"")</f>
        <v/>
      </c>
      <c r="H10" s="381"/>
      <c r="I10" s="381"/>
      <c r="J10" s="381"/>
      <c r="K10" s="381"/>
      <c r="L10" s="381"/>
      <c r="M10" s="381"/>
      <c r="N10" s="381"/>
      <c r="O10" s="381"/>
      <c r="P10" s="313" t="s">
        <v>57</v>
      </c>
      <c r="Q10" s="377"/>
      <c r="R10" s="378" t="str">
        <f>IF(G10&lt;&gt;"",B10&amp;C10,"")</f>
        <v/>
      </c>
      <c r="S10" s="359" t="str">
        <f>IFERROR(VLOOKUP(H10,'Overview - Section A'!$N$25:$Q$36,4,FALSE),"")</f>
        <v/>
      </c>
      <c r="T10" s="378" t="b">
        <f>IFERROR(TRUE,FALSE)</f>
        <v>1</v>
      </c>
      <c r="U10" s="378" t="b">
        <f>IFERROR(IF(OR(B10&lt;&gt;"",C10&lt;&gt;""),TRUE,FALSE),FALSE)</f>
        <v>1</v>
      </c>
      <c r="V10" s="378" t="str">
        <f>B10&amp;C10</f>
        <v>[Outcome Indicator Name][Custom Outcome Indicator]</v>
      </c>
      <c r="W10" s="378" t="s">
        <v>65</v>
      </c>
      <c r="X10" s="382" t="str">
        <f>IFERROR(VLOOKUP(B10,'Reference Records'!$C$16:$G$25,5,FALSE),"")</f>
        <v/>
      </c>
      <c r="Y10" s="382" t="str">
        <f>IFERROR(IF('Reference Records'!$B$152&lt;&gt;"",VLOOKUP(O10,'Reference Records'!$B$152:$C$152,2,FALSE),VLOOKUP(O10,'Reference Records'!$A$157:$C$1002,3,FALSE)),"")</f>
        <v/>
      </c>
      <c r="Z10" s="161"/>
      <c r="AA10" s="164"/>
      <c r="AB10" s="164"/>
    </row>
    <row r="11" spans="1:28" ht="80" x14ac:dyDescent="0.2">
      <c r="A11" s="312">
        <v>1</v>
      </c>
      <c r="B11" s="313" t="s">
        <v>1872</v>
      </c>
      <c r="C11" s="313"/>
      <c r="D11" s="380" t="s">
        <v>3585</v>
      </c>
      <c r="E11" s="380" t="s">
        <v>258</v>
      </c>
      <c r="F11" s="380" t="s">
        <v>3584</v>
      </c>
      <c r="G11" s="316" t="str">
        <f>IFERROR(IF(VLOOKUP(B11,'Reference Records'!$C$16:$D$25,2,FALSE)=0,"",VLOOKUP(B11,'Reference Records'!$C$16:$D$25,2,FALSE)),"")</f>
        <v/>
      </c>
      <c r="H11" s="381" t="s">
        <v>2220</v>
      </c>
      <c r="I11" s="381"/>
      <c r="J11" s="381"/>
      <c r="K11" s="381"/>
      <c r="L11" s="381"/>
      <c r="M11" s="381"/>
      <c r="N11" s="381"/>
      <c r="O11" s="381" t="s">
        <v>280</v>
      </c>
      <c r="P11" s="313" t="s">
        <v>3586</v>
      </c>
      <c r="Q11" s="377"/>
      <c r="R11" s="378" t="str">
        <f t="shared" ref="R11:R25" si="0">IF(G11&lt;&gt;"",B11&amp;C11,"")</f>
        <v/>
      </c>
      <c r="S11" s="359" t="str">
        <f>IFERROR(VLOOKUP(H11,'Overview - Section A'!$N$25:$Q$36,4,FALSE),"")</f>
        <v>a12g0000007dxX7AAI</v>
      </c>
      <c r="T11" s="378" t="b">
        <f t="shared" ref="T11:T25" si="1">IFERROR(TRUE,FALSE)</f>
        <v>1</v>
      </c>
      <c r="U11" s="378" t="b">
        <f t="shared" ref="U11:U25" si="2">IFERROR(IF(OR(B11&lt;&gt;"",C11&lt;&gt;""),TRUE,FALSE),FALSE)</f>
        <v>1</v>
      </c>
      <c r="V11" s="378" t="str">
        <f t="shared" ref="V11:V25" si="3">B11&amp;C11</f>
        <v>TB O-1a: Case notification rate of all forms of TB per 100,000 population - bacteriologically confirmed plus clinically diagnosed, new and relapse cases</v>
      </c>
      <c r="W11" s="378" t="s">
        <v>520</v>
      </c>
      <c r="X11" s="382" t="str">
        <f>IFERROR(VLOOKUP(B11,'Reference Records'!$C$16:$G$25,5,FALSE),"")</f>
        <v>a1J36000002m4EMEAY</v>
      </c>
      <c r="Y11" s="382" t="str">
        <f>IFERROR(IF('Reference Records'!$B$152&lt;&gt;"",VLOOKUP(O11,'Reference Records'!$B$152:$C$152,2,FALSE),VLOOKUP(O11,'Reference Records'!$A$157:$C$1002,3,FALSE)),"")</f>
        <v>a1A360000013M0HEAU</v>
      </c>
      <c r="Z11" s="161"/>
      <c r="AA11" s="164"/>
      <c r="AB11" s="164"/>
    </row>
    <row r="12" spans="1:28" ht="64" x14ac:dyDescent="0.2">
      <c r="A12" s="312">
        <v>2</v>
      </c>
      <c r="B12" s="313" t="s">
        <v>1862</v>
      </c>
      <c r="C12" s="313"/>
      <c r="D12" s="424" t="s">
        <v>3591</v>
      </c>
      <c r="E12" s="380" t="s">
        <v>257</v>
      </c>
      <c r="F12" s="315" t="s">
        <v>3583</v>
      </c>
      <c r="G12" s="316" t="str">
        <f>IFERROR(IF(VLOOKUP(B12,'Reference Records'!$C$16:$D$25,2,FALSE)=0,"",VLOOKUP(B12,'Reference Records'!$C$16:$D$25,2,FALSE)),"")</f>
        <v/>
      </c>
      <c r="H12" s="381" t="s">
        <v>2220</v>
      </c>
      <c r="I12" s="381"/>
      <c r="J12" s="381"/>
      <c r="K12" s="381"/>
      <c r="L12" s="381"/>
      <c r="M12" s="381"/>
      <c r="N12" s="381"/>
      <c r="O12" s="381" t="s">
        <v>280</v>
      </c>
      <c r="P12" s="313" t="s">
        <v>3588</v>
      </c>
      <c r="Q12" s="377"/>
      <c r="R12" s="378" t="str">
        <f t="shared" si="0"/>
        <v/>
      </c>
      <c r="S12" s="359" t="str">
        <f>IFERROR(VLOOKUP(H12,'Overview - Section A'!$N$25:$Q$36,4,FALSE),"")</f>
        <v>a12g0000007dxX7AAI</v>
      </c>
      <c r="T12" s="378" t="b">
        <f t="shared" si="1"/>
        <v>1</v>
      </c>
      <c r="U12" s="378" t="b">
        <f t="shared" si="2"/>
        <v>1</v>
      </c>
      <c r="V12" s="378" t="str">
        <f t="shared" si="3"/>
        <v>TB O-2a: Treatment success rate of all forms of TB- bacteriologically confirmed plus clinically diagnosed, new and relapse cases</v>
      </c>
      <c r="W12" s="378" t="s">
        <v>521</v>
      </c>
      <c r="X12" s="382" t="str">
        <f>IFERROR(VLOOKUP(B12,'Reference Records'!$C$16:$G$25,5,FALSE),"")</f>
        <v>a1J36000002m4E8EAI</v>
      </c>
      <c r="Y12" s="382" t="str">
        <f>IFERROR(IF('Reference Records'!$B$152&lt;&gt;"",VLOOKUP(O12,'Reference Records'!$B$152:$C$152,2,FALSE),VLOOKUP(O12,'Reference Records'!$A$157:$C$1002,3,FALSE)),"")</f>
        <v>a1A360000013M0HEAU</v>
      </c>
      <c r="Z12" s="161"/>
      <c r="AA12" s="164"/>
      <c r="AB12" s="164"/>
    </row>
    <row r="13" spans="1:28" ht="128" x14ac:dyDescent="0.2">
      <c r="A13" s="312">
        <v>3</v>
      </c>
      <c r="B13" s="313" t="s">
        <v>1878</v>
      </c>
      <c r="C13" s="313"/>
      <c r="D13" s="380" t="s">
        <v>3587</v>
      </c>
      <c r="E13" s="380" t="s">
        <v>258</v>
      </c>
      <c r="F13" s="380" t="s">
        <v>3584</v>
      </c>
      <c r="G13" s="316" t="str">
        <f>IFERROR(IF(VLOOKUP(B13,'Reference Records'!$C$16:$D$25,2,FALSE)=0,"",VLOOKUP(B13,'Reference Records'!$C$16:$D$25,2,FALSE)),"")</f>
        <v/>
      </c>
      <c r="H13" s="381" t="s">
        <v>2220</v>
      </c>
      <c r="I13" s="381"/>
      <c r="J13" s="381"/>
      <c r="K13" s="381"/>
      <c r="L13" s="381"/>
      <c r="M13" s="381"/>
      <c r="N13" s="381"/>
      <c r="O13" s="381" t="s">
        <v>280</v>
      </c>
      <c r="P13" s="313" t="s">
        <v>3596</v>
      </c>
      <c r="Q13" s="377"/>
      <c r="R13" s="378" t="str">
        <f t="shared" si="0"/>
        <v/>
      </c>
      <c r="S13" s="359" t="str">
        <f>IFERROR(VLOOKUP(H13,'Overview - Section A'!$N$25:$Q$36,4,FALSE),"")</f>
        <v>a12g0000007dxX7AAI</v>
      </c>
      <c r="T13" s="378" t="b">
        <f t="shared" si="1"/>
        <v>1</v>
      </c>
      <c r="U13" s="378" t="b">
        <f t="shared" si="2"/>
        <v>1</v>
      </c>
      <c r="V13" s="378" t="str">
        <f t="shared" si="3"/>
        <v>TB O-5(M): TB treatment coverage: Percentage of new and relapse cases that were notified and treated among the estimated number of incident TB cases in the same year (all form of TB - bacteriologically confirmed plus clinically diagnosed)</v>
      </c>
      <c r="W13" s="378" t="s">
        <v>522</v>
      </c>
      <c r="X13" s="382" t="str">
        <f>IFERROR(VLOOKUP(B13,'Reference Records'!$C$16:$G$25,5,FALSE),"")</f>
        <v>a1Jg0000005rdwtEAA</v>
      </c>
      <c r="Y13" s="382" t="str">
        <f>IFERROR(IF('Reference Records'!$B$152&lt;&gt;"",VLOOKUP(O13,'Reference Records'!$B$152:$C$152,2,FALSE),VLOOKUP(O13,'Reference Records'!$A$157:$C$1002,3,FALSE)),"")</f>
        <v>a1A360000013M0HEAU</v>
      </c>
      <c r="Z13" s="161"/>
      <c r="AA13" s="164"/>
      <c r="AB13" s="164"/>
    </row>
    <row r="14" spans="1:28" ht="144" x14ac:dyDescent="0.2">
      <c r="A14" s="312">
        <v>4</v>
      </c>
      <c r="B14" s="313" t="s">
        <v>1875</v>
      </c>
      <c r="C14" s="313"/>
      <c r="D14" s="424" t="s">
        <v>3606</v>
      </c>
      <c r="E14" s="380" t="s">
        <v>258</v>
      </c>
      <c r="F14" s="380" t="s">
        <v>3608</v>
      </c>
      <c r="G14" s="316" t="str">
        <f>IFERROR(IF(VLOOKUP(B14,'Reference Records'!$C$16:$D$25,2,FALSE)=0,"",VLOOKUP(B14,'Reference Records'!$C$16:$D$25,2,FALSE)),"")</f>
        <v/>
      </c>
      <c r="H14" s="381" t="s">
        <v>2220</v>
      </c>
      <c r="I14" s="381"/>
      <c r="J14" s="381"/>
      <c r="K14" s="381"/>
      <c r="L14" s="381"/>
      <c r="M14" s="381"/>
      <c r="N14" s="381"/>
      <c r="O14" s="381" t="s">
        <v>280</v>
      </c>
      <c r="P14" s="425" t="s">
        <v>3609</v>
      </c>
      <c r="Q14" s="377"/>
      <c r="R14" s="378" t="str">
        <f t="shared" si="0"/>
        <v/>
      </c>
      <c r="S14" s="359" t="str">
        <f>IFERROR(VLOOKUP(H14,'Overview - Section A'!$N$25:$Q$36,4,FALSE),"")</f>
        <v>a12g0000007dxX7AAI</v>
      </c>
      <c r="T14" s="378" t="b">
        <f t="shared" si="1"/>
        <v>1</v>
      </c>
      <c r="U14" s="378" t="b">
        <f t="shared" si="2"/>
        <v>1</v>
      </c>
      <c r="V14" s="378" t="str">
        <f t="shared" si="3"/>
        <v>TB O-6: Notification of RR-TB and/or MDR-TB cases – Percentage of notified cases of bacteriologically confirmed, drug resistant RR-TB and/or MDR-TB as a proportion of all estimated RR-TB and/or MDR-TB cases</v>
      </c>
      <c r="W14" s="378" t="s">
        <v>523</v>
      </c>
      <c r="X14" s="382" t="str">
        <f>IFERROR(VLOOKUP(B14,'Reference Records'!$C$16:$G$25,5,FALSE),"")</f>
        <v>a1Jg0000005rdwsEAA</v>
      </c>
      <c r="Y14" s="382" t="str">
        <f>IFERROR(IF('Reference Records'!$B$152&lt;&gt;"",VLOOKUP(O14,'Reference Records'!$B$152:$C$152,2,FALSE),VLOOKUP(O14,'Reference Records'!$A$157:$C$1002,3,FALSE)),"")</f>
        <v>a1A360000013M0HEAU</v>
      </c>
      <c r="Z14" s="161"/>
      <c r="AA14" s="164"/>
      <c r="AB14" s="164"/>
    </row>
    <row r="15" spans="1:28" ht="68.25" customHeight="1" x14ac:dyDescent="0.25">
      <c r="A15" s="312">
        <v>5</v>
      </c>
      <c r="B15" s="313" t="s">
        <v>1753</v>
      </c>
      <c r="C15" s="313"/>
      <c r="D15" s="424" t="s">
        <v>3605</v>
      </c>
      <c r="E15" s="380" t="s">
        <v>257</v>
      </c>
      <c r="F15" s="315" t="s">
        <v>3584</v>
      </c>
      <c r="G15" s="316" t="str">
        <f>IFERROR(IF(VLOOKUP(B15,'Reference Records'!$C$16:$D$25,2,FALSE)=0,"",VLOOKUP(B15,'Reference Records'!$C$16:$D$25,2,FALSE)),"")</f>
        <v>TB case definition</v>
      </c>
      <c r="H15" s="381" t="s">
        <v>2220</v>
      </c>
      <c r="I15" s="381"/>
      <c r="J15" s="381"/>
      <c r="K15" s="381"/>
      <c r="L15" s="381"/>
      <c r="M15" s="381"/>
      <c r="N15" s="381"/>
      <c r="O15" s="381" t="s">
        <v>280</v>
      </c>
      <c r="P15" s="313" t="s">
        <v>3597</v>
      </c>
      <c r="Q15" s="377"/>
      <c r="R15" s="378" t="str">
        <f t="shared" si="0"/>
        <v>TB O-4(M): Treatment success rate of RR TB and/or MDR-TB: Percentage of cases with RR and/or MDR-TB successfully treated</v>
      </c>
      <c r="S15" s="359" t="str">
        <f>IFERROR(VLOOKUP(H15,'Overview - Section A'!$N$25:$Q$36,4,FALSE),"")</f>
        <v>a12g0000007dxX7AAI</v>
      </c>
      <c r="T15" s="378" t="b">
        <f t="shared" si="1"/>
        <v>1</v>
      </c>
      <c r="U15" s="378" t="b">
        <f t="shared" si="2"/>
        <v>1</v>
      </c>
      <c r="V15" s="378" t="str">
        <f t="shared" si="3"/>
        <v>TB O-4(M): Treatment success rate of RR TB and/or MDR-TB: Percentage of cases with RR and/or MDR-TB successfully treated</v>
      </c>
      <c r="W15" s="378" t="s">
        <v>524</v>
      </c>
      <c r="X15" s="382" t="str">
        <f>IFERROR(VLOOKUP(B15,'Reference Records'!$C$16:$G$25,5,FALSE),"")</f>
        <v>a1J36000002m4EBEAY</v>
      </c>
      <c r="Y15" s="382" t="str">
        <f>IFERROR(IF('Reference Records'!$B$152&lt;&gt;"",VLOOKUP(O15,'Reference Records'!$B$152:$C$152,2,FALSE),VLOOKUP(O15,'Reference Records'!$A$157:$C$1002,3,FALSE)),"")</f>
        <v>a1A360000013M0HEAU</v>
      </c>
      <c r="Z15" s="161"/>
      <c r="AA15" s="164"/>
      <c r="AB15" s="164"/>
    </row>
    <row r="16" spans="1:28" x14ac:dyDescent="0.2">
      <c r="A16" s="312">
        <v>6</v>
      </c>
      <c r="B16" s="313"/>
      <c r="C16" s="313"/>
      <c r="D16" s="380"/>
      <c r="E16" s="380"/>
      <c r="F16" s="380"/>
      <c r="G16" s="316" t="str">
        <f>IFERROR(IF(VLOOKUP(B16,'Reference Records'!$C$16:$D$25,2,FALSE)=0,"",VLOOKUP(B16,'Reference Records'!$C$16:$D$25,2,FALSE)),"")</f>
        <v/>
      </c>
      <c r="H16" s="381"/>
      <c r="I16" s="381"/>
      <c r="J16" s="381"/>
      <c r="K16" s="381"/>
      <c r="L16" s="381"/>
      <c r="M16" s="381"/>
      <c r="N16" s="381"/>
      <c r="O16" s="381"/>
      <c r="P16" s="313"/>
      <c r="Q16" s="377"/>
      <c r="R16" s="378" t="str">
        <f t="shared" si="0"/>
        <v/>
      </c>
      <c r="S16" s="359" t="str">
        <f>IFERROR(VLOOKUP(H16,'Overview - Section A'!$N$25:$Q$36,4,FALSE),"")</f>
        <v/>
      </c>
      <c r="T16" s="378" t="b">
        <f t="shared" si="1"/>
        <v>1</v>
      </c>
      <c r="U16" s="378" t="b">
        <f t="shared" si="2"/>
        <v>0</v>
      </c>
      <c r="V16" s="378" t="str">
        <f t="shared" si="3"/>
        <v/>
      </c>
      <c r="W16" s="378" t="s">
        <v>525</v>
      </c>
      <c r="X16" s="382" t="str">
        <f>IFERROR(VLOOKUP(B16,'Reference Records'!$C$16:$G$25,5,FALSE),"")</f>
        <v/>
      </c>
      <c r="Y16" s="382" t="str">
        <f>IFERROR(IF('Reference Records'!$B$152&lt;&gt;"",VLOOKUP(O16,'Reference Records'!$B$152:$C$152,2,FALSE),VLOOKUP(O16,'Reference Records'!$A$157:$C$1002,3,FALSE)),"")</f>
        <v/>
      </c>
      <c r="Z16" s="161"/>
      <c r="AA16" s="164"/>
      <c r="AB16" s="164"/>
    </row>
    <row r="17" spans="1:53" x14ac:dyDescent="0.2">
      <c r="A17" s="312">
        <v>7</v>
      </c>
      <c r="B17" s="313"/>
      <c r="C17" s="313"/>
      <c r="D17" s="380"/>
      <c r="E17" s="380"/>
      <c r="F17" s="380"/>
      <c r="G17" s="316" t="str">
        <f>IFERROR(IF(VLOOKUP(B17,'Reference Records'!$C$16:$D$25,2,FALSE)=0,"",VLOOKUP(B17,'Reference Records'!$C$16:$D$25,2,FALSE)),"")</f>
        <v/>
      </c>
      <c r="H17" s="381"/>
      <c r="I17" s="381"/>
      <c r="J17" s="381"/>
      <c r="K17" s="381"/>
      <c r="L17" s="381"/>
      <c r="M17" s="381"/>
      <c r="N17" s="381"/>
      <c r="O17" s="381"/>
      <c r="P17" s="313"/>
      <c r="Q17" s="377"/>
      <c r="R17" s="378" t="str">
        <f t="shared" si="0"/>
        <v/>
      </c>
      <c r="S17" s="359" t="str">
        <f>IFERROR(VLOOKUP(H17,'Overview - Section A'!$N$25:$Q$36,4,FALSE),"")</f>
        <v/>
      </c>
      <c r="T17" s="378" t="b">
        <f t="shared" si="1"/>
        <v>1</v>
      </c>
      <c r="U17" s="378" t="b">
        <f t="shared" si="2"/>
        <v>0</v>
      </c>
      <c r="V17" s="378" t="str">
        <f t="shared" si="3"/>
        <v/>
      </c>
      <c r="W17" s="378" t="s">
        <v>526</v>
      </c>
      <c r="X17" s="382" t="str">
        <f>IFERROR(VLOOKUP(B17,'Reference Records'!$C$16:$G$25,5,FALSE),"")</f>
        <v/>
      </c>
      <c r="Y17" s="382" t="str">
        <f>IFERROR(IF('Reference Records'!$B$152&lt;&gt;"",VLOOKUP(O17,'Reference Records'!$B$152:$C$152,2,FALSE),VLOOKUP(O17,'Reference Records'!$A$157:$C$1002,3,FALSE)),"")</f>
        <v/>
      </c>
      <c r="Z17" s="161"/>
      <c r="AA17" s="164"/>
      <c r="AB17" s="164"/>
    </row>
    <row r="18" spans="1:53" x14ac:dyDescent="0.2">
      <c r="A18" s="312">
        <v>8</v>
      </c>
      <c r="B18" s="313"/>
      <c r="C18" s="313"/>
      <c r="D18" s="380"/>
      <c r="E18" s="380"/>
      <c r="F18" s="380"/>
      <c r="G18" s="316" t="str">
        <f>IFERROR(IF(VLOOKUP(B18,'Reference Records'!$C$16:$D$25,2,FALSE)=0,"",VLOOKUP(B18,'Reference Records'!$C$16:$D$25,2,FALSE)),"")</f>
        <v/>
      </c>
      <c r="H18" s="381"/>
      <c r="I18" s="381"/>
      <c r="J18" s="381"/>
      <c r="K18" s="381"/>
      <c r="L18" s="381"/>
      <c r="M18" s="381"/>
      <c r="N18" s="381"/>
      <c r="O18" s="381"/>
      <c r="P18" s="313"/>
      <c r="Q18" s="377"/>
      <c r="R18" s="378" t="str">
        <f t="shared" si="0"/>
        <v/>
      </c>
      <c r="S18" s="359" t="str">
        <f>IFERROR(VLOOKUP(H18,'Overview - Section A'!$N$25:$Q$36,4,FALSE),"")</f>
        <v/>
      </c>
      <c r="T18" s="378" t="b">
        <f t="shared" si="1"/>
        <v>1</v>
      </c>
      <c r="U18" s="378" t="b">
        <f t="shared" si="2"/>
        <v>0</v>
      </c>
      <c r="V18" s="378" t="str">
        <f t="shared" si="3"/>
        <v/>
      </c>
      <c r="W18" s="378" t="s">
        <v>527</v>
      </c>
      <c r="X18" s="382" t="str">
        <f>IFERROR(VLOOKUP(B18,'Reference Records'!$C$16:$G$25,5,FALSE),"")</f>
        <v/>
      </c>
      <c r="Y18" s="382" t="str">
        <f>IFERROR(IF('Reference Records'!$B$152&lt;&gt;"",VLOOKUP(O18,'Reference Records'!$B$152:$C$152,2,FALSE),VLOOKUP(O18,'Reference Records'!$A$157:$C$1002,3,FALSE)),"")</f>
        <v/>
      </c>
      <c r="Z18" s="161"/>
      <c r="AA18" s="164"/>
      <c r="AB18" s="164"/>
    </row>
    <row r="19" spans="1:53" x14ac:dyDescent="0.2">
      <c r="A19" s="312">
        <v>9</v>
      </c>
      <c r="B19" s="313"/>
      <c r="C19" s="313"/>
      <c r="D19" s="380"/>
      <c r="E19" s="380"/>
      <c r="F19" s="380"/>
      <c r="G19" s="316" t="str">
        <f>IFERROR(IF(VLOOKUP(B19,'Reference Records'!$C$16:$D$25,2,FALSE)=0,"",VLOOKUP(B19,'Reference Records'!$C$16:$D$25,2,FALSE)),"")</f>
        <v/>
      </c>
      <c r="H19" s="381"/>
      <c r="I19" s="381"/>
      <c r="J19" s="381"/>
      <c r="K19" s="381"/>
      <c r="L19" s="381"/>
      <c r="M19" s="381"/>
      <c r="N19" s="381"/>
      <c r="O19" s="381"/>
      <c r="P19" s="313"/>
      <c r="Q19" s="377"/>
      <c r="R19" s="378" t="str">
        <f t="shared" si="0"/>
        <v/>
      </c>
      <c r="S19" s="359" t="str">
        <f>IFERROR(VLOOKUP(H19,'Overview - Section A'!$N$25:$Q$36,4,FALSE),"")</f>
        <v/>
      </c>
      <c r="T19" s="378" t="b">
        <f t="shared" si="1"/>
        <v>1</v>
      </c>
      <c r="U19" s="378" t="b">
        <f t="shared" si="2"/>
        <v>0</v>
      </c>
      <c r="V19" s="378" t="str">
        <f t="shared" si="3"/>
        <v/>
      </c>
      <c r="W19" s="378" t="s">
        <v>528</v>
      </c>
      <c r="X19" s="382" t="str">
        <f>IFERROR(VLOOKUP(B19,'Reference Records'!$C$16:$G$25,5,FALSE),"")</f>
        <v/>
      </c>
      <c r="Y19" s="382" t="str">
        <f>IFERROR(IF('Reference Records'!$B$152&lt;&gt;"",VLOOKUP(O19,'Reference Records'!$B$152:$C$152,2,FALSE),VLOOKUP(O19,'Reference Records'!$A$157:$C$1002,3,FALSE)),"")</f>
        <v/>
      </c>
      <c r="Z19" s="161"/>
      <c r="AA19" s="164"/>
      <c r="AB19" s="164"/>
    </row>
    <row r="20" spans="1:53" x14ac:dyDescent="0.2">
      <c r="A20" s="312">
        <v>10</v>
      </c>
      <c r="B20" s="313"/>
      <c r="C20" s="313"/>
      <c r="D20" s="380"/>
      <c r="E20" s="380"/>
      <c r="F20" s="380"/>
      <c r="G20" s="316" t="str">
        <f>IFERROR(IF(VLOOKUP(B20,'Reference Records'!$C$16:$D$25,2,FALSE)=0,"",VLOOKUP(B20,'Reference Records'!$C$16:$D$25,2,FALSE)),"")</f>
        <v/>
      </c>
      <c r="H20" s="381"/>
      <c r="I20" s="381"/>
      <c r="J20" s="381"/>
      <c r="K20" s="381"/>
      <c r="L20" s="381"/>
      <c r="M20" s="381"/>
      <c r="N20" s="381"/>
      <c r="O20" s="381"/>
      <c r="P20" s="313"/>
      <c r="Q20" s="377"/>
      <c r="R20" s="378" t="str">
        <f t="shared" si="0"/>
        <v/>
      </c>
      <c r="S20" s="359" t="str">
        <f>IFERROR(VLOOKUP(H20,'Overview - Section A'!$N$25:$Q$36,4,FALSE),"")</f>
        <v/>
      </c>
      <c r="T20" s="378" t="b">
        <f t="shared" si="1"/>
        <v>1</v>
      </c>
      <c r="U20" s="378" t="b">
        <f t="shared" si="2"/>
        <v>0</v>
      </c>
      <c r="V20" s="378" t="str">
        <f t="shared" si="3"/>
        <v/>
      </c>
      <c r="W20" s="378" t="s">
        <v>529</v>
      </c>
      <c r="X20" s="382" t="str">
        <f>IFERROR(VLOOKUP(B20,'Reference Records'!$C$16:$G$25,5,FALSE),"")</f>
        <v/>
      </c>
      <c r="Y20" s="382" t="str">
        <f>IFERROR(IF('Reference Records'!$B$152&lt;&gt;"",VLOOKUP(O20,'Reference Records'!$B$152:$C$152,2,FALSE),VLOOKUP(O20,'Reference Records'!$A$157:$C$1002,3,FALSE)),"")</f>
        <v/>
      </c>
      <c r="Z20" s="161"/>
      <c r="AA20" s="164"/>
      <c r="AB20" s="164"/>
    </row>
    <row r="21" spans="1:53" x14ac:dyDescent="0.2">
      <c r="A21" s="312">
        <v>11</v>
      </c>
      <c r="B21" s="313"/>
      <c r="C21" s="313"/>
      <c r="D21" s="380"/>
      <c r="E21" s="380"/>
      <c r="F21" s="380"/>
      <c r="G21" s="316" t="str">
        <f>IFERROR(IF(VLOOKUP(B21,'Reference Records'!$C$16:$D$25,2,FALSE)=0,"",VLOOKUP(B21,'Reference Records'!$C$16:$D$25,2,FALSE)),"")</f>
        <v/>
      </c>
      <c r="H21" s="381"/>
      <c r="I21" s="381"/>
      <c r="J21" s="381"/>
      <c r="K21" s="381"/>
      <c r="L21" s="381"/>
      <c r="M21" s="381"/>
      <c r="N21" s="381"/>
      <c r="O21" s="381"/>
      <c r="P21" s="313"/>
      <c r="Q21" s="377"/>
      <c r="R21" s="378" t="str">
        <f t="shared" si="0"/>
        <v/>
      </c>
      <c r="S21" s="359" t="str">
        <f>IFERROR(VLOOKUP(H21,'Overview - Section A'!$N$25:$Q$36,4,FALSE),"")</f>
        <v/>
      </c>
      <c r="T21" s="378" t="b">
        <f t="shared" si="1"/>
        <v>1</v>
      </c>
      <c r="U21" s="378" t="b">
        <f t="shared" si="2"/>
        <v>0</v>
      </c>
      <c r="V21" s="378" t="str">
        <f t="shared" si="3"/>
        <v/>
      </c>
      <c r="W21" s="378" t="s">
        <v>530</v>
      </c>
      <c r="X21" s="382" t="str">
        <f>IFERROR(VLOOKUP(B21,'Reference Records'!$C$16:$G$25,5,FALSE),"")</f>
        <v/>
      </c>
      <c r="Y21" s="382" t="str">
        <f>IFERROR(IF('Reference Records'!$B$152&lt;&gt;"",VLOOKUP(O21,'Reference Records'!$B$152:$C$152,2,FALSE),VLOOKUP(O21,'Reference Records'!$A$157:$C$1002,3,FALSE)),"")</f>
        <v/>
      </c>
      <c r="Z21" s="161"/>
      <c r="AA21" s="164"/>
      <c r="AB21" s="164"/>
    </row>
    <row r="22" spans="1:53" x14ac:dyDescent="0.2">
      <c r="A22" s="312">
        <v>12</v>
      </c>
      <c r="B22" s="313"/>
      <c r="C22" s="313"/>
      <c r="D22" s="380"/>
      <c r="E22" s="380"/>
      <c r="F22" s="380"/>
      <c r="G22" s="316" t="str">
        <f>IFERROR(IF(VLOOKUP(B22,'Reference Records'!$C$16:$D$25,2,FALSE)=0,"",VLOOKUP(B22,'Reference Records'!$C$16:$D$25,2,FALSE)),"")</f>
        <v/>
      </c>
      <c r="H22" s="381"/>
      <c r="I22" s="381"/>
      <c r="J22" s="381"/>
      <c r="K22" s="381"/>
      <c r="L22" s="381"/>
      <c r="M22" s="381"/>
      <c r="N22" s="381"/>
      <c r="O22" s="381"/>
      <c r="P22" s="313"/>
      <c r="Q22" s="377"/>
      <c r="R22" s="378" t="str">
        <f t="shared" si="0"/>
        <v/>
      </c>
      <c r="S22" s="359" t="str">
        <f>IFERROR(VLOOKUP(H22,'Overview - Section A'!$N$25:$Q$36,4,FALSE),"")</f>
        <v/>
      </c>
      <c r="T22" s="378" t="b">
        <f t="shared" si="1"/>
        <v>1</v>
      </c>
      <c r="U22" s="378" t="b">
        <f t="shared" si="2"/>
        <v>0</v>
      </c>
      <c r="V22" s="378" t="str">
        <f t="shared" si="3"/>
        <v/>
      </c>
      <c r="W22" s="378" t="s">
        <v>531</v>
      </c>
      <c r="X22" s="382" t="str">
        <f>IFERROR(VLOOKUP(B22,'Reference Records'!$C$16:$G$25,5,FALSE),"")</f>
        <v/>
      </c>
      <c r="Y22" s="382" t="str">
        <f>IFERROR(IF('Reference Records'!$B$152&lt;&gt;"",VLOOKUP(O22,'Reference Records'!$B$152:$C$152,2,FALSE),VLOOKUP(O22,'Reference Records'!$A$157:$C$1002,3,FALSE)),"")</f>
        <v/>
      </c>
      <c r="Z22" s="161"/>
      <c r="AA22" s="164"/>
      <c r="AB22" s="164"/>
    </row>
    <row r="23" spans="1:53" x14ac:dyDescent="0.2">
      <c r="A23" s="312">
        <v>13</v>
      </c>
      <c r="B23" s="313"/>
      <c r="C23" s="313"/>
      <c r="D23" s="380"/>
      <c r="E23" s="380"/>
      <c r="F23" s="380"/>
      <c r="G23" s="316" t="str">
        <f>IFERROR(IF(VLOOKUP(B23,'Reference Records'!$C$16:$D$25,2,FALSE)=0,"",VLOOKUP(B23,'Reference Records'!$C$16:$D$25,2,FALSE)),"")</f>
        <v/>
      </c>
      <c r="H23" s="381"/>
      <c r="I23" s="381"/>
      <c r="J23" s="381"/>
      <c r="K23" s="381"/>
      <c r="L23" s="381"/>
      <c r="M23" s="381"/>
      <c r="N23" s="381"/>
      <c r="O23" s="381"/>
      <c r="P23" s="313"/>
      <c r="Q23" s="377"/>
      <c r="R23" s="378" t="str">
        <f t="shared" si="0"/>
        <v/>
      </c>
      <c r="S23" s="359" t="str">
        <f>IFERROR(VLOOKUP(H23,'Overview - Section A'!$N$25:$Q$36,4,FALSE),"")</f>
        <v/>
      </c>
      <c r="T23" s="378" t="b">
        <f t="shared" si="1"/>
        <v>1</v>
      </c>
      <c r="U23" s="378" t="b">
        <f t="shared" si="2"/>
        <v>0</v>
      </c>
      <c r="V23" s="378" t="str">
        <f t="shared" si="3"/>
        <v/>
      </c>
      <c r="W23" s="378" t="s">
        <v>532</v>
      </c>
      <c r="X23" s="382" t="str">
        <f>IFERROR(VLOOKUP(B23,'Reference Records'!$C$16:$G$25,5,FALSE),"")</f>
        <v/>
      </c>
      <c r="Y23" s="382" t="str">
        <f>IFERROR(IF('Reference Records'!$B$152&lt;&gt;"",VLOOKUP(O23,'Reference Records'!$B$152:$C$152,2,FALSE),VLOOKUP(O23,'Reference Records'!$A$157:$C$1002,3,FALSE)),"")</f>
        <v/>
      </c>
      <c r="Z23" s="161"/>
      <c r="AA23" s="164"/>
      <c r="AB23" s="164"/>
    </row>
    <row r="24" spans="1:53" x14ac:dyDescent="0.2">
      <c r="A24" s="312">
        <v>14</v>
      </c>
      <c r="B24" s="313"/>
      <c r="C24" s="313"/>
      <c r="D24" s="380"/>
      <c r="E24" s="380"/>
      <c r="F24" s="380"/>
      <c r="G24" s="316" t="str">
        <f>IFERROR(IF(VLOOKUP(B24,'Reference Records'!$C$16:$D$25,2,FALSE)=0,"",VLOOKUP(B24,'Reference Records'!$C$16:$D$25,2,FALSE)),"")</f>
        <v/>
      </c>
      <c r="H24" s="381"/>
      <c r="I24" s="381"/>
      <c r="J24" s="381"/>
      <c r="K24" s="381"/>
      <c r="L24" s="381"/>
      <c r="M24" s="381"/>
      <c r="N24" s="381"/>
      <c r="O24" s="381"/>
      <c r="P24" s="313"/>
      <c r="Q24" s="377"/>
      <c r="R24" s="378" t="str">
        <f t="shared" si="0"/>
        <v/>
      </c>
      <c r="S24" s="359" t="str">
        <f>IFERROR(VLOOKUP(H24,'Overview - Section A'!$N$25:$Q$36,4,FALSE),"")</f>
        <v/>
      </c>
      <c r="T24" s="378" t="b">
        <f t="shared" si="1"/>
        <v>1</v>
      </c>
      <c r="U24" s="378" t="b">
        <f t="shared" si="2"/>
        <v>0</v>
      </c>
      <c r="V24" s="378" t="str">
        <f t="shared" si="3"/>
        <v/>
      </c>
      <c r="W24" s="378" t="s">
        <v>533</v>
      </c>
      <c r="X24" s="382" t="str">
        <f>IFERROR(VLOOKUP(B24,'Reference Records'!$C$16:$G$25,5,FALSE),"")</f>
        <v/>
      </c>
      <c r="Y24" s="382" t="str">
        <f>IFERROR(IF('Reference Records'!$B$152&lt;&gt;"",VLOOKUP(O24,'Reference Records'!$B$152:$C$152,2,FALSE),VLOOKUP(O24,'Reference Records'!$A$157:$C$1002,3,FALSE)),"")</f>
        <v/>
      </c>
      <c r="Z24" s="161"/>
      <c r="AA24" s="164"/>
      <c r="AB24" s="164"/>
    </row>
    <row r="25" spans="1:53" x14ac:dyDescent="0.2">
      <c r="A25" s="312">
        <v>15</v>
      </c>
      <c r="B25" s="313"/>
      <c r="C25" s="313"/>
      <c r="D25" s="380"/>
      <c r="E25" s="380"/>
      <c r="F25" s="380"/>
      <c r="G25" s="316" t="str">
        <f>IFERROR(IF(VLOOKUP(B25,'Reference Records'!$C$16:$D$25,2,FALSE)=0,"",VLOOKUP(B25,'Reference Records'!$C$16:$D$25,2,FALSE)),"")</f>
        <v/>
      </c>
      <c r="H25" s="381"/>
      <c r="I25" s="381"/>
      <c r="J25" s="381"/>
      <c r="K25" s="381"/>
      <c r="L25" s="381"/>
      <c r="M25" s="381"/>
      <c r="N25" s="381"/>
      <c r="O25" s="381"/>
      <c r="P25" s="313"/>
      <c r="Q25" s="377"/>
      <c r="R25" s="378" t="str">
        <f t="shared" si="0"/>
        <v/>
      </c>
      <c r="S25" s="359" t="str">
        <f>IFERROR(VLOOKUP(H25,'Overview - Section A'!$N$25:$Q$36,4,FALSE),"")</f>
        <v/>
      </c>
      <c r="T25" s="378" t="b">
        <f t="shared" si="1"/>
        <v>1</v>
      </c>
      <c r="U25" s="378" t="b">
        <f t="shared" si="2"/>
        <v>0</v>
      </c>
      <c r="V25" s="378" t="str">
        <f t="shared" si="3"/>
        <v/>
      </c>
      <c r="W25" s="378" t="s">
        <v>534</v>
      </c>
      <c r="X25" s="382" t="str">
        <f>IFERROR(VLOOKUP(B25,'Reference Records'!$C$16:$G$25,5,FALSE),"")</f>
        <v/>
      </c>
      <c r="Y25" s="382" t="str">
        <f>IFERROR(IF('Reference Records'!$B$152&lt;&gt;"",VLOOKUP(O25,'Reference Records'!$B$152:$C$152,2,FALSE),VLOOKUP(O25,'Reference Records'!$A$157:$C$1002,3,FALSE)),"")</f>
        <v/>
      </c>
      <c r="Z25" s="161"/>
      <c r="AA25" s="164"/>
      <c r="AB25" s="164"/>
    </row>
    <row r="26" spans="1:53" s="59" customFormat="1" ht="2.5" customHeight="1" thickBot="1" x14ac:dyDescent="0.25">
      <c r="A26" s="60"/>
      <c r="B26" s="60"/>
      <c r="C26" s="60"/>
      <c r="D26" s="60"/>
      <c r="E26" s="61"/>
      <c r="F26" s="61"/>
      <c r="G26" s="62"/>
      <c r="H26" s="61"/>
      <c r="I26" s="61"/>
      <c r="J26" s="61"/>
      <c r="K26" s="63"/>
      <c r="L26" s="64"/>
      <c r="M26" s="64"/>
      <c r="N26" s="64"/>
      <c r="O26" s="65"/>
      <c r="P26" s="65"/>
      <c r="Q26" s="66"/>
      <c r="R26" s="67"/>
      <c r="S26" s="67"/>
      <c r="T26" s="67"/>
      <c r="U26" s="67"/>
      <c r="V26" s="67"/>
      <c r="W26" s="67"/>
      <c r="X26" s="67"/>
      <c r="Y26" s="67"/>
      <c r="Z26" s="68"/>
      <c r="AA26" s="165"/>
      <c r="AB26" s="165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</row>
    <row r="27" spans="1:53" ht="35.5" customHeight="1" thickBot="1" x14ac:dyDescent="0.25">
      <c r="A27" s="69"/>
      <c r="D27" s="70"/>
      <c r="E27" s="70"/>
      <c r="AA27" s="164"/>
      <c r="AB27" s="164"/>
    </row>
    <row r="28" spans="1:53" ht="27" customHeight="1" thickBot="1" x14ac:dyDescent="0.25">
      <c r="A28" s="435" t="s">
        <v>30</v>
      </c>
      <c r="B28" s="436"/>
      <c r="C28" s="436"/>
      <c r="D28" s="436"/>
      <c r="E28" s="436"/>
      <c r="F28" s="436"/>
      <c r="G28" s="436"/>
      <c r="H28" s="436"/>
      <c r="I28" s="71"/>
      <c r="J28" s="71"/>
      <c r="K28" s="71"/>
      <c r="L28" s="71"/>
      <c r="M28" s="71"/>
      <c r="N28" s="72"/>
      <c r="O28" s="73"/>
      <c r="P28" s="73"/>
      <c r="Q28" s="54"/>
    </row>
    <row r="29" spans="1:53" ht="45.5" customHeight="1" x14ac:dyDescent="0.2">
      <c r="A29" s="320" t="s">
        <v>24</v>
      </c>
      <c r="B29" s="320" t="s">
        <v>79</v>
      </c>
      <c r="C29" s="320" t="s">
        <v>153</v>
      </c>
      <c r="D29" s="320" t="s">
        <v>6</v>
      </c>
      <c r="E29" s="320" t="s">
        <v>7</v>
      </c>
      <c r="F29" s="321" t="s">
        <v>8</v>
      </c>
      <c r="G29" s="320" t="s">
        <v>28</v>
      </c>
      <c r="H29" s="320" t="s">
        <v>156</v>
      </c>
      <c r="I29" s="322" t="s">
        <v>187</v>
      </c>
      <c r="J29" s="323" t="s">
        <v>66</v>
      </c>
      <c r="K29" s="323" t="s">
        <v>105</v>
      </c>
      <c r="L29" s="323" t="s">
        <v>64</v>
      </c>
      <c r="M29" s="323" t="s">
        <v>66</v>
      </c>
      <c r="N29" s="74"/>
      <c r="O29" s="167"/>
      <c r="P29" s="167"/>
      <c r="Q29" s="54"/>
    </row>
    <row r="30" spans="1:53" ht="47.25" hidden="1" x14ac:dyDescent="0.25">
      <c r="A30" s="312" t="s">
        <v>93</v>
      </c>
      <c r="B30" s="324" t="str">
        <f t="shared" ref="B30:B61" si="4">IF(A30=A29,"",VLOOKUP(A30,$A$10:$V$26,22,FALSE))</f>
        <v>[Outcome Indicator Name][Custom Outcome Indicator]</v>
      </c>
      <c r="C30" s="325" t="str">
        <f>TEXT(IFERROR(INDEX('Overview - Section A'!$A$42:$A$48,MATCH(J30,'Overview - Section A'!$I$42:$I$48,0)),""),"YYYY")</f>
        <v/>
      </c>
      <c r="D30" s="326" t="s">
        <v>58</v>
      </c>
      <c r="E30" s="326" t="s">
        <v>59</v>
      </c>
      <c r="F30" s="327" t="str">
        <f>IFERROR(IF(E30&lt;&gt;"",(D30/E30)*100,""),"")</f>
        <v/>
      </c>
      <c r="G30" s="328" t="s">
        <v>60</v>
      </c>
      <c r="H30" s="327" t="s">
        <v>155</v>
      </c>
      <c r="I30" s="329" t="str">
        <f>VLOOKUP(A30,$A$10:$V$26,22,FALSE)</f>
        <v>[Outcome Indicator Name][Custom Outcome Indicator]</v>
      </c>
      <c r="J30" s="330" t="s">
        <v>65</v>
      </c>
      <c r="K30" s="329" t="b">
        <f>IFERROR(TRUE,FALSE)</f>
        <v>1</v>
      </c>
      <c r="L30" s="329" t="b">
        <f>IFERROR(IF(I30&lt;&gt;"",TRUE,FALSE),FALSE)</f>
        <v>1</v>
      </c>
      <c r="M30" s="329" t="s">
        <v>65</v>
      </c>
      <c r="N30" s="75"/>
      <c r="O30" s="168"/>
      <c r="P30" s="168"/>
      <c r="Q30" s="54"/>
    </row>
    <row r="31" spans="1:53" ht="80" x14ac:dyDescent="0.2">
      <c r="A31" s="312">
        <v>1</v>
      </c>
      <c r="B31" s="324" t="str">
        <f t="shared" si="4"/>
        <v>TB O-1a: Case notification rate of all forms of TB per 100,000 population - bacteriologically confirmed plus clinically diagnosed, new and relapse cases</v>
      </c>
      <c r="C31" s="325" t="str">
        <f>TEXT(IFERROR(INDEX('Overview - Section A'!$A$42:$A$48,MATCH(J31,'Overview - Section A'!$I$42:$I$48,0)),""),"YYYY")</f>
        <v>YYYY</v>
      </c>
      <c r="D31" s="326">
        <v>90</v>
      </c>
      <c r="E31" s="326">
        <v>160</v>
      </c>
      <c r="F31" s="327">
        <f t="shared" ref="F31:F90" si="5">IFERROR(IF(E31&lt;&gt;"",(D31/E31)*100,""),"")</f>
        <v>56.25</v>
      </c>
      <c r="G31" s="328">
        <v>43511</v>
      </c>
      <c r="H31" s="327"/>
      <c r="I31" s="329" t="str">
        <f t="shared" ref="I31:I90" si="6">VLOOKUP(A31,$A$10:$V$26,22,FALSE)</f>
        <v>TB O-1a: Case notification rate of all forms of TB per 100,000 population - bacteriologically confirmed plus clinically diagnosed, new and relapse cases</v>
      </c>
      <c r="J31" s="330" t="s">
        <v>297</v>
      </c>
      <c r="K31" s="329" t="b">
        <f t="shared" ref="K31:K90" si="7">IFERROR(TRUE,FALSE)</f>
        <v>1</v>
      </c>
      <c r="L31" s="329" t="b">
        <f t="shared" ref="L31:L90" si="8">IFERROR(IF(I31&lt;&gt;"",TRUE,FALSE),FALSE)</f>
        <v>1</v>
      </c>
      <c r="M31" s="329" t="s">
        <v>298</v>
      </c>
      <c r="N31" s="75"/>
      <c r="O31" s="168"/>
      <c r="P31" s="168"/>
      <c r="Q31" s="54"/>
    </row>
    <row r="32" spans="1:53" ht="80" x14ac:dyDescent="0.2">
      <c r="A32" s="312">
        <v>1</v>
      </c>
      <c r="B32" s="324" t="str">
        <f t="shared" si="4"/>
        <v/>
      </c>
      <c r="C32" s="325" t="str">
        <f>TEXT(IFERROR(INDEX('Overview - Section A'!$A$42:$A$48,MATCH(J32,'Overview - Section A'!$I$42:$I$48,0)),""),"YYYY")</f>
        <v>YYYY</v>
      </c>
      <c r="D32" s="326">
        <v>96</v>
      </c>
      <c r="E32" s="326">
        <v>153</v>
      </c>
      <c r="F32" s="327">
        <f t="shared" si="5"/>
        <v>62.745098039215684</v>
      </c>
      <c r="G32" s="328">
        <v>43876</v>
      </c>
      <c r="H32" s="327"/>
      <c r="I32" s="329" t="str">
        <f t="shared" si="6"/>
        <v>TB O-1a: Case notification rate of all forms of TB per 100,000 population - bacteriologically confirmed plus clinically diagnosed, new and relapse cases</v>
      </c>
      <c r="J32" s="330" t="s">
        <v>299</v>
      </c>
      <c r="K32" s="329" t="b">
        <f t="shared" si="7"/>
        <v>1</v>
      </c>
      <c r="L32" s="329" t="b">
        <f t="shared" si="8"/>
        <v>1</v>
      </c>
      <c r="M32" s="329" t="s">
        <v>300</v>
      </c>
      <c r="N32" s="75"/>
      <c r="O32" s="168"/>
      <c r="P32" s="168"/>
      <c r="Q32" s="54"/>
    </row>
    <row r="33" spans="1:17" ht="80" x14ac:dyDescent="0.2">
      <c r="A33" s="312">
        <v>1</v>
      </c>
      <c r="B33" s="324" t="str">
        <f t="shared" si="4"/>
        <v/>
      </c>
      <c r="C33" s="325" t="str">
        <f>TEXT(IFERROR(INDEX('Overview - Section A'!$A$42:$A$48,MATCH(J33,'Overview - Section A'!$I$42:$I$48,0)),""),"YYYY")</f>
        <v>YYYY</v>
      </c>
      <c r="D33" s="326">
        <v>102</v>
      </c>
      <c r="E33" s="326">
        <v>146</v>
      </c>
      <c r="F33" s="327">
        <f t="shared" si="5"/>
        <v>69.863013698630141</v>
      </c>
      <c r="G33" s="328">
        <v>44242</v>
      </c>
      <c r="H33" s="327"/>
      <c r="I33" s="329" t="str">
        <f t="shared" si="6"/>
        <v>TB O-1a: Case notification rate of all forms of TB per 100,000 population - bacteriologically confirmed plus clinically diagnosed, new and relapse cases</v>
      </c>
      <c r="J33" s="330" t="s">
        <v>301</v>
      </c>
      <c r="K33" s="329" t="b">
        <f t="shared" si="7"/>
        <v>1</v>
      </c>
      <c r="L33" s="329" t="b">
        <f t="shared" si="8"/>
        <v>1</v>
      </c>
      <c r="M33" s="329" t="s">
        <v>302</v>
      </c>
      <c r="N33" s="75"/>
      <c r="O33" s="168"/>
      <c r="P33" s="168"/>
      <c r="Q33" s="54"/>
    </row>
    <row r="34" spans="1:17" ht="80" x14ac:dyDescent="0.2">
      <c r="A34" s="312">
        <v>1</v>
      </c>
      <c r="B34" s="324" t="str">
        <f t="shared" si="4"/>
        <v/>
      </c>
      <c r="C34" s="325" t="str">
        <f>TEXT(IFERROR(INDEX('Overview - Section A'!$A$42:$A$48,MATCH(J34,'Overview - Section A'!$I$42:$I$48,0)),""),"YYYY")</f>
        <v>YYYY</v>
      </c>
      <c r="D34" s="326"/>
      <c r="E34" s="326"/>
      <c r="F34" s="327" t="str">
        <f t="shared" si="5"/>
        <v/>
      </c>
      <c r="G34" s="328"/>
      <c r="H34" s="327"/>
      <c r="I34" s="329" t="str">
        <f t="shared" si="6"/>
        <v>TB O-1a: Case notification rate of all forms of TB per 100,000 population - bacteriologically confirmed plus clinically diagnosed, new and relapse cases</v>
      </c>
      <c r="J34" s="330" t="s">
        <v>303</v>
      </c>
      <c r="K34" s="329" t="b">
        <f t="shared" si="7"/>
        <v>1</v>
      </c>
      <c r="L34" s="329" t="b">
        <f t="shared" si="8"/>
        <v>1</v>
      </c>
      <c r="M34" s="329" t="s">
        <v>304</v>
      </c>
      <c r="N34" s="75"/>
      <c r="O34" s="168"/>
      <c r="P34" s="168"/>
      <c r="Q34" s="54"/>
    </row>
    <row r="35" spans="1:17" ht="64" x14ac:dyDescent="0.2">
      <c r="A35" s="312">
        <v>2</v>
      </c>
      <c r="B35" s="324" t="str">
        <f t="shared" si="4"/>
        <v>TB O-2a: Treatment success rate of all forms of TB- bacteriologically confirmed plus clinically diagnosed, new and relapse cases</v>
      </c>
      <c r="C35" s="325" t="str">
        <f>TEXT(IFERROR(INDEX('Overview - Section A'!$A$42:$A$48,MATCH(J35,'Overview - Section A'!$I$42:$I$48,0)),""),"YYYY")</f>
        <v>YYYY</v>
      </c>
      <c r="D35" s="326">
        <v>5767</v>
      </c>
      <c r="E35" s="326">
        <v>6408</v>
      </c>
      <c r="F35" s="327">
        <f t="shared" si="5"/>
        <v>89.996878901373279</v>
      </c>
      <c r="G35" s="328">
        <v>43511</v>
      </c>
      <c r="H35" s="327"/>
      <c r="I35" s="329" t="str">
        <f t="shared" si="6"/>
        <v>TB O-2a: Treatment success rate of all forms of TB- bacteriologically confirmed plus clinically diagnosed, new and relapse cases</v>
      </c>
      <c r="J35" s="330" t="s">
        <v>297</v>
      </c>
      <c r="K35" s="329" t="b">
        <f t="shared" si="7"/>
        <v>1</v>
      </c>
      <c r="L35" s="329" t="b">
        <f t="shared" si="8"/>
        <v>1</v>
      </c>
      <c r="M35" s="329" t="s">
        <v>305</v>
      </c>
      <c r="N35" s="75"/>
      <c r="O35" s="168"/>
      <c r="P35" s="168"/>
      <c r="Q35" s="54"/>
    </row>
    <row r="36" spans="1:17" ht="64" x14ac:dyDescent="0.2">
      <c r="A36" s="312">
        <v>2</v>
      </c>
      <c r="B36" s="324" t="str">
        <f t="shared" si="4"/>
        <v/>
      </c>
      <c r="C36" s="325" t="str">
        <f>TEXT(IFERROR(INDEX('Overview - Section A'!$A$42:$A$48,MATCH(J36,'Overview - Section A'!$I$42:$I$48,0)),""),"YYYY")</f>
        <v>YYYY</v>
      </c>
      <c r="D36" s="326">
        <v>6304</v>
      </c>
      <c r="E36" s="326">
        <v>7005</v>
      </c>
      <c r="F36" s="327">
        <f t="shared" si="5"/>
        <v>89.992862241256248</v>
      </c>
      <c r="G36" s="328">
        <v>43876</v>
      </c>
      <c r="H36" s="327"/>
      <c r="I36" s="329" t="str">
        <f t="shared" si="6"/>
        <v>TB O-2a: Treatment success rate of all forms of TB- bacteriologically confirmed plus clinically diagnosed, new and relapse cases</v>
      </c>
      <c r="J36" s="330" t="s">
        <v>299</v>
      </c>
      <c r="K36" s="329" t="b">
        <f t="shared" si="7"/>
        <v>1</v>
      </c>
      <c r="L36" s="329" t="b">
        <f t="shared" si="8"/>
        <v>1</v>
      </c>
      <c r="M36" s="329" t="s">
        <v>306</v>
      </c>
      <c r="N36" s="75"/>
      <c r="O36" s="168"/>
      <c r="P36" s="168"/>
      <c r="Q36" s="54"/>
    </row>
    <row r="37" spans="1:17" ht="64" x14ac:dyDescent="0.2">
      <c r="A37" s="312">
        <v>2</v>
      </c>
      <c r="B37" s="324" t="str">
        <f t="shared" si="4"/>
        <v/>
      </c>
      <c r="C37" s="325" t="str">
        <f>TEXT(IFERROR(INDEX('Overview - Section A'!$A$42:$A$48,MATCH(J37,'Overview - Section A'!$I$42:$I$48,0)),""),"YYYY")</f>
        <v>YYYY</v>
      </c>
      <c r="D37" s="326">
        <v>6770</v>
      </c>
      <c r="E37" s="326">
        <v>7523</v>
      </c>
      <c r="F37" s="327">
        <f t="shared" si="5"/>
        <v>89.990695201382437</v>
      </c>
      <c r="G37" s="328">
        <v>44242</v>
      </c>
      <c r="H37" s="327"/>
      <c r="I37" s="329" t="str">
        <f t="shared" si="6"/>
        <v>TB O-2a: Treatment success rate of all forms of TB- bacteriologically confirmed plus clinically diagnosed, new and relapse cases</v>
      </c>
      <c r="J37" s="330" t="s">
        <v>301</v>
      </c>
      <c r="K37" s="329" t="b">
        <f t="shared" si="7"/>
        <v>1</v>
      </c>
      <c r="L37" s="329" t="b">
        <f t="shared" si="8"/>
        <v>1</v>
      </c>
      <c r="M37" s="329" t="s">
        <v>307</v>
      </c>
      <c r="N37" s="75"/>
      <c r="O37" s="168"/>
      <c r="P37" s="168"/>
      <c r="Q37" s="54"/>
    </row>
    <row r="38" spans="1:17" ht="64" x14ac:dyDescent="0.2">
      <c r="A38" s="312">
        <v>2</v>
      </c>
      <c r="B38" s="324" t="str">
        <f t="shared" si="4"/>
        <v/>
      </c>
      <c r="C38" s="325" t="str">
        <f>TEXT(IFERROR(INDEX('Overview - Section A'!$A$42:$A$48,MATCH(J38,'Overview - Section A'!$I$42:$I$48,0)),""),"YYYY")</f>
        <v>YYYY</v>
      </c>
      <c r="D38" s="326"/>
      <c r="E38" s="326"/>
      <c r="F38" s="327" t="str">
        <f t="shared" si="5"/>
        <v/>
      </c>
      <c r="G38" s="328"/>
      <c r="H38" s="327"/>
      <c r="I38" s="329" t="str">
        <f t="shared" si="6"/>
        <v>TB O-2a: Treatment success rate of all forms of TB- bacteriologically confirmed plus clinically diagnosed, new and relapse cases</v>
      </c>
      <c r="J38" s="330" t="s">
        <v>303</v>
      </c>
      <c r="K38" s="329" t="b">
        <f t="shared" si="7"/>
        <v>1</v>
      </c>
      <c r="L38" s="329" t="b">
        <f t="shared" si="8"/>
        <v>1</v>
      </c>
      <c r="M38" s="329" t="s">
        <v>308</v>
      </c>
      <c r="N38" s="75"/>
      <c r="O38" s="168"/>
      <c r="P38" s="168"/>
      <c r="Q38" s="54"/>
    </row>
    <row r="39" spans="1:17" ht="125.25" customHeight="1" x14ac:dyDescent="0.2">
      <c r="A39" s="312">
        <v>3</v>
      </c>
      <c r="B39" s="324" t="str">
        <f t="shared" si="4"/>
        <v>TB O-5(M): TB treatment coverage: Percentage of new and relapse cases that were notified and treated among the estimated number of incident TB cases in the same year (all form of TB - bacteriologically confirmed plus clinically diagnosed)</v>
      </c>
      <c r="C39" s="325" t="str">
        <f>TEXT(IFERROR(INDEX('Overview - Section A'!$A$42:$A$48,MATCH(J39,'Overview - Section A'!$I$42:$I$48,0)),""),"YYYY")</f>
        <v>YYYY</v>
      </c>
      <c r="D39" s="326">
        <v>90</v>
      </c>
      <c r="E39" s="326">
        <v>160</v>
      </c>
      <c r="F39" s="327">
        <f t="shared" si="5"/>
        <v>56.25</v>
      </c>
      <c r="G39" s="328">
        <v>43511</v>
      </c>
      <c r="H39" s="327"/>
      <c r="I39" s="329" t="str">
        <f t="shared" si="6"/>
        <v>TB O-5(M): TB treatment coverage: Percentage of new and relapse cases that were notified and treated among the estimated number of incident TB cases in the same year (all form of TB - bacteriologically confirmed plus clinically diagnosed)</v>
      </c>
      <c r="J39" s="330" t="s">
        <v>297</v>
      </c>
      <c r="K39" s="329" t="b">
        <f t="shared" si="7"/>
        <v>1</v>
      </c>
      <c r="L39" s="329" t="b">
        <f t="shared" si="8"/>
        <v>1</v>
      </c>
      <c r="M39" s="329" t="s">
        <v>309</v>
      </c>
      <c r="N39" s="75"/>
      <c r="O39" s="168"/>
      <c r="P39" s="168"/>
      <c r="Q39" s="54"/>
    </row>
    <row r="40" spans="1:17" ht="56.25" customHeight="1" x14ac:dyDescent="0.2">
      <c r="A40" s="312">
        <v>3</v>
      </c>
      <c r="B40" s="324" t="str">
        <f t="shared" si="4"/>
        <v/>
      </c>
      <c r="C40" s="325" t="str">
        <f>TEXT(IFERROR(INDEX('Overview - Section A'!$A$42:$A$48,MATCH(J40,'Overview - Section A'!$I$42:$I$48,0)),""),"YYYY")</f>
        <v>YYYY</v>
      </c>
      <c r="D40" s="326">
        <v>96</v>
      </c>
      <c r="E40" s="326">
        <v>153</v>
      </c>
      <c r="F40" s="327">
        <f t="shared" si="5"/>
        <v>62.745098039215684</v>
      </c>
      <c r="G40" s="328">
        <v>43876</v>
      </c>
      <c r="H40" s="327"/>
      <c r="I40" s="329" t="str">
        <f t="shared" si="6"/>
        <v>TB O-5(M): TB treatment coverage: Percentage of new and relapse cases that were notified and treated among the estimated number of incident TB cases in the same year (all form of TB - bacteriologically confirmed plus clinically diagnosed)</v>
      </c>
      <c r="J40" s="330" t="s">
        <v>299</v>
      </c>
      <c r="K40" s="329" t="b">
        <f t="shared" si="7"/>
        <v>1</v>
      </c>
      <c r="L40" s="329" t="b">
        <f t="shared" si="8"/>
        <v>1</v>
      </c>
      <c r="M40" s="329" t="s">
        <v>310</v>
      </c>
      <c r="N40" s="75"/>
      <c r="O40" s="168"/>
      <c r="P40" s="168"/>
      <c r="Q40" s="54"/>
    </row>
    <row r="41" spans="1:17" ht="63" customHeight="1" x14ac:dyDescent="0.2">
      <c r="A41" s="312">
        <v>3</v>
      </c>
      <c r="B41" s="324" t="str">
        <f t="shared" si="4"/>
        <v/>
      </c>
      <c r="C41" s="325" t="str">
        <f>TEXT(IFERROR(INDEX('Overview - Section A'!$A$42:$A$48,MATCH(J41,'Overview - Section A'!$I$42:$I$48,0)),""),"YYYY")</f>
        <v>YYYY</v>
      </c>
      <c r="D41" s="326">
        <v>102</v>
      </c>
      <c r="E41" s="326">
        <v>146</v>
      </c>
      <c r="F41" s="327">
        <f t="shared" si="5"/>
        <v>69.863013698630141</v>
      </c>
      <c r="G41" s="328">
        <v>44242</v>
      </c>
      <c r="H41" s="327"/>
      <c r="I41" s="329" t="str">
        <f t="shared" si="6"/>
        <v>TB O-5(M): TB treatment coverage: Percentage of new and relapse cases that were notified and treated among the estimated number of incident TB cases in the same year (all form of TB - bacteriologically confirmed plus clinically diagnosed)</v>
      </c>
      <c r="J41" s="330" t="s">
        <v>301</v>
      </c>
      <c r="K41" s="329" t="b">
        <f t="shared" si="7"/>
        <v>1</v>
      </c>
      <c r="L41" s="329" t="b">
        <f t="shared" si="8"/>
        <v>1</v>
      </c>
      <c r="M41" s="329" t="s">
        <v>311</v>
      </c>
      <c r="N41" s="75"/>
      <c r="O41" s="168"/>
      <c r="P41" s="168"/>
      <c r="Q41" s="54"/>
    </row>
    <row r="42" spans="1:17" ht="112" x14ac:dyDescent="0.2">
      <c r="A42" s="312">
        <v>3</v>
      </c>
      <c r="B42" s="324" t="str">
        <f t="shared" si="4"/>
        <v/>
      </c>
      <c r="C42" s="325" t="str">
        <f>TEXT(IFERROR(INDEX('Overview - Section A'!$A$42:$A$48,MATCH(J42,'Overview - Section A'!$I$42:$I$48,0)),""),"YYYY")</f>
        <v>YYYY</v>
      </c>
      <c r="D42" s="326"/>
      <c r="E42" s="326"/>
      <c r="F42" s="327" t="str">
        <f t="shared" si="5"/>
        <v/>
      </c>
      <c r="G42" s="328"/>
      <c r="H42" s="327"/>
      <c r="I42" s="329" t="str">
        <f t="shared" si="6"/>
        <v>TB O-5(M): TB treatment coverage: Percentage of new and relapse cases that were notified and treated among the estimated number of incident TB cases in the same year (all form of TB - bacteriologically confirmed plus clinically diagnosed)</v>
      </c>
      <c r="J42" s="330" t="s">
        <v>303</v>
      </c>
      <c r="K42" s="329" t="b">
        <f t="shared" si="7"/>
        <v>1</v>
      </c>
      <c r="L42" s="329" t="b">
        <f t="shared" si="8"/>
        <v>1</v>
      </c>
      <c r="M42" s="329" t="s">
        <v>312</v>
      </c>
      <c r="N42" s="75"/>
      <c r="O42" s="168"/>
      <c r="P42" s="168"/>
      <c r="Q42" s="54"/>
    </row>
    <row r="43" spans="1:17" ht="112" x14ac:dyDescent="0.2">
      <c r="A43" s="312">
        <v>4</v>
      </c>
      <c r="B43" s="324" t="str">
        <f t="shared" si="4"/>
        <v>TB O-6: Notification of RR-TB and/or MDR-TB cases – Percentage of notified cases of bacteriologically confirmed, drug resistant RR-TB and/or MDR-TB as a proportion of all estimated RR-TB and/or MDR-TB cases</v>
      </c>
      <c r="C43" s="325" t="str">
        <f>TEXT(IFERROR(INDEX('Overview - Section A'!$A$42:$A$48,MATCH(J43,'Overview - Section A'!$I$42:$I$48,0)),""),"YYYY")</f>
        <v>YYYY</v>
      </c>
      <c r="D43" s="326">
        <v>70</v>
      </c>
      <c r="E43" s="326">
        <v>170</v>
      </c>
      <c r="F43" s="327">
        <f t="shared" si="5"/>
        <v>41.17647058823529</v>
      </c>
      <c r="G43" s="328">
        <v>43511</v>
      </c>
      <c r="H43" s="327"/>
      <c r="I43" s="329" t="str">
        <f t="shared" si="6"/>
        <v>TB O-6: Notification of RR-TB and/or MDR-TB cases – Percentage of notified cases of bacteriologically confirmed, drug resistant RR-TB and/or MDR-TB as a proportion of all estimated RR-TB and/or MDR-TB cases</v>
      </c>
      <c r="J43" s="330" t="s">
        <v>297</v>
      </c>
      <c r="K43" s="329" t="b">
        <f t="shared" si="7"/>
        <v>1</v>
      </c>
      <c r="L43" s="329" t="b">
        <f t="shared" si="8"/>
        <v>1</v>
      </c>
      <c r="M43" s="329" t="s">
        <v>313</v>
      </c>
      <c r="N43" s="75"/>
      <c r="O43" s="168"/>
      <c r="P43" s="168"/>
      <c r="Q43" s="54"/>
    </row>
    <row r="44" spans="1:17" ht="50.25" customHeight="1" x14ac:dyDescent="0.2">
      <c r="A44" s="312">
        <v>4</v>
      </c>
      <c r="B44" s="324" t="str">
        <f t="shared" si="4"/>
        <v/>
      </c>
      <c r="C44" s="325" t="str">
        <f>TEXT(IFERROR(INDEX('Overview - Section A'!$A$42:$A$48,MATCH(J44,'Overview - Section A'!$I$42:$I$48,0)),""),"YYYY")</f>
        <v>YYYY</v>
      </c>
      <c r="D44" s="326">
        <v>80</v>
      </c>
      <c r="E44" s="326">
        <v>170</v>
      </c>
      <c r="F44" s="327">
        <f t="shared" si="5"/>
        <v>47.058823529411761</v>
      </c>
      <c r="G44" s="328">
        <v>43876</v>
      </c>
      <c r="H44" s="327"/>
      <c r="I44" s="329" t="str">
        <f t="shared" si="6"/>
        <v>TB O-6: Notification of RR-TB and/or MDR-TB cases – Percentage of notified cases of bacteriologically confirmed, drug resistant RR-TB and/or MDR-TB as a proportion of all estimated RR-TB and/or MDR-TB cases</v>
      </c>
      <c r="J44" s="330" t="s">
        <v>299</v>
      </c>
      <c r="K44" s="329" t="b">
        <f t="shared" si="7"/>
        <v>1</v>
      </c>
      <c r="L44" s="329" t="b">
        <f t="shared" si="8"/>
        <v>1</v>
      </c>
      <c r="M44" s="329" t="s">
        <v>314</v>
      </c>
      <c r="N44" s="75"/>
      <c r="O44" s="168"/>
      <c r="P44" s="168"/>
      <c r="Q44" s="54"/>
    </row>
    <row r="45" spans="1:17" ht="50.25" customHeight="1" x14ac:dyDescent="0.2">
      <c r="A45" s="312">
        <v>4</v>
      </c>
      <c r="B45" s="324" t="str">
        <f t="shared" si="4"/>
        <v/>
      </c>
      <c r="C45" s="325" t="str">
        <f>TEXT(IFERROR(INDEX('Overview - Section A'!$A$42:$A$48,MATCH(J45,'Overview - Section A'!$I$42:$I$48,0)),""),"YYYY")</f>
        <v>YYYY</v>
      </c>
      <c r="D45" s="326">
        <v>90</v>
      </c>
      <c r="E45" s="326">
        <v>170</v>
      </c>
      <c r="F45" s="327">
        <f t="shared" si="5"/>
        <v>52.941176470588239</v>
      </c>
      <c r="G45" s="328">
        <v>44242</v>
      </c>
      <c r="H45" s="327"/>
      <c r="I45" s="329" t="str">
        <f t="shared" si="6"/>
        <v>TB O-6: Notification of RR-TB and/or MDR-TB cases – Percentage of notified cases of bacteriologically confirmed, drug resistant RR-TB and/or MDR-TB as a proportion of all estimated RR-TB and/or MDR-TB cases</v>
      </c>
      <c r="J45" s="330" t="s">
        <v>301</v>
      </c>
      <c r="K45" s="329" t="b">
        <f t="shared" si="7"/>
        <v>1</v>
      </c>
      <c r="L45" s="329" t="b">
        <f t="shared" si="8"/>
        <v>1</v>
      </c>
      <c r="M45" s="329" t="s">
        <v>315</v>
      </c>
      <c r="N45" s="75"/>
      <c r="O45" s="168"/>
      <c r="P45" s="168"/>
      <c r="Q45" s="54"/>
    </row>
    <row r="46" spans="1:17" ht="96" x14ac:dyDescent="0.2">
      <c r="A46" s="312">
        <v>4</v>
      </c>
      <c r="B46" s="324" t="str">
        <f t="shared" si="4"/>
        <v/>
      </c>
      <c r="C46" s="325" t="str">
        <f>TEXT(IFERROR(INDEX('Overview - Section A'!$A$42:$A$48,MATCH(J46,'Overview - Section A'!$I$42:$I$48,0)),""),"YYYY")</f>
        <v>YYYY</v>
      </c>
      <c r="D46" s="326"/>
      <c r="E46" s="326"/>
      <c r="F46" s="327" t="str">
        <f t="shared" si="5"/>
        <v/>
      </c>
      <c r="G46" s="328"/>
      <c r="H46" s="327"/>
      <c r="I46" s="329" t="str">
        <f t="shared" si="6"/>
        <v>TB O-6: Notification of RR-TB and/or MDR-TB cases – Percentage of notified cases of bacteriologically confirmed, drug resistant RR-TB and/or MDR-TB as a proportion of all estimated RR-TB and/or MDR-TB cases</v>
      </c>
      <c r="J46" s="330" t="s">
        <v>303</v>
      </c>
      <c r="K46" s="329" t="b">
        <f t="shared" si="7"/>
        <v>1</v>
      </c>
      <c r="L46" s="329" t="b">
        <f t="shared" si="8"/>
        <v>1</v>
      </c>
      <c r="M46" s="329" t="s">
        <v>316</v>
      </c>
      <c r="N46" s="75"/>
      <c r="O46" s="168"/>
      <c r="P46" s="168"/>
      <c r="Q46" s="54"/>
    </row>
    <row r="47" spans="1:17" ht="64" x14ac:dyDescent="0.2">
      <c r="A47" s="312">
        <v>5</v>
      </c>
      <c r="B47" s="324" t="str">
        <f t="shared" si="4"/>
        <v>TB O-4(M): Treatment success rate of RR TB and/or MDR-TB: Percentage of cases with RR and/or MDR-TB successfully treated</v>
      </c>
      <c r="C47" s="325" t="str">
        <f>TEXT(IFERROR(INDEX('Overview - Section A'!$A$42:$A$48,MATCH(J47,'Overview - Section A'!$I$42:$I$48,0)),""),"YYYY")</f>
        <v>YYYY</v>
      </c>
      <c r="D47" s="326">
        <v>43</v>
      </c>
      <c r="E47" s="326">
        <v>54</v>
      </c>
      <c r="F47" s="327">
        <f t="shared" si="5"/>
        <v>79.629629629629633</v>
      </c>
      <c r="G47" s="328">
        <v>43511</v>
      </c>
      <c r="H47" s="327"/>
      <c r="I47" s="329" t="str">
        <f t="shared" si="6"/>
        <v>TB O-4(M): Treatment success rate of RR TB and/or MDR-TB: Percentage of cases with RR and/or MDR-TB successfully treated</v>
      </c>
      <c r="J47" s="330" t="s">
        <v>297</v>
      </c>
      <c r="K47" s="329" t="b">
        <f t="shared" si="7"/>
        <v>1</v>
      </c>
      <c r="L47" s="329" t="b">
        <f t="shared" si="8"/>
        <v>1</v>
      </c>
      <c r="M47" s="329" t="s">
        <v>317</v>
      </c>
      <c r="N47" s="75"/>
      <c r="O47" s="168"/>
      <c r="P47" s="168"/>
      <c r="Q47" s="54"/>
    </row>
    <row r="48" spans="1:17" ht="42.75" customHeight="1" x14ac:dyDescent="0.2">
      <c r="A48" s="312">
        <v>5</v>
      </c>
      <c r="B48" s="324" t="str">
        <f t="shared" si="4"/>
        <v/>
      </c>
      <c r="C48" s="325" t="str">
        <f>TEXT(IFERROR(INDEX('Overview - Section A'!$A$42:$A$48,MATCH(J48,'Overview - Section A'!$I$42:$I$48,0)),""),"YYYY")</f>
        <v>YYYY</v>
      </c>
      <c r="D48" s="326">
        <v>50</v>
      </c>
      <c r="E48" s="326">
        <v>63</v>
      </c>
      <c r="F48" s="327">
        <f t="shared" si="5"/>
        <v>79.365079365079367</v>
      </c>
      <c r="G48" s="328">
        <v>43876</v>
      </c>
      <c r="H48" s="327"/>
      <c r="I48" s="329" t="str">
        <f t="shared" si="6"/>
        <v>TB O-4(M): Treatment success rate of RR TB and/or MDR-TB: Percentage of cases with RR and/or MDR-TB successfully treated</v>
      </c>
      <c r="J48" s="330" t="s">
        <v>299</v>
      </c>
      <c r="K48" s="329" t="b">
        <f t="shared" si="7"/>
        <v>1</v>
      </c>
      <c r="L48" s="329" t="b">
        <f t="shared" si="8"/>
        <v>1</v>
      </c>
      <c r="M48" s="329" t="s">
        <v>318</v>
      </c>
      <c r="N48" s="75"/>
      <c r="O48" s="168"/>
      <c r="P48" s="168"/>
      <c r="Q48" s="54"/>
    </row>
    <row r="49" spans="1:17" ht="42.75" customHeight="1" x14ac:dyDescent="0.2">
      <c r="A49" s="312">
        <v>5</v>
      </c>
      <c r="B49" s="324" t="str">
        <f t="shared" si="4"/>
        <v/>
      </c>
      <c r="C49" s="325" t="str">
        <f>TEXT(IFERROR(INDEX('Overview - Section A'!$A$42:$A$48,MATCH(J49,'Overview - Section A'!$I$42:$I$48,0)),""),"YYYY")</f>
        <v>YYYY</v>
      </c>
      <c r="D49" s="326">
        <v>58</v>
      </c>
      <c r="E49" s="326">
        <v>72</v>
      </c>
      <c r="F49" s="327">
        <f t="shared" si="5"/>
        <v>80.555555555555557</v>
      </c>
      <c r="G49" s="328">
        <v>44242</v>
      </c>
      <c r="H49" s="327"/>
      <c r="I49" s="329" t="str">
        <f t="shared" si="6"/>
        <v>TB O-4(M): Treatment success rate of RR TB and/or MDR-TB: Percentage of cases with RR and/or MDR-TB successfully treated</v>
      </c>
      <c r="J49" s="330" t="s">
        <v>301</v>
      </c>
      <c r="K49" s="329" t="b">
        <f t="shared" si="7"/>
        <v>1</v>
      </c>
      <c r="L49" s="329" t="b">
        <f t="shared" si="8"/>
        <v>1</v>
      </c>
      <c r="M49" s="329" t="s">
        <v>319</v>
      </c>
      <c r="N49" s="75"/>
      <c r="O49" s="168"/>
      <c r="P49" s="168"/>
      <c r="Q49" s="54"/>
    </row>
    <row r="50" spans="1:17" ht="64" x14ac:dyDescent="0.2">
      <c r="A50" s="312">
        <v>5</v>
      </c>
      <c r="B50" s="324" t="str">
        <f t="shared" si="4"/>
        <v/>
      </c>
      <c r="C50" s="325" t="str">
        <f>TEXT(IFERROR(INDEX('Overview - Section A'!$A$42:$A$48,MATCH(J50,'Overview - Section A'!$I$42:$I$48,0)),""),"YYYY")</f>
        <v>YYYY</v>
      </c>
      <c r="D50" s="326"/>
      <c r="E50" s="326"/>
      <c r="F50" s="327" t="str">
        <f t="shared" si="5"/>
        <v/>
      </c>
      <c r="G50" s="328"/>
      <c r="H50" s="327"/>
      <c r="I50" s="329" t="str">
        <f t="shared" si="6"/>
        <v>TB O-4(M): Treatment success rate of RR TB and/or MDR-TB: Percentage of cases with RR and/or MDR-TB successfully treated</v>
      </c>
      <c r="J50" s="330" t="s">
        <v>303</v>
      </c>
      <c r="K50" s="329" t="b">
        <f t="shared" si="7"/>
        <v>1</v>
      </c>
      <c r="L50" s="329" t="b">
        <f t="shared" si="8"/>
        <v>1</v>
      </c>
      <c r="M50" s="329" t="s">
        <v>320</v>
      </c>
      <c r="N50" s="75"/>
      <c r="O50" s="168"/>
      <c r="P50" s="168"/>
      <c r="Q50" s="54"/>
    </row>
    <row r="51" spans="1:17" x14ac:dyDescent="0.2">
      <c r="A51" s="312">
        <v>6</v>
      </c>
      <c r="B51" s="324" t="str">
        <f t="shared" si="4"/>
        <v/>
      </c>
      <c r="C51" s="325" t="str">
        <f>TEXT(IFERROR(INDEX('Overview - Section A'!$A$42:$A$48,MATCH(J51,'Overview - Section A'!$I$42:$I$48,0)),""),"YYYY")</f>
        <v>YYYY</v>
      </c>
      <c r="D51" s="326"/>
      <c r="E51" s="326"/>
      <c r="F51" s="327" t="str">
        <f t="shared" si="5"/>
        <v/>
      </c>
      <c r="G51" s="328"/>
      <c r="H51" s="327"/>
      <c r="I51" s="329" t="str">
        <f t="shared" si="6"/>
        <v/>
      </c>
      <c r="J51" s="330" t="s">
        <v>297</v>
      </c>
      <c r="K51" s="329" t="b">
        <f t="shared" si="7"/>
        <v>1</v>
      </c>
      <c r="L51" s="329" t="b">
        <f t="shared" si="8"/>
        <v>0</v>
      </c>
      <c r="M51" s="329" t="s">
        <v>321</v>
      </c>
      <c r="N51" s="75"/>
      <c r="O51" s="168"/>
      <c r="P51" s="168"/>
      <c r="Q51" s="54"/>
    </row>
    <row r="52" spans="1:17" x14ac:dyDescent="0.2">
      <c r="A52" s="312">
        <v>6</v>
      </c>
      <c r="B52" s="324" t="str">
        <f t="shared" si="4"/>
        <v/>
      </c>
      <c r="C52" s="325" t="str">
        <f>TEXT(IFERROR(INDEX('Overview - Section A'!$A$42:$A$48,MATCH(J52,'Overview - Section A'!$I$42:$I$48,0)),""),"YYYY")</f>
        <v>YYYY</v>
      </c>
      <c r="D52" s="326"/>
      <c r="E52" s="326"/>
      <c r="F52" s="327" t="str">
        <f t="shared" si="5"/>
        <v/>
      </c>
      <c r="G52" s="328"/>
      <c r="H52" s="327"/>
      <c r="I52" s="329" t="str">
        <f t="shared" si="6"/>
        <v/>
      </c>
      <c r="J52" s="330" t="s">
        <v>299</v>
      </c>
      <c r="K52" s="329" t="b">
        <f t="shared" si="7"/>
        <v>1</v>
      </c>
      <c r="L52" s="329" t="b">
        <f t="shared" si="8"/>
        <v>0</v>
      </c>
      <c r="M52" s="329" t="s">
        <v>322</v>
      </c>
      <c r="N52" s="75"/>
      <c r="O52" s="168"/>
      <c r="P52" s="168"/>
      <c r="Q52" s="54"/>
    </row>
    <row r="53" spans="1:17" x14ac:dyDescent="0.2">
      <c r="A53" s="312">
        <v>6</v>
      </c>
      <c r="B53" s="324" t="str">
        <f t="shared" si="4"/>
        <v/>
      </c>
      <c r="C53" s="325" t="str">
        <f>TEXT(IFERROR(INDEX('Overview - Section A'!$A$42:$A$48,MATCH(J53,'Overview - Section A'!$I$42:$I$48,0)),""),"YYYY")</f>
        <v>YYYY</v>
      </c>
      <c r="D53" s="326"/>
      <c r="E53" s="326"/>
      <c r="F53" s="327" t="str">
        <f t="shared" si="5"/>
        <v/>
      </c>
      <c r="G53" s="328"/>
      <c r="H53" s="327"/>
      <c r="I53" s="329" t="str">
        <f t="shared" si="6"/>
        <v/>
      </c>
      <c r="J53" s="330" t="s">
        <v>301</v>
      </c>
      <c r="K53" s="329" t="b">
        <f t="shared" si="7"/>
        <v>1</v>
      </c>
      <c r="L53" s="329" t="b">
        <f t="shared" si="8"/>
        <v>0</v>
      </c>
      <c r="M53" s="329" t="s">
        <v>323</v>
      </c>
      <c r="N53" s="75"/>
      <c r="O53" s="168"/>
      <c r="P53" s="168"/>
      <c r="Q53" s="54"/>
    </row>
    <row r="54" spans="1:17" x14ac:dyDescent="0.2">
      <c r="A54" s="312">
        <v>6</v>
      </c>
      <c r="B54" s="324" t="str">
        <f t="shared" si="4"/>
        <v/>
      </c>
      <c r="C54" s="325" t="str">
        <f>TEXT(IFERROR(INDEX('Overview - Section A'!$A$42:$A$48,MATCH(J54,'Overview - Section A'!$I$42:$I$48,0)),""),"YYYY")</f>
        <v>YYYY</v>
      </c>
      <c r="D54" s="326"/>
      <c r="E54" s="326"/>
      <c r="F54" s="327" t="str">
        <f t="shared" si="5"/>
        <v/>
      </c>
      <c r="G54" s="328"/>
      <c r="H54" s="327"/>
      <c r="I54" s="329" t="str">
        <f t="shared" si="6"/>
        <v/>
      </c>
      <c r="J54" s="330" t="s">
        <v>303</v>
      </c>
      <c r="K54" s="329" t="b">
        <f t="shared" si="7"/>
        <v>1</v>
      </c>
      <c r="L54" s="329" t="b">
        <f t="shared" si="8"/>
        <v>0</v>
      </c>
      <c r="M54" s="329" t="s">
        <v>324</v>
      </c>
      <c r="N54" s="75"/>
      <c r="O54" s="168"/>
      <c r="P54" s="168"/>
      <c r="Q54" s="54"/>
    </row>
    <row r="55" spans="1:17" x14ac:dyDescent="0.2">
      <c r="A55" s="312">
        <v>7</v>
      </c>
      <c r="B55" s="324" t="str">
        <f t="shared" si="4"/>
        <v/>
      </c>
      <c r="C55" s="325" t="str">
        <f>TEXT(IFERROR(INDEX('Overview - Section A'!$A$42:$A$48,MATCH(J55,'Overview - Section A'!$I$42:$I$48,0)),""),"YYYY")</f>
        <v>YYYY</v>
      </c>
      <c r="D55" s="326"/>
      <c r="E55" s="326"/>
      <c r="F55" s="327" t="str">
        <f t="shared" si="5"/>
        <v/>
      </c>
      <c r="G55" s="328"/>
      <c r="H55" s="327"/>
      <c r="I55" s="329" t="str">
        <f t="shared" si="6"/>
        <v/>
      </c>
      <c r="J55" s="330" t="s">
        <v>297</v>
      </c>
      <c r="K55" s="329" t="b">
        <f t="shared" si="7"/>
        <v>1</v>
      </c>
      <c r="L55" s="329" t="b">
        <f t="shared" si="8"/>
        <v>0</v>
      </c>
      <c r="M55" s="329" t="s">
        <v>325</v>
      </c>
      <c r="N55" s="75"/>
      <c r="O55" s="168"/>
      <c r="P55" s="168"/>
      <c r="Q55" s="54"/>
    </row>
    <row r="56" spans="1:17" x14ac:dyDescent="0.2">
      <c r="A56" s="312">
        <v>7</v>
      </c>
      <c r="B56" s="324" t="str">
        <f t="shared" si="4"/>
        <v/>
      </c>
      <c r="C56" s="325" t="str">
        <f>TEXT(IFERROR(INDEX('Overview - Section A'!$A$42:$A$48,MATCH(J56,'Overview - Section A'!$I$42:$I$48,0)),""),"YYYY")</f>
        <v>YYYY</v>
      </c>
      <c r="D56" s="326"/>
      <c r="E56" s="326"/>
      <c r="F56" s="327" t="str">
        <f t="shared" si="5"/>
        <v/>
      </c>
      <c r="G56" s="328"/>
      <c r="H56" s="327"/>
      <c r="I56" s="329" t="str">
        <f t="shared" si="6"/>
        <v/>
      </c>
      <c r="J56" s="330" t="s">
        <v>299</v>
      </c>
      <c r="K56" s="329" t="b">
        <f t="shared" si="7"/>
        <v>1</v>
      </c>
      <c r="L56" s="329" t="b">
        <f t="shared" si="8"/>
        <v>0</v>
      </c>
      <c r="M56" s="329" t="s">
        <v>326</v>
      </c>
      <c r="N56" s="75"/>
      <c r="O56" s="168"/>
      <c r="P56" s="168"/>
      <c r="Q56" s="54"/>
    </row>
    <row r="57" spans="1:17" x14ac:dyDescent="0.2">
      <c r="A57" s="312">
        <v>7</v>
      </c>
      <c r="B57" s="324" t="str">
        <f t="shared" si="4"/>
        <v/>
      </c>
      <c r="C57" s="325" t="str">
        <f>TEXT(IFERROR(INDEX('Overview - Section A'!$A$42:$A$48,MATCH(J57,'Overview - Section A'!$I$42:$I$48,0)),""),"YYYY")</f>
        <v>YYYY</v>
      </c>
      <c r="D57" s="326"/>
      <c r="E57" s="326"/>
      <c r="F57" s="327" t="str">
        <f t="shared" si="5"/>
        <v/>
      </c>
      <c r="G57" s="328"/>
      <c r="H57" s="327"/>
      <c r="I57" s="329" t="str">
        <f t="shared" si="6"/>
        <v/>
      </c>
      <c r="J57" s="330" t="s">
        <v>301</v>
      </c>
      <c r="K57" s="329" t="b">
        <f t="shared" si="7"/>
        <v>1</v>
      </c>
      <c r="L57" s="329" t="b">
        <f t="shared" si="8"/>
        <v>0</v>
      </c>
      <c r="M57" s="329" t="s">
        <v>327</v>
      </c>
      <c r="N57" s="75"/>
      <c r="O57" s="168"/>
      <c r="P57" s="168"/>
      <c r="Q57" s="54"/>
    </row>
    <row r="58" spans="1:17" x14ac:dyDescent="0.2">
      <c r="A58" s="312">
        <v>7</v>
      </c>
      <c r="B58" s="324" t="str">
        <f t="shared" si="4"/>
        <v/>
      </c>
      <c r="C58" s="325" t="str">
        <f>TEXT(IFERROR(INDEX('Overview - Section A'!$A$42:$A$48,MATCH(J58,'Overview - Section A'!$I$42:$I$48,0)),""),"YYYY")</f>
        <v>YYYY</v>
      </c>
      <c r="D58" s="326"/>
      <c r="E58" s="326"/>
      <c r="F58" s="327" t="str">
        <f t="shared" si="5"/>
        <v/>
      </c>
      <c r="G58" s="328"/>
      <c r="H58" s="327"/>
      <c r="I58" s="329" t="str">
        <f t="shared" si="6"/>
        <v/>
      </c>
      <c r="J58" s="330" t="s">
        <v>303</v>
      </c>
      <c r="K58" s="329" t="b">
        <f t="shared" si="7"/>
        <v>1</v>
      </c>
      <c r="L58" s="329" t="b">
        <f t="shared" si="8"/>
        <v>0</v>
      </c>
      <c r="M58" s="329" t="s">
        <v>328</v>
      </c>
      <c r="N58" s="75"/>
      <c r="O58" s="168"/>
      <c r="P58" s="168"/>
      <c r="Q58" s="54"/>
    </row>
    <row r="59" spans="1:17" x14ac:dyDescent="0.2">
      <c r="A59" s="312">
        <v>8</v>
      </c>
      <c r="B59" s="324" t="str">
        <f t="shared" si="4"/>
        <v/>
      </c>
      <c r="C59" s="325" t="str">
        <f>TEXT(IFERROR(INDEX('Overview - Section A'!$A$42:$A$48,MATCH(J59,'Overview - Section A'!$I$42:$I$48,0)),""),"YYYY")</f>
        <v>YYYY</v>
      </c>
      <c r="D59" s="326"/>
      <c r="E59" s="326"/>
      <c r="F59" s="327" t="str">
        <f t="shared" si="5"/>
        <v/>
      </c>
      <c r="G59" s="328"/>
      <c r="H59" s="327"/>
      <c r="I59" s="329" t="str">
        <f t="shared" si="6"/>
        <v/>
      </c>
      <c r="J59" s="330" t="s">
        <v>297</v>
      </c>
      <c r="K59" s="329" t="b">
        <f t="shared" si="7"/>
        <v>1</v>
      </c>
      <c r="L59" s="329" t="b">
        <f t="shared" si="8"/>
        <v>0</v>
      </c>
      <c r="M59" s="329" t="s">
        <v>329</v>
      </c>
      <c r="N59" s="75"/>
      <c r="O59" s="168"/>
      <c r="P59" s="168"/>
      <c r="Q59" s="54"/>
    </row>
    <row r="60" spans="1:17" x14ac:dyDescent="0.2">
      <c r="A60" s="312">
        <v>8</v>
      </c>
      <c r="B60" s="324" t="str">
        <f t="shared" si="4"/>
        <v/>
      </c>
      <c r="C60" s="325" t="str">
        <f>TEXT(IFERROR(INDEX('Overview - Section A'!$A$42:$A$48,MATCH(J60,'Overview - Section A'!$I$42:$I$48,0)),""),"YYYY")</f>
        <v>YYYY</v>
      </c>
      <c r="D60" s="326"/>
      <c r="E60" s="326"/>
      <c r="F60" s="327" t="str">
        <f t="shared" si="5"/>
        <v/>
      </c>
      <c r="G60" s="328"/>
      <c r="H60" s="327"/>
      <c r="I60" s="329" t="str">
        <f t="shared" si="6"/>
        <v/>
      </c>
      <c r="J60" s="330" t="s">
        <v>299</v>
      </c>
      <c r="K60" s="329" t="b">
        <f t="shared" si="7"/>
        <v>1</v>
      </c>
      <c r="L60" s="329" t="b">
        <f t="shared" si="8"/>
        <v>0</v>
      </c>
      <c r="M60" s="329" t="s">
        <v>330</v>
      </c>
      <c r="N60" s="75"/>
      <c r="O60" s="168"/>
      <c r="P60" s="168"/>
      <c r="Q60" s="54"/>
    </row>
    <row r="61" spans="1:17" x14ac:dyDescent="0.2">
      <c r="A61" s="312">
        <v>8</v>
      </c>
      <c r="B61" s="324" t="str">
        <f t="shared" si="4"/>
        <v/>
      </c>
      <c r="C61" s="325" t="str">
        <f>TEXT(IFERROR(INDEX('Overview - Section A'!$A$42:$A$48,MATCH(J61,'Overview - Section A'!$I$42:$I$48,0)),""),"YYYY")</f>
        <v>YYYY</v>
      </c>
      <c r="D61" s="326"/>
      <c r="E61" s="326"/>
      <c r="F61" s="327" t="str">
        <f t="shared" si="5"/>
        <v/>
      </c>
      <c r="G61" s="328"/>
      <c r="H61" s="327"/>
      <c r="I61" s="329" t="str">
        <f t="shared" si="6"/>
        <v/>
      </c>
      <c r="J61" s="330" t="s">
        <v>301</v>
      </c>
      <c r="K61" s="329" t="b">
        <f t="shared" si="7"/>
        <v>1</v>
      </c>
      <c r="L61" s="329" t="b">
        <f t="shared" si="8"/>
        <v>0</v>
      </c>
      <c r="M61" s="329" t="s">
        <v>331</v>
      </c>
      <c r="N61" s="75"/>
      <c r="O61" s="168"/>
      <c r="P61" s="168"/>
      <c r="Q61" s="54"/>
    </row>
    <row r="62" spans="1:17" x14ac:dyDescent="0.2">
      <c r="A62" s="312">
        <v>8</v>
      </c>
      <c r="B62" s="324" t="str">
        <f t="shared" ref="B62:B90" si="9">IF(A62=A61,"",VLOOKUP(A62,$A$10:$V$26,22,FALSE))</f>
        <v/>
      </c>
      <c r="C62" s="325" t="str">
        <f>TEXT(IFERROR(INDEX('Overview - Section A'!$A$42:$A$48,MATCH(J62,'Overview - Section A'!$I$42:$I$48,0)),""),"YYYY")</f>
        <v>YYYY</v>
      </c>
      <c r="D62" s="326"/>
      <c r="E62" s="326"/>
      <c r="F62" s="327" t="str">
        <f t="shared" si="5"/>
        <v/>
      </c>
      <c r="G62" s="328"/>
      <c r="H62" s="327"/>
      <c r="I62" s="329" t="str">
        <f t="shared" si="6"/>
        <v/>
      </c>
      <c r="J62" s="330" t="s">
        <v>303</v>
      </c>
      <c r="K62" s="329" t="b">
        <f t="shared" si="7"/>
        <v>1</v>
      </c>
      <c r="L62" s="329" t="b">
        <f t="shared" si="8"/>
        <v>0</v>
      </c>
      <c r="M62" s="329" t="s">
        <v>332</v>
      </c>
      <c r="N62" s="75"/>
      <c r="O62" s="168"/>
      <c r="P62" s="168"/>
      <c r="Q62" s="54"/>
    </row>
    <row r="63" spans="1:17" x14ac:dyDescent="0.2">
      <c r="A63" s="312">
        <v>9</v>
      </c>
      <c r="B63" s="324" t="str">
        <f t="shared" si="9"/>
        <v/>
      </c>
      <c r="C63" s="325" t="str">
        <f>TEXT(IFERROR(INDEX('Overview - Section A'!$A$42:$A$48,MATCH(J63,'Overview - Section A'!$I$42:$I$48,0)),""),"YYYY")</f>
        <v>YYYY</v>
      </c>
      <c r="D63" s="326"/>
      <c r="E63" s="326"/>
      <c r="F63" s="327" t="str">
        <f t="shared" si="5"/>
        <v/>
      </c>
      <c r="G63" s="328"/>
      <c r="H63" s="327"/>
      <c r="I63" s="329" t="str">
        <f t="shared" si="6"/>
        <v/>
      </c>
      <c r="J63" s="330" t="s">
        <v>297</v>
      </c>
      <c r="K63" s="329" t="b">
        <f t="shared" si="7"/>
        <v>1</v>
      </c>
      <c r="L63" s="329" t="b">
        <f t="shared" si="8"/>
        <v>0</v>
      </c>
      <c r="M63" s="329" t="s">
        <v>333</v>
      </c>
      <c r="N63" s="75"/>
      <c r="O63" s="168"/>
      <c r="P63" s="168"/>
      <c r="Q63" s="54"/>
    </row>
    <row r="64" spans="1:17" x14ac:dyDescent="0.2">
      <c r="A64" s="312">
        <v>9</v>
      </c>
      <c r="B64" s="324" t="str">
        <f t="shared" si="9"/>
        <v/>
      </c>
      <c r="C64" s="325" t="str">
        <f>TEXT(IFERROR(INDEX('Overview - Section A'!$A$42:$A$48,MATCH(J64,'Overview - Section A'!$I$42:$I$48,0)),""),"YYYY")</f>
        <v>YYYY</v>
      </c>
      <c r="D64" s="326"/>
      <c r="E64" s="326"/>
      <c r="F64" s="327" t="str">
        <f t="shared" si="5"/>
        <v/>
      </c>
      <c r="G64" s="328"/>
      <c r="H64" s="327"/>
      <c r="I64" s="329" t="str">
        <f t="shared" si="6"/>
        <v/>
      </c>
      <c r="J64" s="330" t="s">
        <v>299</v>
      </c>
      <c r="K64" s="329" t="b">
        <f t="shared" si="7"/>
        <v>1</v>
      </c>
      <c r="L64" s="329" t="b">
        <f t="shared" si="8"/>
        <v>0</v>
      </c>
      <c r="M64" s="329" t="s">
        <v>334</v>
      </c>
      <c r="N64" s="75"/>
      <c r="O64" s="168"/>
      <c r="P64" s="168"/>
      <c r="Q64" s="54"/>
    </row>
    <row r="65" spans="1:17" x14ac:dyDescent="0.2">
      <c r="A65" s="312">
        <v>9</v>
      </c>
      <c r="B65" s="324" t="str">
        <f t="shared" si="9"/>
        <v/>
      </c>
      <c r="C65" s="325" t="str">
        <f>TEXT(IFERROR(INDEX('Overview - Section A'!$A$42:$A$48,MATCH(J65,'Overview - Section A'!$I$42:$I$48,0)),""),"YYYY")</f>
        <v>YYYY</v>
      </c>
      <c r="D65" s="326"/>
      <c r="E65" s="326"/>
      <c r="F65" s="327" t="str">
        <f t="shared" si="5"/>
        <v/>
      </c>
      <c r="G65" s="328"/>
      <c r="H65" s="327"/>
      <c r="I65" s="329" t="str">
        <f t="shared" si="6"/>
        <v/>
      </c>
      <c r="J65" s="330" t="s">
        <v>301</v>
      </c>
      <c r="K65" s="329" t="b">
        <f t="shared" si="7"/>
        <v>1</v>
      </c>
      <c r="L65" s="329" t="b">
        <f t="shared" si="8"/>
        <v>0</v>
      </c>
      <c r="M65" s="329" t="s">
        <v>335</v>
      </c>
      <c r="N65" s="75"/>
      <c r="O65" s="168"/>
      <c r="P65" s="168"/>
      <c r="Q65" s="54"/>
    </row>
    <row r="66" spans="1:17" x14ac:dyDescent="0.2">
      <c r="A66" s="312">
        <v>9</v>
      </c>
      <c r="B66" s="324" t="str">
        <f t="shared" si="9"/>
        <v/>
      </c>
      <c r="C66" s="325" t="str">
        <f>TEXT(IFERROR(INDEX('Overview - Section A'!$A$42:$A$48,MATCH(J66,'Overview - Section A'!$I$42:$I$48,0)),""),"YYYY")</f>
        <v>YYYY</v>
      </c>
      <c r="D66" s="326"/>
      <c r="E66" s="326"/>
      <c r="F66" s="327" t="str">
        <f t="shared" si="5"/>
        <v/>
      </c>
      <c r="G66" s="328"/>
      <c r="H66" s="327"/>
      <c r="I66" s="329" t="str">
        <f t="shared" si="6"/>
        <v/>
      </c>
      <c r="J66" s="330" t="s">
        <v>303</v>
      </c>
      <c r="K66" s="329" t="b">
        <f t="shared" si="7"/>
        <v>1</v>
      </c>
      <c r="L66" s="329" t="b">
        <f t="shared" si="8"/>
        <v>0</v>
      </c>
      <c r="M66" s="329" t="s">
        <v>336</v>
      </c>
      <c r="N66" s="75"/>
      <c r="O66" s="168"/>
      <c r="P66" s="168"/>
      <c r="Q66" s="54"/>
    </row>
    <row r="67" spans="1:17" x14ac:dyDescent="0.2">
      <c r="A67" s="312">
        <v>10</v>
      </c>
      <c r="B67" s="324" t="str">
        <f t="shared" si="9"/>
        <v/>
      </c>
      <c r="C67" s="325" t="str">
        <f>TEXT(IFERROR(INDEX('Overview - Section A'!$A$42:$A$48,MATCH(J67,'Overview - Section A'!$I$42:$I$48,0)),""),"YYYY")</f>
        <v>YYYY</v>
      </c>
      <c r="D67" s="326"/>
      <c r="E67" s="326"/>
      <c r="F67" s="327" t="str">
        <f t="shared" si="5"/>
        <v/>
      </c>
      <c r="G67" s="328"/>
      <c r="H67" s="327"/>
      <c r="I67" s="329" t="str">
        <f t="shared" si="6"/>
        <v/>
      </c>
      <c r="J67" s="330" t="s">
        <v>297</v>
      </c>
      <c r="K67" s="329" t="b">
        <f t="shared" si="7"/>
        <v>1</v>
      </c>
      <c r="L67" s="329" t="b">
        <f t="shared" si="8"/>
        <v>0</v>
      </c>
      <c r="M67" s="329" t="s">
        <v>337</v>
      </c>
      <c r="N67" s="75"/>
      <c r="O67" s="168"/>
      <c r="P67" s="168"/>
      <c r="Q67" s="54"/>
    </row>
    <row r="68" spans="1:17" x14ac:dyDescent="0.2">
      <c r="A68" s="312">
        <v>10</v>
      </c>
      <c r="B68" s="324" t="str">
        <f t="shared" si="9"/>
        <v/>
      </c>
      <c r="C68" s="325" t="str">
        <f>TEXT(IFERROR(INDEX('Overview - Section A'!$A$42:$A$48,MATCH(J68,'Overview - Section A'!$I$42:$I$48,0)),""),"YYYY")</f>
        <v>YYYY</v>
      </c>
      <c r="D68" s="326"/>
      <c r="E68" s="326"/>
      <c r="F68" s="327" t="str">
        <f t="shared" si="5"/>
        <v/>
      </c>
      <c r="G68" s="328"/>
      <c r="H68" s="327"/>
      <c r="I68" s="329" t="str">
        <f t="shared" si="6"/>
        <v/>
      </c>
      <c r="J68" s="330" t="s">
        <v>299</v>
      </c>
      <c r="K68" s="329" t="b">
        <f t="shared" si="7"/>
        <v>1</v>
      </c>
      <c r="L68" s="329" t="b">
        <f t="shared" si="8"/>
        <v>0</v>
      </c>
      <c r="M68" s="329" t="s">
        <v>338</v>
      </c>
      <c r="N68" s="75"/>
      <c r="O68" s="168"/>
      <c r="P68" s="168"/>
      <c r="Q68" s="54"/>
    </row>
    <row r="69" spans="1:17" x14ac:dyDescent="0.2">
      <c r="A69" s="312">
        <v>10</v>
      </c>
      <c r="B69" s="324" t="str">
        <f t="shared" si="9"/>
        <v/>
      </c>
      <c r="C69" s="325" t="str">
        <f>TEXT(IFERROR(INDEX('Overview - Section A'!$A$42:$A$48,MATCH(J69,'Overview - Section A'!$I$42:$I$48,0)),""),"YYYY")</f>
        <v>YYYY</v>
      </c>
      <c r="D69" s="326"/>
      <c r="E69" s="326"/>
      <c r="F69" s="327" t="str">
        <f t="shared" si="5"/>
        <v/>
      </c>
      <c r="G69" s="328"/>
      <c r="H69" s="327"/>
      <c r="I69" s="329" t="str">
        <f t="shared" si="6"/>
        <v/>
      </c>
      <c r="J69" s="330" t="s">
        <v>301</v>
      </c>
      <c r="K69" s="329" t="b">
        <f t="shared" si="7"/>
        <v>1</v>
      </c>
      <c r="L69" s="329" t="b">
        <f t="shared" si="8"/>
        <v>0</v>
      </c>
      <c r="M69" s="329" t="s">
        <v>339</v>
      </c>
      <c r="N69" s="75"/>
      <c r="O69" s="168"/>
      <c r="P69" s="168"/>
      <c r="Q69" s="54"/>
    </row>
    <row r="70" spans="1:17" x14ac:dyDescent="0.2">
      <c r="A70" s="312">
        <v>10</v>
      </c>
      <c r="B70" s="324" t="str">
        <f t="shared" si="9"/>
        <v/>
      </c>
      <c r="C70" s="325" t="str">
        <f>TEXT(IFERROR(INDEX('Overview - Section A'!$A$42:$A$48,MATCH(J70,'Overview - Section A'!$I$42:$I$48,0)),""),"YYYY")</f>
        <v>YYYY</v>
      </c>
      <c r="D70" s="326"/>
      <c r="E70" s="326"/>
      <c r="F70" s="327" t="str">
        <f t="shared" si="5"/>
        <v/>
      </c>
      <c r="G70" s="328"/>
      <c r="H70" s="327"/>
      <c r="I70" s="329" t="str">
        <f t="shared" si="6"/>
        <v/>
      </c>
      <c r="J70" s="330" t="s">
        <v>303</v>
      </c>
      <c r="K70" s="329" t="b">
        <f t="shared" si="7"/>
        <v>1</v>
      </c>
      <c r="L70" s="329" t="b">
        <f t="shared" si="8"/>
        <v>0</v>
      </c>
      <c r="M70" s="329" t="s">
        <v>340</v>
      </c>
      <c r="N70" s="75"/>
      <c r="O70" s="168"/>
      <c r="P70" s="168"/>
      <c r="Q70" s="54"/>
    </row>
    <row r="71" spans="1:17" x14ac:dyDescent="0.2">
      <c r="A71" s="312">
        <v>11</v>
      </c>
      <c r="B71" s="324" t="str">
        <f t="shared" si="9"/>
        <v/>
      </c>
      <c r="C71" s="325" t="str">
        <f>TEXT(IFERROR(INDEX('Overview - Section A'!$A$42:$A$48,MATCH(J71,'Overview - Section A'!$I$42:$I$48,0)),""),"YYYY")</f>
        <v>YYYY</v>
      </c>
      <c r="D71" s="326"/>
      <c r="E71" s="326"/>
      <c r="F71" s="327" t="str">
        <f t="shared" si="5"/>
        <v/>
      </c>
      <c r="G71" s="328"/>
      <c r="H71" s="327"/>
      <c r="I71" s="329" t="str">
        <f t="shared" si="6"/>
        <v/>
      </c>
      <c r="J71" s="330" t="s">
        <v>297</v>
      </c>
      <c r="K71" s="329" t="b">
        <f t="shared" si="7"/>
        <v>1</v>
      </c>
      <c r="L71" s="329" t="b">
        <f t="shared" si="8"/>
        <v>0</v>
      </c>
      <c r="M71" s="329" t="s">
        <v>341</v>
      </c>
      <c r="N71" s="75"/>
      <c r="O71" s="168"/>
      <c r="P71" s="168"/>
      <c r="Q71" s="54"/>
    </row>
    <row r="72" spans="1:17" x14ac:dyDescent="0.2">
      <c r="A72" s="312">
        <v>11</v>
      </c>
      <c r="B72" s="324" t="str">
        <f t="shared" si="9"/>
        <v/>
      </c>
      <c r="C72" s="325" t="str">
        <f>TEXT(IFERROR(INDEX('Overview - Section A'!$A$42:$A$48,MATCH(J72,'Overview - Section A'!$I$42:$I$48,0)),""),"YYYY")</f>
        <v>YYYY</v>
      </c>
      <c r="D72" s="326"/>
      <c r="E72" s="326"/>
      <c r="F72" s="327" t="str">
        <f t="shared" si="5"/>
        <v/>
      </c>
      <c r="G72" s="328"/>
      <c r="H72" s="327"/>
      <c r="I72" s="329" t="str">
        <f t="shared" si="6"/>
        <v/>
      </c>
      <c r="J72" s="330" t="s">
        <v>299</v>
      </c>
      <c r="K72" s="329" t="b">
        <f t="shared" si="7"/>
        <v>1</v>
      </c>
      <c r="L72" s="329" t="b">
        <f t="shared" si="8"/>
        <v>0</v>
      </c>
      <c r="M72" s="329" t="s">
        <v>342</v>
      </c>
      <c r="N72" s="75"/>
      <c r="O72" s="168"/>
      <c r="P72" s="168"/>
      <c r="Q72" s="54"/>
    </row>
    <row r="73" spans="1:17" x14ac:dyDescent="0.2">
      <c r="A73" s="312">
        <v>11</v>
      </c>
      <c r="B73" s="324" t="str">
        <f t="shared" si="9"/>
        <v/>
      </c>
      <c r="C73" s="325" t="str">
        <f>TEXT(IFERROR(INDEX('Overview - Section A'!$A$42:$A$48,MATCH(J73,'Overview - Section A'!$I$42:$I$48,0)),""),"YYYY")</f>
        <v>YYYY</v>
      </c>
      <c r="D73" s="326"/>
      <c r="E73" s="326"/>
      <c r="F73" s="327" t="str">
        <f t="shared" si="5"/>
        <v/>
      </c>
      <c r="G73" s="328"/>
      <c r="H73" s="327"/>
      <c r="I73" s="329" t="str">
        <f t="shared" si="6"/>
        <v/>
      </c>
      <c r="J73" s="330" t="s">
        <v>301</v>
      </c>
      <c r="K73" s="329" t="b">
        <f t="shared" si="7"/>
        <v>1</v>
      </c>
      <c r="L73" s="329" t="b">
        <f t="shared" si="8"/>
        <v>0</v>
      </c>
      <c r="M73" s="329" t="s">
        <v>343</v>
      </c>
      <c r="N73" s="75"/>
      <c r="O73" s="168"/>
      <c r="P73" s="168"/>
      <c r="Q73" s="54"/>
    </row>
    <row r="74" spans="1:17" x14ac:dyDescent="0.2">
      <c r="A74" s="312">
        <v>11</v>
      </c>
      <c r="B74" s="324" t="str">
        <f t="shared" si="9"/>
        <v/>
      </c>
      <c r="C74" s="325" t="str">
        <f>TEXT(IFERROR(INDEX('Overview - Section A'!$A$42:$A$48,MATCH(J74,'Overview - Section A'!$I$42:$I$48,0)),""),"YYYY")</f>
        <v>YYYY</v>
      </c>
      <c r="D74" s="326"/>
      <c r="E74" s="326"/>
      <c r="F74" s="327" t="str">
        <f t="shared" si="5"/>
        <v/>
      </c>
      <c r="G74" s="328"/>
      <c r="H74" s="327"/>
      <c r="I74" s="329" t="str">
        <f t="shared" si="6"/>
        <v/>
      </c>
      <c r="J74" s="330" t="s">
        <v>303</v>
      </c>
      <c r="K74" s="329" t="b">
        <f t="shared" si="7"/>
        <v>1</v>
      </c>
      <c r="L74" s="329" t="b">
        <f t="shared" si="8"/>
        <v>0</v>
      </c>
      <c r="M74" s="329" t="s">
        <v>344</v>
      </c>
      <c r="N74" s="75"/>
      <c r="O74" s="168"/>
      <c r="P74" s="168"/>
      <c r="Q74" s="54"/>
    </row>
    <row r="75" spans="1:17" x14ac:dyDescent="0.2">
      <c r="A75" s="312">
        <v>12</v>
      </c>
      <c r="B75" s="324" t="str">
        <f t="shared" si="9"/>
        <v/>
      </c>
      <c r="C75" s="325" t="str">
        <f>TEXT(IFERROR(INDEX('Overview - Section A'!$A$42:$A$48,MATCH(J75,'Overview - Section A'!$I$42:$I$48,0)),""),"YYYY")</f>
        <v>YYYY</v>
      </c>
      <c r="D75" s="326"/>
      <c r="E75" s="326"/>
      <c r="F75" s="327" t="str">
        <f t="shared" si="5"/>
        <v/>
      </c>
      <c r="G75" s="328"/>
      <c r="H75" s="327"/>
      <c r="I75" s="329" t="str">
        <f t="shared" si="6"/>
        <v/>
      </c>
      <c r="J75" s="330" t="s">
        <v>297</v>
      </c>
      <c r="K75" s="329" t="b">
        <f t="shared" si="7"/>
        <v>1</v>
      </c>
      <c r="L75" s="329" t="b">
        <f t="shared" si="8"/>
        <v>0</v>
      </c>
      <c r="M75" s="329" t="s">
        <v>345</v>
      </c>
      <c r="N75" s="75"/>
      <c r="O75" s="168"/>
      <c r="P75" s="168"/>
      <c r="Q75" s="54"/>
    </row>
    <row r="76" spans="1:17" x14ac:dyDescent="0.2">
      <c r="A76" s="312">
        <v>12</v>
      </c>
      <c r="B76" s="324" t="str">
        <f t="shared" si="9"/>
        <v/>
      </c>
      <c r="C76" s="325" t="str">
        <f>TEXT(IFERROR(INDEX('Overview - Section A'!$A$42:$A$48,MATCH(J76,'Overview - Section A'!$I$42:$I$48,0)),""),"YYYY")</f>
        <v>YYYY</v>
      </c>
      <c r="D76" s="326"/>
      <c r="E76" s="326"/>
      <c r="F76" s="327" t="str">
        <f t="shared" si="5"/>
        <v/>
      </c>
      <c r="G76" s="328"/>
      <c r="H76" s="327"/>
      <c r="I76" s="329" t="str">
        <f t="shared" si="6"/>
        <v/>
      </c>
      <c r="J76" s="330" t="s">
        <v>299</v>
      </c>
      <c r="K76" s="329" t="b">
        <f t="shared" si="7"/>
        <v>1</v>
      </c>
      <c r="L76" s="329" t="b">
        <f t="shared" si="8"/>
        <v>0</v>
      </c>
      <c r="M76" s="329" t="s">
        <v>346</v>
      </c>
      <c r="N76" s="75"/>
      <c r="O76" s="168"/>
      <c r="P76" s="168"/>
      <c r="Q76" s="54"/>
    </row>
    <row r="77" spans="1:17" x14ac:dyDescent="0.2">
      <c r="A77" s="312">
        <v>12</v>
      </c>
      <c r="B77" s="324" t="str">
        <f t="shared" si="9"/>
        <v/>
      </c>
      <c r="C77" s="325" t="str">
        <f>TEXT(IFERROR(INDEX('Overview - Section A'!$A$42:$A$48,MATCH(J77,'Overview - Section A'!$I$42:$I$48,0)),""),"YYYY")</f>
        <v>YYYY</v>
      </c>
      <c r="D77" s="326"/>
      <c r="E77" s="326"/>
      <c r="F77" s="327" t="str">
        <f t="shared" si="5"/>
        <v/>
      </c>
      <c r="G77" s="328"/>
      <c r="H77" s="327"/>
      <c r="I77" s="329" t="str">
        <f t="shared" si="6"/>
        <v/>
      </c>
      <c r="J77" s="330" t="s">
        <v>301</v>
      </c>
      <c r="K77" s="329" t="b">
        <f t="shared" si="7"/>
        <v>1</v>
      </c>
      <c r="L77" s="329" t="b">
        <f t="shared" si="8"/>
        <v>0</v>
      </c>
      <c r="M77" s="329" t="s">
        <v>347</v>
      </c>
      <c r="N77" s="75"/>
      <c r="O77" s="168"/>
      <c r="P77" s="168"/>
      <c r="Q77" s="54"/>
    </row>
    <row r="78" spans="1:17" x14ac:dyDescent="0.2">
      <c r="A78" s="312">
        <v>12</v>
      </c>
      <c r="B78" s="324" t="str">
        <f t="shared" si="9"/>
        <v/>
      </c>
      <c r="C78" s="325" t="str">
        <f>TEXT(IFERROR(INDEX('Overview - Section A'!$A$42:$A$48,MATCH(J78,'Overview - Section A'!$I$42:$I$48,0)),""),"YYYY")</f>
        <v>YYYY</v>
      </c>
      <c r="D78" s="326"/>
      <c r="E78" s="326"/>
      <c r="F78" s="327" t="str">
        <f t="shared" si="5"/>
        <v/>
      </c>
      <c r="G78" s="328"/>
      <c r="H78" s="327"/>
      <c r="I78" s="329" t="str">
        <f t="shared" si="6"/>
        <v/>
      </c>
      <c r="J78" s="330" t="s">
        <v>303</v>
      </c>
      <c r="K78" s="329" t="b">
        <f t="shared" si="7"/>
        <v>1</v>
      </c>
      <c r="L78" s="329" t="b">
        <f t="shared" si="8"/>
        <v>0</v>
      </c>
      <c r="M78" s="329" t="s">
        <v>348</v>
      </c>
      <c r="N78" s="75"/>
      <c r="O78" s="168"/>
      <c r="P78" s="168"/>
      <c r="Q78" s="54"/>
    </row>
    <row r="79" spans="1:17" x14ac:dyDescent="0.2">
      <c r="A79" s="312">
        <v>13</v>
      </c>
      <c r="B79" s="324" t="str">
        <f t="shared" si="9"/>
        <v/>
      </c>
      <c r="C79" s="325" t="str">
        <f>TEXT(IFERROR(INDEX('Overview - Section A'!$A$42:$A$48,MATCH(J79,'Overview - Section A'!$I$42:$I$48,0)),""),"YYYY")</f>
        <v>YYYY</v>
      </c>
      <c r="D79" s="326"/>
      <c r="E79" s="326"/>
      <c r="F79" s="327" t="str">
        <f t="shared" si="5"/>
        <v/>
      </c>
      <c r="G79" s="328"/>
      <c r="H79" s="327"/>
      <c r="I79" s="329" t="str">
        <f t="shared" si="6"/>
        <v/>
      </c>
      <c r="J79" s="330" t="s">
        <v>297</v>
      </c>
      <c r="K79" s="329" t="b">
        <f t="shared" si="7"/>
        <v>1</v>
      </c>
      <c r="L79" s="329" t="b">
        <f t="shared" si="8"/>
        <v>0</v>
      </c>
      <c r="M79" s="329" t="s">
        <v>349</v>
      </c>
      <c r="N79" s="75"/>
      <c r="O79" s="168"/>
      <c r="P79" s="168"/>
      <c r="Q79" s="54"/>
    </row>
    <row r="80" spans="1:17" x14ac:dyDescent="0.2">
      <c r="A80" s="312">
        <v>13</v>
      </c>
      <c r="B80" s="324" t="str">
        <f t="shared" si="9"/>
        <v/>
      </c>
      <c r="C80" s="325" t="str">
        <f>TEXT(IFERROR(INDEX('Overview - Section A'!$A$42:$A$48,MATCH(J80,'Overview - Section A'!$I$42:$I$48,0)),""),"YYYY")</f>
        <v>YYYY</v>
      </c>
      <c r="D80" s="326"/>
      <c r="E80" s="326"/>
      <c r="F80" s="327" t="str">
        <f t="shared" si="5"/>
        <v/>
      </c>
      <c r="G80" s="328"/>
      <c r="H80" s="327"/>
      <c r="I80" s="329" t="str">
        <f t="shared" si="6"/>
        <v/>
      </c>
      <c r="J80" s="330" t="s">
        <v>299</v>
      </c>
      <c r="K80" s="329" t="b">
        <f t="shared" si="7"/>
        <v>1</v>
      </c>
      <c r="L80" s="329" t="b">
        <f t="shared" si="8"/>
        <v>0</v>
      </c>
      <c r="M80" s="329" t="s">
        <v>350</v>
      </c>
      <c r="N80" s="75"/>
      <c r="O80" s="168"/>
      <c r="P80" s="168"/>
      <c r="Q80" s="54"/>
    </row>
    <row r="81" spans="1:17" x14ac:dyDescent="0.2">
      <c r="A81" s="312">
        <v>13</v>
      </c>
      <c r="B81" s="324" t="str">
        <f t="shared" si="9"/>
        <v/>
      </c>
      <c r="C81" s="325" t="str">
        <f>TEXT(IFERROR(INDEX('Overview - Section A'!$A$42:$A$48,MATCH(J81,'Overview - Section A'!$I$42:$I$48,0)),""),"YYYY")</f>
        <v>YYYY</v>
      </c>
      <c r="D81" s="326"/>
      <c r="E81" s="326"/>
      <c r="F81" s="327" t="str">
        <f t="shared" si="5"/>
        <v/>
      </c>
      <c r="G81" s="328"/>
      <c r="H81" s="327"/>
      <c r="I81" s="329" t="str">
        <f t="shared" si="6"/>
        <v/>
      </c>
      <c r="J81" s="330" t="s">
        <v>301</v>
      </c>
      <c r="K81" s="329" t="b">
        <f t="shared" si="7"/>
        <v>1</v>
      </c>
      <c r="L81" s="329" t="b">
        <f t="shared" si="8"/>
        <v>0</v>
      </c>
      <c r="M81" s="329" t="s">
        <v>351</v>
      </c>
      <c r="N81" s="75"/>
      <c r="O81" s="168"/>
      <c r="P81" s="168"/>
      <c r="Q81" s="54"/>
    </row>
    <row r="82" spans="1:17" x14ac:dyDescent="0.2">
      <c r="A82" s="312">
        <v>13</v>
      </c>
      <c r="B82" s="324" t="str">
        <f t="shared" si="9"/>
        <v/>
      </c>
      <c r="C82" s="325" t="str">
        <f>TEXT(IFERROR(INDEX('Overview - Section A'!$A$42:$A$48,MATCH(J82,'Overview - Section A'!$I$42:$I$48,0)),""),"YYYY")</f>
        <v>YYYY</v>
      </c>
      <c r="D82" s="326"/>
      <c r="E82" s="326"/>
      <c r="F82" s="327" t="str">
        <f t="shared" si="5"/>
        <v/>
      </c>
      <c r="G82" s="328"/>
      <c r="H82" s="327"/>
      <c r="I82" s="329" t="str">
        <f t="shared" si="6"/>
        <v/>
      </c>
      <c r="J82" s="330" t="s">
        <v>303</v>
      </c>
      <c r="K82" s="329" t="b">
        <f t="shared" si="7"/>
        <v>1</v>
      </c>
      <c r="L82" s="329" t="b">
        <f t="shared" si="8"/>
        <v>0</v>
      </c>
      <c r="M82" s="329" t="s">
        <v>352</v>
      </c>
      <c r="N82" s="75"/>
      <c r="O82" s="168"/>
      <c r="P82" s="168"/>
      <c r="Q82" s="54"/>
    </row>
    <row r="83" spans="1:17" x14ac:dyDescent="0.2">
      <c r="A83" s="312">
        <v>14</v>
      </c>
      <c r="B83" s="324" t="str">
        <f t="shared" si="9"/>
        <v/>
      </c>
      <c r="C83" s="325" t="str">
        <f>TEXT(IFERROR(INDEX('Overview - Section A'!$A$42:$A$48,MATCH(J83,'Overview - Section A'!$I$42:$I$48,0)),""),"YYYY")</f>
        <v>YYYY</v>
      </c>
      <c r="D83" s="326"/>
      <c r="E83" s="326"/>
      <c r="F83" s="327" t="str">
        <f t="shared" si="5"/>
        <v/>
      </c>
      <c r="G83" s="328"/>
      <c r="H83" s="327"/>
      <c r="I83" s="329" t="str">
        <f t="shared" si="6"/>
        <v/>
      </c>
      <c r="J83" s="330" t="s">
        <v>297</v>
      </c>
      <c r="K83" s="329" t="b">
        <f t="shared" si="7"/>
        <v>1</v>
      </c>
      <c r="L83" s="329" t="b">
        <f t="shared" si="8"/>
        <v>0</v>
      </c>
      <c r="M83" s="329" t="s">
        <v>353</v>
      </c>
      <c r="N83" s="75"/>
      <c r="O83" s="168"/>
      <c r="P83" s="168"/>
      <c r="Q83" s="54"/>
    </row>
    <row r="84" spans="1:17" x14ac:dyDescent="0.2">
      <c r="A84" s="312">
        <v>14</v>
      </c>
      <c r="B84" s="324" t="str">
        <f t="shared" si="9"/>
        <v/>
      </c>
      <c r="C84" s="325" t="str">
        <f>TEXT(IFERROR(INDEX('Overview - Section A'!$A$42:$A$48,MATCH(J84,'Overview - Section A'!$I$42:$I$48,0)),""),"YYYY")</f>
        <v>YYYY</v>
      </c>
      <c r="D84" s="326"/>
      <c r="E84" s="326"/>
      <c r="F84" s="327" t="str">
        <f t="shared" si="5"/>
        <v/>
      </c>
      <c r="G84" s="328"/>
      <c r="H84" s="327"/>
      <c r="I84" s="329" t="str">
        <f t="shared" si="6"/>
        <v/>
      </c>
      <c r="J84" s="330" t="s">
        <v>299</v>
      </c>
      <c r="K84" s="329" t="b">
        <f t="shared" si="7"/>
        <v>1</v>
      </c>
      <c r="L84" s="329" t="b">
        <f t="shared" si="8"/>
        <v>0</v>
      </c>
      <c r="M84" s="329" t="s">
        <v>354</v>
      </c>
      <c r="N84" s="75"/>
      <c r="O84" s="168"/>
      <c r="P84" s="168"/>
      <c r="Q84" s="54"/>
    </row>
    <row r="85" spans="1:17" x14ac:dyDescent="0.2">
      <c r="A85" s="312">
        <v>14</v>
      </c>
      <c r="B85" s="324" t="str">
        <f t="shared" si="9"/>
        <v/>
      </c>
      <c r="C85" s="325" t="str">
        <f>TEXT(IFERROR(INDEX('Overview - Section A'!$A$42:$A$48,MATCH(J85,'Overview - Section A'!$I$42:$I$48,0)),""),"YYYY")</f>
        <v>YYYY</v>
      </c>
      <c r="D85" s="326"/>
      <c r="E85" s="326"/>
      <c r="F85" s="327" t="str">
        <f t="shared" si="5"/>
        <v/>
      </c>
      <c r="G85" s="328"/>
      <c r="H85" s="327"/>
      <c r="I85" s="329" t="str">
        <f t="shared" si="6"/>
        <v/>
      </c>
      <c r="J85" s="330" t="s">
        <v>301</v>
      </c>
      <c r="K85" s="329" t="b">
        <f t="shared" si="7"/>
        <v>1</v>
      </c>
      <c r="L85" s="329" t="b">
        <f t="shared" si="8"/>
        <v>0</v>
      </c>
      <c r="M85" s="329" t="s">
        <v>355</v>
      </c>
      <c r="N85" s="75"/>
      <c r="O85" s="168"/>
      <c r="P85" s="168"/>
      <c r="Q85" s="54"/>
    </row>
    <row r="86" spans="1:17" x14ac:dyDescent="0.2">
      <c r="A86" s="312">
        <v>14</v>
      </c>
      <c r="B86" s="324" t="str">
        <f t="shared" si="9"/>
        <v/>
      </c>
      <c r="C86" s="325" t="str">
        <f>TEXT(IFERROR(INDEX('Overview - Section A'!$A$42:$A$48,MATCH(J86,'Overview - Section A'!$I$42:$I$48,0)),""),"YYYY")</f>
        <v>YYYY</v>
      </c>
      <c r="D86" s="326"/>
      <c r="E86" s="326"/>
      <c r="F86" s="327" t="str">
        <f t="shared" si="5"/>
        <v/>
      </c>
      <c r="G86" s="328"/>
      <c r="H86" s="327"/>
      <c r="I86" s="329" t="str">
        <f t="shared" si="6"/>
        <v/>
      </c>
      <c r="J86" s="330" t="s">
        <v>303</v>
      </c>
      <c r="K86" s="329" t="b">
        <f t="shared" si="7"/>
        <v>1</v>
      </c>
      <c r="L86" s="329" t="b">
        <f t="shared" si="8"/>
        <v>0</v>
      </c>
      <c r="M86" s="329" t="s">
        <v>356</v>
      </c>
      <c r="N86" s="75"/>
      <c r="O86" s="168"/>
      <c r="P86" s="168"/>
      <c r="Q86" s="54"/>
    </row>
    <row r="87" spans="1:17" x14ac:dyDescent="0.2">
      <c r="A87" s="312">
        <v>15</v>
      </c>
      <c r="B87" s="324" t="str">
        <f t="shared" si="9"/>
        <v/>
      </c>
      <c r="C87" s="325" t="str">
        <f>TEXT(IFERROR(INDEX('Overview - Section A'!$A$42:$A$48,MATCH(J87,'Overview - Section A'!$I$42:$I$48,0)),""),"YYYY")</f>
        <v>YYYY</v>
      </c>
      <c r="D87" s="326"/>
      <c r="E87" s="326"/>
      <c r="F87" s="327" t="str">
        <f t="shared" si="5"/>
        <v/>
      </c>
      <c r="G87" s="328"/>
      <c r="H87" s="327"/>
      <c r="I87" s="329" t="str">
        <f t="shared" si="6"/>
        <v/>
      </c>
      <c r="J87" s="330" t="s">
        <v>297</v>
      </c>
      <c r="K87" s="329" t="b">
        <f t="shared" si="7"/>
        <v>1</v>
      </c>
      <c r="L87" s="329" t="b">
        <f t="shared" si="8"/>
        <v>0</v>
      </c>
      <c r="M87" s="329" t="s">
        <v>357</v>
      </c>
      <c r="N87" s="75"/>
      <c r="O87" s="168"/>
      <c r="P87" s="168"/>
      <c r="Q87" s="54"/>
    </row>
    <row r="88" spans="1:17" x14ac:dyDescent="0.2">
      <c r="A88" s="312">
        <v>15</v>
      </c>
      <c r="B88" s="324" t="str">
        <f t="shared" si="9"/>
        <v/>
      </c>
      <c r="C88" s="325" t="str">
        <f>TEXT(IFERROR(INDEX('Overview - Section A'!$A$42:$A$48,MATCH(J88,'Overview - Section A'!$I$42:$I$48,0)),""),"YYYY")</f>
        <v>YYYY</v>
      </c>
      <c r="D88" s="326"/>
      <c r="E88" s="326"/>
      <c r="F88" s="327" t="str">
        <f t="shared" si="5"/>
        <v/>
      </c>
      <c r="G88" s="328"/>
      <c r="H88" s="327"/>
      <c r="I88" s="329" t="str">
        <f t="shared" si="6"/>
        <v/>
      </c>
      <c r="J88" s="330" t="s">
        <v>299</v>
      </c>
      <c r="K88" s="329" t="b">
        <f t="shared" si="7"/>
        <v>1</v>
      </c>
      <c r="L88" s="329" t="b">
        <f t="shared" si="8"/>
        <v>0</v>
      </c>
      <c r="M88" s="329" t="s">
        <v>358</v>
      </c>
      <c r="N88" s="75"/>
      <c r="O88" s="168"/>
      <c r="P88" s="168"/>
      <c r="Q88" s="54"/>
    </row>
    <row r="89" spans="1:17" x14ac:dyDescent="0.2">
      <c r="A89" s="312">
        <v>15</v>
      </c>
      <c r="B89" s="324" t="str">
        <f t="shared" si="9"/>
        <v/>
      </c>
      <c r="C89" s="325" t="str">
        <f>TEXT(IFERROR(INDEX('Overview - Section A'!$A$42:$A$48,MATCH(J89,'Overview - Section A'!$I$42:$I$48,0)),""),"YYYY")</f>
        <v>YYYY</v>
      </c>
      <c r="D89" s="326"/>
      <c r="E89" s="326"/>
      <c r="F89" s="327" t="str">
        <f t="shared" si="5"/>
        <v/>
      </c>
      <c r="G89" s="328"/>
      <c r="H89" s="327"/>
      <c r="I89" s="329" t="str">
        <f t="shared" si="6"/>
        <v/>
      </c>
      <c r="J89" s="330" t="s">
        <v>301</v>
      </c>
      <c r="K89" s="329" t="b">
        <f t="shared" si="7"/>
        <v>1</v>
      </c>
      <c r="L89" s="329" t="b">
        <f t="shared" si="8"/>
        <v>0</v>
      </c>
      <c r="M89" s="329" t="s">
        <v>359</v>
      </c>
      <c r="N89" s="75"/>
      <c r="O89" s="168"/>
      <c r="P89" s="168"/>
      <c r="Q89" s="54"/>
    </row>
    <row r="90" spans="1:17" x14ac:dyDescent="0.2">
      <c r="A90" s="312">
        <v>15</v>
      </c>
      <c r="B90" s="324" t="str">
        <f t="shared" si="9"/>
        <v/>
      </c>
      <c r="C90" s="325" t="str">
        <f>TEXT(IFERROR(INDEX('Overview - Section A'!$A$42:$A$48,MATCH(J90,'Overview - Section A'!$I$42:$I$48,0)),""),"YYYY")</f>
        <v>YYYY</v>
      </c>
      <c r="D90" s="326"/>
      <c r="E90" s="326"/>
      <c r="F90" s="327" t="str">
        <f t="shared" si="5"/>
        <v/>
      </c>
      <c r="G90" s="328"/>
      <c r="H90" s="327"/>
      <c r="I90" s="329" t="str">
        <f t="shared" si="6"/>
        <v/>
      </c>
      <c r="J90" s="330" t="s">
        <v>303</v>
      </c>
      <c r="K90" s="329" t="b">
        <f t="shared" si="7"/>
        <v>1</v>
      </c>
      <c r="L90" s="329" t="b">
        <f t="shared" si="8"/>
        <v>0</v>
      </c>
      <c r="M90" s="329" t="s">
        <v>360</v>
      </c>
      <c r="N90" s="75"/>
      <c r="O90" s="168"/>
      <c r="P90" s="168"/>
      <c r="Q90" s="54"/>
    </row>
    <row r="91" spans="1:17" ht="17" thickBot="1" x14ac:dyDescent="0.25">
      <c r="A91" s="76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68"/>
      <c r="O91" s="165"/>
      <c r="P91" s="165"/>
    </row>
    <row r="92" spans="1:17" x14ac:dyDescent="0.2">
      <c r="O92" s="164"/>
      <c r="P92" s="164"/>
    </row>
    <row r="99" spans="1:1" x14ac:dyDescent="0.2">
      <c r="A99" s="78" t="s">
        <v>94</v>
      </c>
    </row>
  </sheetData>
  <sheetProtection sheet="1" objects="1" scenarios="1" formatRows="0" sort="0" autoFilter="0"/>
  <mergeCells count="4">
    <mergeCell ref="A2:Q2"/>
    <mergeCell ref="A1:Q1"/>
    <mergeCell ref="A8:N8"/>
    <mergeCell ref="A28:H28"/>
  </mergeCells>
  <conditionalFormatting sqref="A30:C90">
    <cfRule type="expression" dxfId="30" priority="3">
      <formula>MOD($A30,2)=0</formula>
    </cfRule>
    <cfRule type="expression" dxfId="29" priority="4">
      <formula>MOD($A30,2)=1</formula>
    </cfRule>
  </conditionalFormatting>
  <conditionalFormatting sqref="B10:C25">
    <cfRule type="expression" dxfId="28" priority="1">
      <formula>AND($C10&lt;&gt;"",$B10&lt;&gt;"")</formula>
    </cfRule>
  </conditionalFormatting>
  <dataValidations count="12">
    <dataValidation type="list" allowBlank="1" showInputMessage="1" showErrorMessage="1" sqref="B10:B25">
      <formula1>OutcomeIndicator</formula1>
    </dataValidation>
    <dataValidation type="list" allowBlank="1" showInputMessage="1" showErrorMessage="1" sqref="H10:H25">
      <formula1>ResponsiblePR</formula1>
    </dataValidation>
    <dataValidation type="custom" allowBlank="1" showInputMessage="1" showErrorMessage="1" errorTitle="Outcome Indicator" error="Should not have both a Standard Indicator and Custom Indicator on same line." sqref="C10:C25">
      <formula1>B10=""</formula1>
    </dataValidation>
    <dataValidation type="decimal" allowBlank="1" showInputMessage="1" showErrorMessage="1" errorTitle="X-Author for Excel" error="Please enter a valid numeric value. Valid range for Outcome Indicator Number is -1E+18 to 1E+18." promptTitle="X-Author for Excel" sqref="A30:A90 A10:A25">
      <formula1>-1000000000000000000</formula1>
      <formula2>1000000000000000000</formula2>
    </dataValidation>
    <dataValidation type="decimal" allowBlank="1" showInputMessage="1" showErrorMessage="1" errorTitle="X-Author for Excel" error="Please enter a valid numeric value. Valid range for Target N# is -10000000000 to 10000000000." promptTitle="X-Author for Excel" sqref="D30:D90">
      <formula1>-10000000000</formula1>
      <formula2>10000000000</formula2>
    </dataValidation>
    <dataValidation type="decimal" allowBlank="1" showInputMessage="1" showErrorMessage="1" errorTitle="X-Author for Excel" error="Please enter a valid numeric value. Valid range for Target D# is -10000000000 to 10000000000." promptTitle="X-Author for Excel" sqref="E30:E90">
      <formula1>-10000000000</formula1>
      <formula2>10000000000</formula2>
    </dataValidation>
    <dataValidation type="decimal" allowBlank="1" showInputMessage="1" showErrorMessage="1" errorTitle="X-Author for Excel" error="Please enter a valid numeric value. Valid range for Target % is -99999.99 to 99999.99." promptTitle="X-Author for Excel" sqref="F30:F90">
      <formula1>-99999.99</formula1>
      <formula2>99999.99</formula2>
    </dataValidation>
    <dataValidation type="date" allowBlank="1" showInputMessage="1" showErrorMessage="1" errorTitle="X-Author for Excel" error="Please enter a valid date." promptTitle="X-Author for Excel" sqref="G30:G90">
      <formula1>1</formula1>
      <formula2>767376</formula2>
    </dataValidation>
    <dataValidation type="list" allowBlank="1" showInputMessage="1" showErrorMessage="1" errorTitle="X-Author for Excel" error="Please select a value from the drop-down." promptTitle="X-Author for Excel" sqref="H30:H90">
      <formula1>IF(IFERROR(ROWS(INDIRECT(SUBSTITUTE("AIM_Outcome_Indicator_Targets_Result__c.AIM_Mark_if_target_is_TBD__c"," ","_"))),-1) &lt; 0, XAuthorInvalidPicklistData,INDIRECT(SUBSTITUTE("AIM_Outcome_Indicator_Targets_Result__c.AIM_Mark_if_target_is_TBD__c"," ","_")))</formula1>
    </dataValidation>
    <dataValidation type="custom" allowBlank="1" showInputMessage="1" showErrorMessage="1" errorTitle="X-Author for Excel" error="Id and Lookup fields are not editable." promptTitle="X-Author for Excel" sqref="J30:J90 M30:M90 W10:Y25">
      <formula1>""</formula1>
    </dataValidation>
    <dataValidation type="list" allowBlank="1" showInputMessage="1" showErrorMessage="1" errorTitle="X-Author for Excel" error="Please select either TRUE or FALSE from the dropdown." promptTitle="X-Author for Excel" sqref="K30:L90 T10:U25">
      <formula1>"TRUE,FALSE"</formula1>
    </dataValidation>
    <dataValidation type="list" allowBlank="1" showInputMessage="1" showErrorMessage="1" errorTitle="X-Author for Excel" error="Please select a value from the drop-down." promptTitle="X-Author for Excel" sqref="E10:E25">
      <formula1>IF(IFERROR(ROWS(INDIRECT(SUBSTITUTE("AIM_Outcome_Indicator__c.AIM_Baseline_Year__c"," ","_"))),-1) &lt; 0, XAuthorInvalidPicklistData,INDIRECT(SUBSTITUTE("AIM_Outcome_Indicator__c.AIM_Baseline_Year__c"," ","_")))</formula1>
    </dataValidation>
  </dataValidations>
  <hyperlinks>
    <hyperlink ref="B4" location="'Outcome Indicators - Section C'!A8" display="Outcome Indicators"/>
    <hyperlink ref="C4" location="_6017e447_f4b2_4605_8be3_67be82447dcf" display="Outcome Indicator Targets"/>
    <hyperlink ref="A1:Q1" location="'Outcome Indicators - Section C'!A27" display="Funding Request"/>
    <hyperlink ref="A99" location="'Outcome Indicators - Section C'!A4" display="'Outcome Indicators - Section C'!A4"/>
  </hyperlinks>
  <pageMargins left="0.7" right="0.7" top="0.75" bottom="0.75" header="0.3" footer="0.3"/>
  <pageSetup paperSize="8" scale="46" fitToHeight="0" orientation="landscape" r:id="rId1"/>
  <colBreaks count="1" manualBreakCount="1">
    <brk id="26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8B86FC9-38F2-421F-BC8E-80A7C8DC9982}">
            <xm:f>INDEX('Overview - Section A'!$E$43:$E$48,MATCH($J30,'Overview - Section A'!$I$43:$I$48,0))&gt;'Overview - Section A'!$E$8</xm:f>
            <x14:dxf>
              <font>
                <color theme="0" tint="-0.24994659260841701"/>
              </font>
              <fill>
                <patternFill>
                  <bgColor theme="0" tint="-0.24994659260841701"/>
                </patternFill>
              </fill>
            </x14:dxf>
          </x14:cfRule>
          <xm:sqref>A30:H91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'Overview - Section A'!$AO$25:$AO$40</xm:f>
          </x14:formula1>
          <xm:sqref>I10:N25</xm:sqref>
        </x14:dataValidation>
        <x14:dataValidation type="list" allowBlank="1" showInputMessage="1" showErrorMessage="1">
          <x14:formula1>
            <xm:f>IF('Reference Records'!$B$152&lt;&gt;"",'Reference Records'!$B$152,OFFSET('Reference Records'!$A$157,1,0,MATCH("*",'Reference Records'!$A$157:$A$1000,-1)-1,1))</xm:f>
          </x14:formula1>
          <xm:sqref>O10:O25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pageSetUpPr fitToPage="1"/>
  </sheetPr>
  <dimension ref="A1:AO174"/>
  <sheetViews>
    <sheetView showGridLines="0" tabSelected="1" zoomScaleNormal="69" zoomScaleSheetLayoutView="30" zoomScalePageLayoutView="69" workbookViewId="0">
      <selection activeCell="F144" sqref="F144"/>
    </sheetView>
  </sheetViews>
  <sheetFormatPr baseColWidth="10" defaultColWidth="11" defaultRowHeight="16" x14ac:dyDescent="0.2"/>
  <cols>
    <col min="1" max="1" width="12" style="6" customWidth="1"/>
    <col min="2" max="2" width="20.6640625" style="6" customWidth="1"/>
    <col min="3" max="4" width="30.6640625" style="6" customWidth="1"/>
    <col min="5" max="8" width="12.1640625" style="6" customWidth="1"/>
    <col min="9" max="11" width="27.6640625" style="6" hidden="1" customWidth="1"/>
    <col min="12" max="12" width="26.6640625" style="6" hidden="1" customWidth="1"/>
    <col min="13" max="14" width="27.6640625" style="6" hidden="1" customWidth="1"/>
    <col min="15" max="15" width="0.33203125" style="6" customWidth="1"/>
    <col min="16" max="16" width="20.6640625" style="6" customWidth="1"/>
    <col min="17" max="17" width="19.83203125" style="6" customWidth="1"/>
    <col min="18" max="18" width="21.6640625" style="6" customWidth="1"/>
    <col min="19" max="20" width="20.6640625" style="6" customWidth="1"/>
    <col min="21" max="21" width="16.33203125" style="6" customWidth="1"/>
    <col min="22" max="22" width="12.1640625" style="6" customWidth="1"/>
    <col min="23" max="23" width="77" style="6" customWidth="1"/>
    <col min="24" max="24" width="27.5" style="4" hidden="1" customWidth="1"/>
    <col min="25" max="25" width="19.83203125" style="4" hidden="1" customWidth="1"/>
    <col min="26" max="26" width="23.1640625" style="4" hidden="1" customWidth="1"/>
    <col min="27" max="27" width="20.33203125" style="4" hidden="1" customWidth="1"/>
    <col min="28" max="28" width="14.1640625" style="4" hidden="1" customWidth="1"/>
    <col min="29" max="29" width="15.33203125" style="4" hidden="1" customWidth="1"/>
    <col min="30" max="32" width="11" style="4" hidden="1" customWidth="1"/>
    <col min="33" max="33" width="0.1640625" style="4" hidden="1" customWidth="1"/>
    <col min="34" max="34" width="6" style="4" hidden="1" customWidth="1"/>
    <col min="35" max="35" width="0.33203125" style="9" customWidth="1"/>
    <col min="36" max="36" width="12.5" style="9" customWidth="1"/>
    <col min="37" max="37" width="12.83203125" style="9" customWidth="1"/>
    <col min="38" max="41" width="11" style="9"/>
    <col min="42" max="16384" width="11" style="6"/>
  </cols>
  <sheetData>
    <row r="1" spans="1:41" ht="21.75" thickBot="1" x14ac:dyDescent="0.3">
      <c r="A1" s="451" t="s">
        <v>46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</row>
    <row r="2" spans="1:41" ht="41" customHeight="1" thickBot="1" x14ac:dyDescent="0.3">
      <c r="A2" s="453" t="s">
        <v>213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6"/>
    </row>
    <row r="3" spans="1:41" ht="16.5" thickBot="1" x14ac:dyDescent="0.3"/>
    <row r="4" spans="1:41" ht="61.5" customHeight="1" thickBot="1" x14ac:dyDescent="0.3">
      <c r="A4" s="49" t="s">
        <v>38</v>
      </c>
      <c r="B4" s="35" t="s">
        <v>25</v>
      </c>
      <c r="C4" s="48" t="s">
        <v>31</v>
      </c>
    </row>
    <row r="7" spans="1:41" ht="16.5" thickBot="1" x14ac:dyDescent="0.3">
      <c r="D7" s="70"/>
      <c r="E7" s="70"/>
    </row>
    <row r="8" spans="1:41" ht="33" customHeight="1" thickBot="1" x14ac:dyDescent="0.3">
      <c r="A8" s="435" t="s">
        <v>25</v>
      </c>
      <c r="B8" s="436"/>
      <c r="C8" s="436"/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  <c r="W8" s="436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4"/>
    </row>
    <row r="9" spans="1:41" ht="80.25" customHeight="1" x14ac:dyDescent="0.25">
      <c r="A9" s="383" t="s">
        <v>27</v>
      </c>
      <c r="B9" s="383" t="s">
        <v>84</v>
      </c>
      <c r="C9" s="383" t="s">
        <v>85</v>
      </c>
      <c r="D9" s="383" t="s">
        <v>10</v>
      </c>
      <c r="E9" s="383" t="s">
        <v>2</v>
      </c>
      <c r="F9" s="383" t="s">
        <v>3</v>
      </c>
      <c r="G9" s="383" t="s">
        <v>4</v>
      </c>
      <c r="H9" s="383" t="s">
        <v>34</v>
      </c>
      <c r="I9" s="383"/>
      <c r="J9" s="383"/>
      <c r="K9" s="383"/>
      <c r="L9" s="383"/>
      <c r="M9" s="383"/>
      <c r="N9" s="383"/>
      <c r="O9" s="383"/>
      <c r="P9" s="383" t="s">
        <v>18</v>
      </c>
      <c r="Q9" s="383" t="s">
        <v>19</v>
      </c>
      <c r="R9" s="383" t="s">
        <v>20</v>
      </c>
      <c r="S9" s="383" t="s">
        <v>21</v>
      </c>
      <c r="T9" s="384" t="s">
        <v>11</v>
      </c>
      <c r="U9" s="383" t="s">
        <v>165</v>
      </c>
      <c r="V9" s="383" t="s">
        <v>195</v>
      </c>
      <c r="W9" s="383" t="s">
        <v>9</v>
      </c>
      <c r="X9" s="385" t="s">
        <v>84</v>
      </c>
      <c r="Y9" s="340" t="s">
        <v>124</v>
      </c>
      <c r="Z9" s="340" t="s">
        <v>21</v>
      </c>
      <c r="AA9" s="340" t="s">
        <v>173</v>
      </c>
      <c r="AB9" s="340" t="s">
        <v>105</v>
      </c>
      <c r="AC9" s="340" t="s">
        <v>64</v>
      </c>
      <c r="AD9" s="340"/>
      <c r="AE9" s="340" t="s">
        <v>101</v>
      </c>
      <c r="AF9" s="340" t="s">
        <v>66</v>
      </c>
      <c r="AG9" s="386" t="s">
        <v>191</v>
      </c>
      <c r="AH9" s="387" t="s">
        <v>212</v>
      </c>
      <c r="AI9" s="161"/>
      <c r="AJ9" s="301"/>
      <c r="AK9" s="301"/>
      <c r="AL9" s="302"/>
      <c r="AM9" s="302"/>
      <c r="AN9" s="302"/>
      <c r="AO9" s="302"/>
    </row>
    <row r="10" spans="1:41" ht="47.25" hidden="1" x14ac:dyDescent="0.25">
      <c r="A10" s="312" t="s">
        <v>92</v>
      </c>
      <c r="B10" s="388"/>
      <c r="C10" s="313"/>
      <c r="D10" s="313" t="s">
        <v>183</v>
      </c>
      <c r="E10" s="326" t="s">
        <v>80</v>
      </c>
      <c r="F10" s="326" t="s">
        <v>81</v>
      </c>
      <c r="G10" s="389" t="str">
        <f>IFERROR(IF(F10&lt;&gt;"",(E10/F10)*100,""),"")</f>
        <v/>
      </c>
      <c r="H10" s="380" t="s">
        <v>82</v>
      </c>
      <c r="I10" s="381"/>
      <c r="J10" s="381"/>
      <c r="K10" s="381"/>
      <c r="L10" s="381"/>
      <c r="M10" s="381"/>
      <c r="N10" s="381"/>
      <c r="O10" s="381"/>
      <c r="P10" s="380" t="s">
        <v>56</v>
      </c>
      <c r="Q10" s="316" t="str">
        <f>IFERROR(IF(VLOOKUP(C10,'Reference Records'!C$28:$D$65,2,FALSE)=0,"",VLOOKUP(C10,'Reference Records'!C$28:$D$65,2,FALSE)),"")</f>
        <v/>
      </c>
      <c r="R10" s="390"/>
      <c r="S10" s="380"/>
      <c r="T10" s="381"/>
      <c r="U10" s="380" t="s">
        <v>163</v>
      </c>
      <c r="V10" s="380" t="s">
        <v>164</v>
      </c>
      <c r="W10" s="313" t="s">
        <v>57</v>
      </c>
      <c r="X10" s="385" t="str">
        <f>IFERROR(IF(VLOOKUP(B10,'Reference Records'!$C$68:$D$81,2,FALSE)=0,"",VLOOKUP(B10,'Reference Records'!$C$68:$D$81,2,FALSE)),"")</f>
        <v/>
      </c>
      <c r="Y10" s="362" t="str">
        <f>IF(Q10&lt;&gt;"",C10&amp;D10,"")</f>
        <v/>
      </c>
      <c r="Z10" s="362" t="str">
        <f>IFERROR(VLOOKUP(S10,'Overview - Section A'!$N$25:$Q$36,4,FALSE),"")</f>
        <v/>
      </c>
      <c r="AA10" s="362" t="str">
        <f>C10&amp;D10</f>
        <v>[Custom Indicator]</v>
      </c>
      <c r="AB10" s="362" t="b">
        <f>IFERROR(TRUE,FALSE)</f>
        <v>1</v>
      </c>
      <c r="AC10" s="362" t="b">
        <f>IFERROR(IF(OR(C10&lt;&gt;"",D10&lt;&gt;""),TRUE,FALSE),FALSE)</f>
        <v>1</v>
      </c>
      <c r="AD10" s="362"/>
      <c r="AE10" s="362" t="str">
        <f>IFERROR(VLOOKUP(B10,'Overview - Section A'!$E$98:$H$115,4,FALSE),"")</f>
        <v/>
      </c>
      <c r="AF10" s="362" t="s">
        <v>65</v>
      </c>
      <c r="AG10" s="391" t="str">
        <f>IFERROR(VLOOKUP(C10,'Reference Records'!$C$28:$G$65,5,FALSE),"")</f>
        <v/>
      </c>
      <c r="AH10" s="362" t="str">
        <f>IFERROR(IF('Reference Records'!$B$152&lt;&gt;"",VLOOKUP(T10,'Reference Records'!$B$152:$C$152,2,FALSE),VLOOKUP(T10,'Reference Records'!$A$157:$C$1002,3,FALSE)),"")</f>
        <v/>
      </c>
      <c r="AI10" s="161"/>
      <c r="AJ10" s="301"/>
      <c r="AK10" s="301"/>
      <c r="AL10" s="302"/>
      <c r="AM10" s="302"/>
      <c r="AN10" s="302"/>
      <c r="AO10" s="302"/>
    </row>
    <row r="11" spans="1:41" ht="80" x14ac:dyDescent="0.2">
      <c r="A11" s="312">
        <v>1</v>
      </c>
      <c r="B11" s="388" t="s">
        <v>1920</v>
      </c>
      <c r="C11" s="313" t="s">
        <v>1813</v>
      </c>
      <c r="D11" s="313"/>
      <c r="E11" s="326">
        <v>4967</v>
      </c>
      <c r="F11" s="326"/>
      <c r="G11" s="389" t="str">
        <f t="shared" ref="G11:G40" si="0">IFERROR(IF(F11&lt;&gt;"",(E11/F11)*100,""),"")</f>
        <v/>
      </c>
      <c r="H11" s="380" t="s">
        <v>258</v>
      </c>
      <c r="I11" s="381"/>
      <c r="J11" s="381"/>
      <c r="K11" s="381"/>
      <c r="L11" s="381"/>
      <c r="M11" s="381"/>
      <c r="N11" s="381"/>
      <c r="O11" s="381"/>
      <c r="P11" s="380" t="s">
        <v>3584</v>
      </c>
      <c r="Q11" s="316" t="str">
        <f>IFERROR(IF(VLOOKUP(C11,'Reference Records'!C$28:$D$65,2,FALSE)=0,"",VLOOKUP(C11,'Reference Records'!C$28:$D$65,2,FALSE)),"")</f>
        <v>HIV test status,Gender,Age,TB case definition</v>
      </c>
      <c r="R11" s="390"/>
      <c r="S11" s="380" t="s">
        <v>2220</v>
      </c>
      <c r="T11" s="381" t="s">
        <v>280</v>
      </c>
      <c r="U11" s="380" t="s">
        <v>236</v>
      </c>
      <c r="V11" s="380" t="s">
        <v>240</v>
      </c>
      <c r="W11" s="313"/>
      <c r="X11" s="385" t="str">
        <f>IFERROR(IF(VLOOKUP(B11,'Reference Records'!$C$68:$D$81,2,FALSE)=0,"",VLOOKUP(B11,'Reference Records'!$C$68:$D$81,2,FALSE)),"")</f>
        <v>MCI-00008</v>
      </c>
      <c r="Y11" s="362" t="str">
        <f t="shared" ref="Y11:Y40" si="1">IF(Q11&lt;&gt;"",C11&amp;D11,"")</f>
        <v>TCP-1(M): Number of notified cases of all forms of TB-(i.e. bacteriologically confirmed + clinically diagnosed), includes new and relapse cases</v>
      </c>
      <c r="Z11" s="362" t="str">
        <f>IFERROR(VLOOKUP(S11,'Overview - Section A'!$N$25:$Q$36,4,FALSE),"")</f>
        <v>a12g0000007dxX7AAI</v>
      </c>
      <c r="AA11" s="362" t="str">
        <f t="shared" ref="AA11:AA40" si="2">C11&amp;D11</f>
        <v>TCP-1(M): Number of notified cases of all forms of TB-(i.e. bacteriologically confirmed + clinically diagnosed), includes new and relapse cases</v>
      </c>
      <c r="AB11" s="362" t="b">
        <f t="shared" ref="AB11:AB40" si="3">IFERROR(TRUE,FALSE)</f>
        <v>1</v>
      </c>
      <c r="AC11" s="362" t="b">
        <f t="shared" ref="AC11:AC40" si="4">IFERROR(IF(OR(C11&lt;&gt;"",D11&lt;&gt;""),TRUE,FALSE),FALSE)</f>
        <v>1</v>
      </c>
      <c r="AD11" s="362"/>
      <c r="AE11" s="362" t="str">
        <f>IFERROR(VLOOKUP(B11,'Overview - Section A'!$E$98:$H$115,4,FALSE),"")</f>
        <v>a1Pg0000004JwbCEAS</v>
      </c>
      <c r="AF11" s="362" t="s">
        <v>535</v>
      </c>
      <c r="AG11" s="391" t="str">
        <f>IFERROR(VLOOKUP(C11,'Reference Records'!$C$28:$G$65,5,FALSE),"")</f>
        <v>a1O36000001EGJ5EAO</v>
      </c>
      <c r="AH11" s="362" t="str">
        <f>IFERROR(IF('Reference Records'!$B$152&lt;&gt;"",VLOOKUP(T11,'Reference Records'!$B$152:$C$152,2,FALSE),VLOOKUP(T11,'Reference Records'!$A$157:$C$1002,3,FALSE)),"")</f>
        <v>a1A360000013M0HEAU</v>
      </c>
      <c r="AI11" s="161"/>
      <c r="AJ11" s="301"/>
      <c r="AK11" s="301"/>
      <c r="AL11" s="302"/>
      <c r="AM11" s="302"/>
      <c r="AN11" s="302"/>
      <c r="AO11" s="302"/>
    </row>
    <row r="12" spans="1:41" ht="96" x14ac:dyDescent="0.2">
      <c r="A12" s="312">
        <v>2</v>
      </c>
      <c r="B12" s="388" t="s">
        <v>1920</v>
      </c>
      <c r="C12" s="313" t="s">
        <v>1820</v>
      </c>
      <c r="D12" s="313"/>
      <c r="E12" s="326">
        <v>3987</v>
      </c>
      <c r="F12" s="326">
        <v>4544</v>
      </c>
      <c r="G12" s="389">
        <f t="shared" si="0"/>
        <v>87.742077464788736</v>
      </c>
      <c r="H12" s="380" t="s">
        <v>257</v>
      </c>
      <c r="I12" s="381"/>
      <c r="J12" s="381"/>
      <c r="K12" s="381"/>
      <c r="L12" s="381"/>
      <c r="M12" s="381"/>
      <c r="N12" s="381"/>
      <c r="O12" s="381"/>
      <c r="P12" s="380" t="s">
        <v>3583</v>
      </c>
      <c r="Q12" s="316" t="str">
        <f>IFERROR(IF(VLOOKUP(C12,'Reference Records'!C$28:$D$65,2,FALSE)=0,"",VLOOKUP(C12,'Reference Records'!C$28:$D$65,2,FALSE)),"")</f>
        <v>Age,HIV test status,Gender</v>
      </c>
      <c r="R12" s="390"/>
      <c r="S12" s="380" t="s">
        <v>2220</v>
      </c>
      <c r="T12" s="381" t="s">
        <v>280</v>
      </c>
      <c r="U12" s="380" t="s">
        <v>236</v>
      </c>
      <c r="V12" s="380" t="s">
        <v>240</v>
      </c>
      <c r="W12" s="313"/>
      <c r="X12" s="385" t="str">
        <f>IFERROR(IF(VLOOKUP(B12,'Reference Records'!$C$68:$D$81,2,FALSE)=0,"",VLOOKUP(B12,'Reference Records'!$C$68:$D$81,2,FALSE)),"")</f>
        <v>MCI-00008</v>
      </c>
      <c r="Y12" s="362" t="str">
        <f t="shared" si="1"/>
        <v>TCP-2(M): Treatment success rate- all forms:  Percentage of TB cases, all forms, bacteriologically confirmed plus clinically diagnosed, successfully treated (cured plus treatment completed) among all TB</v>
      </c>
      <c r="Z12" s="362" t="str">
        <f>IFERROR(VLOOKUP(S12,'Overview - Section A'!$N$25:$Q$36,4,FALSE),"")</f>
        <v>a12g0000007dxX7AAI</v>
      </c>
      <c r="AA12" s="362" t="str">
        <f t="shared" si="2"/>
        <v>TCP-2(M): Treatment success rate- all forms:  Percentage of TB cases, all forms, bacteriologically confirmed plus clinically diagnosed, successfully treated (cured plus treatment completed) among all TB</v>
      </c>
      <c r="AB12" s="362" t="b">
        <f t="shared" si="3"/>
        <v>1</v>
      </c>
      <c r="AC12" s="362" t="b">
        <f t="shared" si="4"/>
        <v>1</v>
      </c>
      <c r="AD12" s="362"/>
      <c r="AE12" s="362" t="str">
        <f>IFERROR(VLOOKUP(B12,'Overview - Section A'!$E$98:$H$115,4,FALSE),"")</f>
        <v>a1Pg0000004JwbCEAS</v>
      </c>
      <c r="AF12" s="362" t="s">
        <v>536</v>
      </c>
      <c r="AG12" s="391" t="str">
        <f>IFERROR(VLOOKUP(C12,'Reference Records'!$C$28:$G$65,5,FALSE),"")</f>
        <v>a1O36000001EGJ7EAO</v>
      </c>
      <c r="AH12" s="362" t="str">
        <f>IFERROR(IF('Reference Records'!$B$152&lt;&gt;"",VLOOKUP(T12,'Reference Records'!$B$152:$C$152,2,FALSE),VLOOKUP(T12,'Reference Records'!$A$157:$C$1002,3,FALSE)),"")</f>
        <v>a1A360000013M0HEAU</v>
      </c>
      <c r="AI12" s="161"/>
      <c r="AJ12" s="301"/>
      <c r="AK12" s="301"/>
      <c r="AL12" s="302"/>
      <c r="AM12" s="302"/>
      <c r="AN12" s="302"/>
      <c r="AO12" s="302"/>
    </row>
    <row r="13" spans="1:41" ht="112" x14ac:dyDescent="0.2">
      <c r="A13" s="312">
        <v>3</v>
      </c>
      <c r="B13" s="388" t="s">
        <v>1920</v>
      </c>
      <c r="C13" s="313" t="s">
        <v>1933</v>
      </c>
      <c r="D13" s="313"/>
      <c r="E13" s="326">
        <v>148</v>
      </c>
      <c r="F13" s="326">
        <v>162</v>
      </c>
      <c r="G13" s="389">
        <f t="shared" si="0"/>
        <v>91.358024691358025</v>
      </c>
      <c r="H13" s="380" t="s">
        <v>258</v>
      </c>
      <c r="I13" s="381"/>
      <c r="J13" s="381"/>
      <c r="K13" s="381"/>
      <c r="L13" s="381"/>
      <c r="M13" s="381"/>
      <c r="N13" s="381"/>
      <c r="O13" s="381"/>
      <c r="P13" s="380" t="s">
        <v>3584</v>
      </c>
      <c r="Q13" s="316" t="str">
        <f>IFERROR(IF(VLOOKUP(C13,'Reference Records'!C$28:$D$65,2,FALSE)=0,"",VLOOKUP(C13,'Reference Records'!C$28:$D$65,2,FALSE)),"")</f>
        <v/>
      </c>
      <c r="R13" s="390"/>
      <c r="S13" s="380" t="s">
        <v>2220</v>
      </c>
      <c r="T13" s="381" t="s">
        <v>280</v>
      </c>
      <c r="U13" s="380" t="s">
        <v>236</v>
      </c>
      <c r="V13" s="380" t="s">
        <v>240</v>
      </c>
      <c r="W13" s="313"/>
      <c r="X13" s="385" t="str">
        <f>IFERROR(IF(VLOOKUP(B13,'Reference Records'!$C$68:$D$81,2,FALSE)=0,"",VLOOKUP(B13,'Reference Records'!$C$68:$D$81,2,FALSE)),"")</f>
        <v>MCI-00008</v>
      </c>
      <c r="Y13" s="362" t="str">
        <f t="shared" si="1"/>
        <v/>
      </c>
      <c r="Z13" s="362" t="str">
        <f>IFERROR(VLOOKUP(S13,'Overview - Section A'!$N$25:$Q$36,4,FALSE),"")</f>
        <v>a12g0000007dxX7AAI</v>
      </c>
      <c r="AA13" s="362" t="str">
        <f t="shared" si="2"/>
        <v>TCP-3: Percentage of laboratories showing adequate performance in external quality assurance for smear microscopy among the total number of laboratories that undertake smear microscopy during the reporting period</v>
      </c>
      <c r="AB13" s="362" t="b">
        <f t="shared" si="3"/>
        <v>1</v>
      </c>
      <c r="AC13" s="362" t="b">
        <f t="shared" si="4"/>
        <v>1</v>
      </c>
      <c r="AD13" s="362"/>
      <c r="AE13" s="362" t="str">
        <f>IFERROR(VLOOKUP(B13,'Overview - Section A'!$E$98:$H$115,4,FALSE),"")</f>
        <v>a1Pg0000004JwbCEAS</v>
      </c>
      <c r="AF13" s="362" t="s">
        <v>537</v>
      </c>
      <c r="AG13" s="391" t="str">
        <f>IFERROR(VLOOKUP(C13,'Reference Records'!$C$28:$G$65,5,FALSE),"")</f>
        <v>a1O36000001EGFZEA4</v>
      </c>
      <c r="AH13" s="362" t="str">
        <f>IFERROR(IF('Reference Records'!$B$152&lt;&gt;"",VLOOKUP(T13,'Reference Records'!$B$152:$C$152,2,FALSE),VLOOKUP(T13,'Reference Records'!$A$157:$C$1002,3,FALSE)),"")</f>
        <v>a1A360000013M0HEAU</v>
      </c>
      <c r="AI13" s="161"/>
      <c r="AJ13" s="301"/>
      <c r="AK13" s="301"/>
      <c r="AL13" s="302"/>
      <c r="AM13" s="302"/>
      <c r="AN13" s="302"/>
      <c r="AO13" s="302"/>
    </row>
    <row r="14" spans="1:41" ht="64" x14ac:dyDescent="0.2">
      <c r="A14" s="312">
        <v>4</v>
      </c>
      <c r="B14" s="388" t="s">
        <v>1920</v>
      </c>
      <c r="C14" s="313" t="s">
        <v>1936</v>
      </c>
      <c r="D14" s="313"/>
      <c r="E14" s="326">
        <v>149</v>
      </c>
      <c r="F14" s="326">
        <v>162</v>
      </c>
      <c r="G14" s="389">
        <f t="shared" si="0"/>
        <v>91.975308641975303</v>
      </c>
      <c r="H14" s="380" t="s">
        <v>258</v>
      </c>
      <c r="I14" s="381"/>
      <c r="J14" s="381"/>
      <c r="K14" s="381"/>
      <c r="L14" s="381"/>
      <c r="M14" s="381"/>
      <c r="N14" s="381"/>
      <c r="O14" s="381"/>
      <c r="P14" s="380" t="s">
        <v>3584</v>
      </c>
      <c r="Q14" s="316" t="str">
        <f>IFERROR(IF(VLOOKUP(C14,'Reference Records'!C$28:$D$65,2,FALSE)=0,"",VLOOKUP(C14,'Reference Records'!C$28:$D$65,2,FALSE)),"")</f>
        <v/>
      </c>
      <c r="R14" s="390"/>
      <c r="S14" s="380" t="s">
        <v>2220</v>
      </c>
      <c r="T14" s="381" t="s">
        <v>280</v>
      </c>
      <c r="U14" s="380" t="s">
        <v>236</v>
      </c>
      <c r="V14" s="380" t="s">
        <v>240</v>
      </c>
      <c r="W14" s="313"/>
      <c r="X14" s="385" t="str">
        <f>IFERROR(IF(VLOOKUP(B14,'Reference Records'!$C$68:$D$81,2,FALSE)=0,"",VLOOKUP(B14,'Reference Records'!$C$68:$D$81,2,FALSE)),"")</f>
        <v>MCI-00008</v>
      </c>
      <c r="Y14" s="362" t="str">
        <f t="shared" si="1"/>
        <v/>
      </c>
      <c r="Z14" s="362" t="str">
        <f>IFERROR(VLOOKUP(S14,'Overview - Section A'!$N$25:$Q$36,4,FALSE),"")</f>
        <v>a12g0000007dxX7AAI</v>
      </c>
      <c r="AA14" s="362" t="str">
        <f t="shared" si="2"/>
        <v>TCP-4: Percentage of reporting units reporting no stock-outs of anti-TB drugs on the last day of the quarter</v>
      </c>
      <c r="AB14" s="362" t="b">
        <f t="shared" si="3"/>
        <v>1</v>
      </c>
      <c r="AC14" s="362" t="b">
        <f t="shared" si="4"/>
        <v>1</v>
      </c>
      <c r="AD14" s="362"/>
      <c r="AE14" s="362" t="str">
        <f>IFERROR(VLOOKUP(B14,'Overview - Section A'!$E$98:$H$115,4,FALSE),"")</f>
        <v>a1Pg0000004JwbCEAS</v>
      </c>
      <c r="AF14" s="362" t="s">
        <v>538</v>
      </c>
      <c r="AG14" s="391" t="str">
        <f>IFERROR(VLOOKUP(C14,'Reference Records'!$C$28:$G$65,5,FALSE),"")</f>
        <v>a1O36000001EGFaEAO</v>
      </c>
      <c r="AH14" s="362" t="str">
        <f>IFERROR(IF('Reference Records'!$B$152&lt;&gt;"",VLOOKUP(T14,'Reference Records'!$B$152:$C$152,2,FALSE),VLOOKUP(T14,'Reference Records'!$A$157:$C$1002,3,FALSE)),"")</f>
        <v>a1A360000013M0HEAU</v>
      </c>
      <c r="AI14" s="161"/>
      <c r="AJ14" s="301"/>
      <c r="AK14" s="301"/>
      <c r="AL14" s="302"/>
      <c r="AM14" s="302"/>
      <c r="AN14" s="302"/>
      <c r="AO14" s="302"/>
    </row>
    <row r="15" spans="1:41" ht="59.25" customHeight="1" x14ac:dyDescent="0.25">
      <c r="A15" s="312">
        <v>5</v>
      </c>
      <c r="B15" s="388" t="s">
        <v>1920</v>
      </c>
      <c r="C15" s="313" t="s">
        <v>1939</v>
      </c>
      <c r="D15" s="313"/>
      <c r="E15" s="326">
        <v>622</v>
      </c>
      <c r="F15" s="326">
        <v>4967</v>
      </c>
      <c r="G15" s="389">
        <f t="shared" si="0"/>
        <v>12.522649486611638</v>
      </c>
      <c r="H15" s="380" t="s">
        <v>258</v>
      </c>
      <c r="I15" s="381"/>
      <c r="J15" s="381"/>
      <c r="K15" s="381"/>
      <c r="L15" s="381"/>
      <c r="M15" s="381"/>
      <c r="N15" s="381"/>
      <c r="O15" s="381"/>
      <c r="P15" s="380" t="s">
        <v>3584</v>
      </c>
      <c r="Q15" s="316" t="str">
        <f>IFERROR(IF(VLOOKUP(C15,'Reference Records'!C$28:$D$65,2,FALSE)=0,"",VLOOKUP(C15,'Reference Records'!C$28:$D$65,2,FALSE)),"")</f>
        <v/>
      </c>
      <c r="R15" s="390"/>
      <c r="S15" s="380" t="s">
        <v>2220</v>
      </c>
      <c r="T15" s="381" t="s">
        <v>280</v>
      </c>
      <c r="U15" s="380" t="s">
        <v>236</v>
      </c>
      <c r="V15" s="380" t="s">
        <v>240</v>
      </c>
      <c r="W15" s="313"/>
      <c r="X15" s="385" t="str">
        <f>IFERROR(IF(VLOOKUP(B15,'Reference Records'!$C$68:$D$81,2,FALSE)=0,"",VLOOKUP(B15,'Reference Records'!$C$68:$D$81,2,FALSE)),"")</f>
        <v>MCI-00008</v>
      </c>
      <c r="Y15" s="362" t="str">
        <f t="shared" si="1"/>
        <v/>
      </c>
      <c r="Z15" s="362" t="str">
        <f>IFERROR(VLOOKUP(S15,'Overview - Section A'!$N$25:$Q$36,4,FALSE),"")</f>
        <v>a12g0000007dxX7AAI</v>
      </c>
      <c r="AA15" s="362" t="str">
        <f t="shared" si="2"/>
        <v>TCP-5: Number of children &lt;5 in contact with TB patients who began isonizide preventive therapy</v>
      </c>
      <c r="AB15" s="362" t="b">
        <f t="shared" si="3"/>
        <v>1</v>
      </c>
      <c r="AC15" s="362" t="b">
        <f t="shared" si="4"/>
        <v>1</v>
      </c>
      <c r="AD15" s="362"/>
      <c r="AE15" s="362" t="str">
        <f>IFERROR(VLOOKUP(B15,'Overview - Section A'!$E$98:$H$115,4,FALSE),"")</f>
        <v>a1Pg0000004JwbCEAS</v>
      </c>
      <c r="AF15" s="362" t="s">
        <v>539</v>
      </c>
      <c r="AG15" s="391" t="str">
        <f>IFERROR(VLOOKUP(C15,'Reference Records'!$C$28:$G$65,5,FALSE),"")</f>
        <v>a1O36000001EGFbEAO</v>
      </c>
      <c r="AH15" s="362" t="str">
        <f>IFERROR(IF('Reference Records'!$B$152&lt;&gt;"",VLOOKUP(T15,'Reference Records'!$B$152:$C$152,2,FALSE),VLOOKUP(T15,'Reference Records'!$A$157:$C$1002,3,FALSE)),"")</f>
        <v>a1A360000013M0HEAU</v>
      </c>
      <c r="AI15" s="161"/>
      <c r="AJ15" s="301"/>
      <c r="AK15" s="301"/>
      <c r="AL15" s="302"/>
      <c r="AM15" s="302"/>
      <c r="AN15" s="302"/>
      <c r="AO15" s="302"/>
    </row>
    <row r="16" spans="1:41" ht="48" x14ac:dyDescent="0.2">
      <c r="A16" s="312">
        <v>6</v>
      </c>
      <c r="B16" s="388" t="s">
        <v>1920</v>
      </c>
      <c r="C16" s="313" t="s">
        <v>1942</v>
      </c>
      <c r="D16" s="313"/>
      <c r="E16" s="326"/>
      <c r="F16" s="326"/>
      <c r="G16" s="389" t="str">
        <f t="shared" si="0"/>
        <v/>
      </c>
      <c r="H16" s="380" t="s">
        <v>258</v>
      </c>
      <c r="I16" s="381"/>
      <c r="J16" s="381"/>
      <c r="K16" s="381"/>
      <c r="L16" s="381"/>
      <c r="M16" s="381"/>
      <c r="N16" s="381"/>
      <c r="O16" s="381"/>
      <c r="P16" s="380" t="s">
        <v>3584</v>
      </c>
      <c r="Q16" s="316" t="str">
        <f>IFERROR(IF(VLOOKUP(C16,'Reference Records'!C$28:$D$65,2,FALSE)=0,"",VLOOKUP(C16,'Reference Records'!C$28:$D$65,2,FALSE)),"")</f>
        <v/>
      </c>
      <c r="R16" s="390"/>
      <c r="S16" s="380" t="s">
        <v>2220</v>
      </c>
      <c r="T16" s="381" t="s">
        <v>280</v>
      </c>
      <c r="U16" s="380" t="s">
        <v>236</v>
      </c>
      <c r="V16" s="380" t="s">
        <v>240</v>
      </c>
      <c r="W16" s="313"/>
      <c r="X16" s="385" t="str">
        <f>IFERROR(IF(VLOOKUP(B16,'Reference Records'!$C$68:$D$81,2,FALSE)=0,"",VLOOKUP(B16,'Reference Records'!$C$68:$D$81,2,FALSE)),"")</f>
        <v>MCI-00008</v>
      </c>
      <c r="Y16" s="362" t="str">
        <f t="shared" si="1"/>
        <v/>
      </c>
      <c r="Z16" s="362" t="str">
        <f>IFERROR(VLOOKUP(S16,'Overview - Section A'!$N$25:$Q$36,4,FALSE),"")</f>
        <v>a12g0000007dxX7AAI</v>
      </c>
      <c r="AA16" s="362" t="str">
        <f t="shared" si="2"/>
        <v>TCP-6a: Number of TB cases (all forms) notified among prisoners</v>
      </c>
      <c r="AB16" s="362" t="b">
        <f t="shared" si="3"/>
        <v>1</v>
      </c>
      <c r="AC16" s="362" t="b">
        <f t="shared" si="4"/>
        <v>1</v>
      </c>
      <c r="AD16" s="362"/>
      <c r="AE16" s="362" t="str">
        <f>IFERROR(VLOOKUP(B16,'Overview - Section A'!$E$98:$H$115,4,FALSE),"")</f>
        <v>a1Pg0000004JwbCEAS</v>
      </c>
      <c r="AF16" s="362" t="s">
        <v>540</v>
      </c>
      <c r="AG16" s="391" t="str">
        <f>IFERROR(VLOOKUP(C16,'Reference Records'!$C$28:$G$65,5,FALSE),"")</f>
        <v>a1Og0000002iF4fEAE</v>
      </c>
      <c r="AH16" s="362" t="str">
        <f>IFERROR(IF('Reference Records'!$B$152&lt;&gt;"",VLOOKUP(T16,'Reference Records'!$B$152:$C$152,2,FALSE),VLOOKUP(T16,'Reference Records'!$A$157:$C$1002,3,FALSE)),"")</f>
        <v>a1A360000013M0HEAU</v>
      </c>
      <c r="AI16" s="161"/>
      <c r="AJ16" s="301"/>
      <c r="AK16" s="301"/>
      <c r="AL16" s="302"/>
      <c r="AM16" s="302"/>
      <c r="AN16" s="302"/>
      <c r="AO16" s="302"/>
    </row>
    <row r="17" spans="1:41" ht="112" x14ac:dyDescent="0.2">
      <c r="A17" s="312">
        <v>7</v>
      </c>
      <c r="B17" s="388" t="s">
        <v>1920</v>
      </c>
      <c r="C17" s="313" t="s">
        <v>1829</v>
      </c>
      <c r="D17" s="313"/>
      <c r="E17" s="326">
        <v>302</v>
      </c>
      <c r="F17" s="326">
        <v>4967</v>
      </c>
      <c r="G17" s="389">
        <f t="shared" si="0"/>
        <v>6.0801288504127244</v>
      </c>
      <c r="H17" s="380" t="s">
        <v>258</v>
      </c>
      <c r="I17" s="381"/>
      <c r="J17" s="381"/>
      <c r="K17" s="381"/>
      <c r="L17" s="381"/>
      <c r="M17" s="381"/>
      <c r="N17" s="381"/>
      <c r="O17" s="381"/>
      <c r="P17" s="380" t="s">
        <v>3584</v>
      </c>
      <c r="Q17" s="316" t="str">
        <f>IFERROR(IF(VLOOKUP(C17,'Reference Records'!C$28:$D$65,2,FALSE)=0,"",VLOOKUP(C17,'Reference Records'!C$28:$D$65,2,FALSE)),"")</f>
        <v>Target / Risk population group,Age</v>
      </c>
      <c r="R17" s="390" t="s">
        <v>1813</v>
      </c>
      <c r="S17" s="380" t="s">
        <v>2220</v>
      </c>
      <c r="T17" s="381" t="s">
        <v>280</v>
      </c>
      <c r="U17" s="380" t="s">
        <v>236</v>
      </c>
      <c r="V17" s="380" t="s">
        <v>240</v>
      </c>
      <c r="W17" s="313"/>
      <c r="X17" s="385" t="str">
        <f>IFERROR(IF(VLOOKUP(B17,'Reference Records'!$C$68:$D$81,2,FALSE)=0,"",VLOOKUP(B17,'Reference Records'!$C$68:$D$81,2,FALSE)),"")</f>
        <v>MCI-00008</v>
      </c>
      <c r="Y17" s="362" t="str">
        <f t="shared" si="1"/>
        <v>TCP-6b: Number of TB cases (all forms) notified among key affected populations/ high risk groups (other than prisoners)</v>
      </c>
      <c r="Z17" s="362" t="str">
        <f>IFERROR(VLOOKUP(S17,'Overview - Section A'!$N$25:$Q$36,4,FALSE),"")</f>
        <v>a12g0000007dxX7AAI</v>
      </c>
      <c r="AA17" s="362" t="str">
        <f t="shared" si="2"/>
        <v>TCP-6b: Number of TB cases (all forms) notified among key affected populations/ high risk groups (other than prisoners)</v>
      </c>
      <c r="AB17" s="362" t="b">
        <f t="shared" si="3"/>
        <v>1</v>
      </c>
      <c r="AC17" s="362" t="b">
        <f t="shared" si="4"/>
        <v>1</v>
      </c>
      <c r="AD17" s="362"/>
      <c r="AE17" s="362" t="str">
        <f>IFERROR(VLOOKUP(B17,'Overview - Section A'!$E$98:$H$115,4,FALSE),"")</f>
        <v>a1Pg0000004JwbCEAS</v>
      </c>
      <c r="AF17" s="362" t="s">
        <v>541</v>
      </c>
      <c r="AG17" s="391" t="str">
        <f>IFERROR(VLOOKUP(C17,'Reference Records'!$C$28:$G$65,5,FALSE),"")</f>
        <v>a1Og0000002iF4gEAE</v>
      </c>
      <c r="AH17" s="362" t="str">
        <f>IFERROR(IF('Reference Records'!$B$152&lt;&gt;"",VLOOKUP(T17,'Reference Records'!$B$152:$C$152,2,FALSE),VLOOKUP(T17,'Reference Records'!$A$157:$C$1002,3,FALSE)),"")</f>
        <v>a1A360000013M0HEAU</v>
      </c>
      <c r="AI17" s="161"/>
      <c r="AJ17" s="301"/>
      <c r="AK17" s="301"/>
      <c r="AL17" s="302"/>
      <c r="AM17" s="302"/>
      <c r="AN17" s="302"/>
      <c r="AO17" s="302"/>
    </row>
    <row r="18" spans="1:41" ht="112" x14ac:dyDescent="0.2">
      <c r="A18" s="312">
        <v>8</v>
      </c>
      <c r="B18" s="388" t="s">
        <v>1920</v>
      </c>
      <c r="C18" s="313" t="s">
        <v>1947</v>
      </c>
      <c r="D18" s="313"/>
      <c r="E18" s="326">
        <v>225</v>
      </c>
      <c r="F18" s="326">
        <v>4967</v>
      </c>
      <c r="G18" s="389">
        <f t="shared" si="0"/>
        <v>4.5298973223273604</v>
      </c>
      <c r="H18" s="380" t="s">
        <v>258</v>
      </c>
      <c r="I18" s="381"/>
      <c r="J18" s="381"/>
      <c r="K18" s="381"/>
      <c r="L18" s="381"/>
      <c r="M18" s="381"/>
      <c r="N18" s="381"/>
      <c r="O18" s="381"/>
      <c r="P18" s="380" t="s">
        <v>3584</v>
      </c>
      <c r="Q18" s="316" t="str">
        <f>IFERROR(IF(VLOOKUP(C18,'Reference Records'!C$28:$D$65,2,FALSE)=0,"",VLOOKUP(C18,'Reference Records'!C$28:$D$65,2,FALSE)),"")</f>
        <v/>
      </c>
      <c r="R18" s="390" t="s">
        <v>1813</v>
      </c>
      <c r="S18" s="380" t="s">
        <v>2220</v>
      </c>
      <c r="T18" s="381" t="s">
        <v>280</v>
      </c>
      <c r="U18" s="380" t="s">
        <v>236</v>
      </c>
      <c r="V18" s="380" t="s">
        <v>240</v>
      </c>
      <c r="W18" s="313"/>
      <c r="X18" s="385" t="str">
        <f>IFERROR(IF(VLOOKUP(B18,'Reference Records'!$C$68:$D$81,2,FALSE)=0,"",VLOOKUP(B18,'Reference Records'!$C$68:$D$81,2,FALSE)),"")</f>
        <v>MCI-00008</v>
      </c>
      <c r="Y18" s="362" t="str">
        <f t="shared" si="1"/>
        <v/>
      </c>
      <c r="Z18" s="362" t="str">
        <f>IFERROR(VLOOKUP(S18,'Overview - Section A'!$N$25:$Q$36,4,FALSE),"")</f>
        <v>a12g0000007dxX7AAI</v>
      </c>
      <c r="AA18" s="362" t="str">
        <f t="shared" si="2"/>
        <v>TCP-7a: Number of notified TB cases (all forms) contributed by non-national TB program providers – private/non-governmental facilities</v>
      </c>
      <c r="AB18" s="362" t="b">
        <f t="shared" si="3"/>
        <v>1</v>
      </c>
      <c r="AC18" s="362" t="b">
        <f t="shared" si="4"/>
        <v>1</v>
      </c>
      <c r="AD18" s="362"/>
      <c r="AE18" s="362" t="str">
        <f>IFERROR(VLOOKUP(B18,'Overview - Section A'!$E$98:$H$115,4,FALSE),"")</f>
        <v>a1Pg0000004JwbCEAS</v>
      </c>
      <c r="AF18" s="362" t="s">
        <v>542</v>
      </c>
      <c r="AG18" s="391" t="str">
        <f>IFERROR(VLOOKUP(C18,'Reference Records'!$C$28:$G$65,5,FALSE),"")</f>
        <v>a1O36000001EGFdEAO</v>
      </c>
      <c r="AH18" s="362" t="str">
        <f>IFERROR(IF('Reference Records'!$B$152&lt;&gt;"",VLOOKUP(T18,'Reference Records'!$B$152:$C$152,2,FALSE),VLOOKUP(T18,'Reference Records'!$A$157:$C$1002,3,FALSE)),"")</f>
        <v>a1A360000013M0HEAU</v>
      </c>
      <c r="AI18" s="161"/>
      <c r="AJ18" s="301"/>
      <c r="AK18" s="301"/>
      <c r="AL18" s="302"/>
      <c r="AM18" s="302"/>
      <c r="AN18" s="302"/>
      <c r="AO18" s="302"/>
    </row>
    <row r="19" spans="1:41" ht="112" x14ac:dyDescent="0.2">
      <c r="A19" s="312">
        <v>9</v>
      </c>
      <c r="B19" s="388" t="s">
        <v>1920</v>
      </c>
      <c r="C19" s="313" t="s">
        <v>1950</v>
      </c>
      <c r="D19" s="313"/>
      <c r="E19" s="326">
        <v>517</v>
      </c>
      <c r="F19" s="326">
        <v>4967</v>
      </c>
      <c r="G19" s="389">
        <f t="shared" si="0"/>
        <v>10.408697402858868</v>
      </c>
      <c r="H19" s="380" t="s">
        <v>258</v>
      </c>
      <c r="I19" s="381"/>
      <c r="J19" s="381"/>
      <c r="K19" s="381"/>
      <c r="L19" s="381"/>
      <c r="M19" s="381"/>
      <c r="N19" s="381"/>
      <c r="O19" s="381"/>
      <c r="P19" s="380" t="s">
        <v>3584</v>
      </c>
      <c r="Q19" s="316" t="str">
        <f>IFERROR(IF(VLOOKUP(C19,'Reference Records'!C$28:$D$65,2,FALSE)=0,"",VLOOKUP(C19,'Reference Records'!C$28:$D$65,2,FALSE)),"")</f>
        <v/>
      </c>
      <c r="R19" s="390" t="s">
        <v>1813</v>
      </c>
      <c r="S19" s="380" t="s">
        <v>2220</v>
      </c>
      <c r="T19" s="381" t="s">
        <v>280</v>
      </c>
      <c r="U19" s="380" t="s">
        <v>236</v>
      </c>
      <c r="V19" s="380" t="s">
        <v>240</v>
      </c>
      <c r="W19" s="313"/>
      <c r="X19" s="385" t="str">
        <f>IFERROR(IF(VLOOKUP(B19,'Reference Records'!$C$68:$D$81,2,FALSE)=0,"",VLOOKUP(B19,'Reference Records'!$C$68:$D$81,2,FALSE)),"")</f>
        <v>MCI-00008</v>
      </c>
      <c r="Y19" s="362" t="str">
        <f t="shared" si="1"/>
        <v/>
      </c>
      <c r="Z19" s="362" t="str">
        <f>IFERROR(VLOOKUP(S19,'Overview - Section A'!$N$25:$Q$36,4,FALSE),"")</f>
        <v>a12g0000007dxX7AAI</v>
      </c>
      <c r="AA19" s="362" t="str">
        <f t="shared" si="2"/>
        <v>TCP-7b: Number of notified TB cases (all forms) contributed by non-national TB program providers – public sector</v>
      </c>
      <c r="AB19" s="362" t="b">
        <f t="shared" si="3"/>
        <v>1</v>
      </c>
      <c r="AC19" s="362" t="b">
        <f t="shared" si="4"/>
        <v>1</v>
      </c>
      <c r="AD19" s="362"/>
      <c r="AE19" s="362" t="str">
        <f>IFERROR(VLOOKUP(B19,'Overview - Section A'!$E$98:$H$115,4,FALSE),"")</f>
        <v>a1Pg0000004JwbCEAS</v>
      </c>
      <c r="AF19" s="362" t="s">
        <v>543</v>
      </c>
      <c r="AG19" s="391" t="str">
        <f>IFERROR(VLOOKUP(C19,'Reference Records'!$C$28:$G$65,5,FALSE),"")</f>
        <v>a1O36000001EGFeEAO</v>
      </c>
      <c r="AH19" s="362" t="str">
        <f>IFERROR(IF('Reference Records'!$B$152&lt;&gt;"",VLOOKUP(T19,'Reference Records'!$B$152:$C$152,2,FALSE),VLOOKUP(T19,'Reference Records'!$A$157:$C$1002,3,FALSE)),"")</f>
        <v>a1A360000013M0HEAU</v>
      </c>
      <c r="AI19" s="161"/>
      <c r="AJ19" s="301"/>
      <c r="AK19" s="301"/>
      <c r="AL19" s="302"/>
      <c r="AM19" s="302"/>
      <c r="AN19" s="302"/>
      <c r="AO19" s="302"/>
    </row>
    <row r="20" spans="1:41" ht="112" x14ac:dyDescent="0.2">
      <c r="A20" s="312">
        <v>10</v>
      </c>
      <c r="B20" s="388" t="s">
        <v>1920</v>
      </c>
      <c r="C20" s="313" t="s">
        <v>1953</v>
      </c>
      <c r="D20" s="313"/>
      <c r="E20" s="326">
        <v>173</v>
      </c>
      <c r="F20" s="326">
        <v>4967</v>
      </c>
      <c r="G20" s="389">
        <f t="shared" si="0"/>
        <v>3.4829877189450373</v>
      </c>
      <c r="H20" s="380" t="s">
        <v>258</v>
      </c>
      <c r="I20" s="381"/>
      <c r="J20" s="381"/>
      <c r="K20" s="381"/>
      <c r="L20" s="381"/>
      <c r="M20" s="381"/>
      <c r="N20" s="381"/>
      <c r="O20" s="381"/>
      <c r="P20" s="380" t="s">
        <v>3584</v>
      </c>
      <c r="Q20" s="316" t="str">
        <f>IFERROR(IF(VLOOKUP(C20,'Reference Records'!C$28:$D$65,2,FALSE)=0,"",VLOOKUP(C20,'Reference Records'!C$28:$D$65,2,FALSE)),"")</f>
        <v/>
      </c>
      <c r="R20" s="390" t="s">
        <v>1813</v>
      </c>
      <c r="S20" s="380" t="s">
        <v>2220</v>
      </c>
      <c r="T20" s="381" t="s">
        <v>280</v>
      </c>
      <c r="U20" s="380" t="s">
        <v>236</v>
      </c>
      <c r="V20" s="380" t="s">
        <v>240</v>
      </c>
      <c r="W20" s="313"/>
      <c r="X20" s="385" t="str">
        <f>IFERROR(IF(VLOOKUP(B20,'Reference Records'!$C$68:$D$81,2,FALSE)=0,"",VLOOKUP(B20,'Reference Records'!$C$68:$D$81,2,FALSE)),"")</f>
        <v>MCI-00008</v>
      </c>
      <c r="Y20" s="362" t="str">
        <f t="shared" si="1"/>
        <v/>
      </c>
      <c r="Z20" s="362" t="str">
        <f>IFERROR(VLOOKUP(S20,'Overview - Section A'!$N$25:$Q$36,4,FALSE),"")</f>
        <v>a12g0000007dxX7AAI</v>
      </c>
      <c r="AA20" s="362" t="str">
        <f t="shared" si="2"/>
        <v>TCP-7c: Number of notified TB cases (all forms) contributed by non-national TB program providers – community referrals</v>
      </c>
      <c r="AB20" s="362" t="b">
        <f t="shared" si="3"/>
        <v>1</v>
      </c>
      <c r="AC20" s="362" t="b">
        <f t="shared" si="4"/>
        <v>1</v>
      </c>
      <c r="AD20" s="362"/>
      <c r="AE20" s="362" t="str">
        <f>IFERROR(VLOOKUP(B20,'Overview - Section A'!$E$98:$H$115,4,FALSE),"")</f>
        <v>a1Pg0000004JwbCEAS</v>
      </c>
      <c r="AF20" s="362" t="s">
        <v>544</v>
      </c>
      <c r="AG20" s="391" t="str">
        <f>IFERROR(VLOOKUP(C20,'Reference Records'!$C$28:$G$65,5,FALSE),"")</f>
        <v>a1O36000001EGFfEAO</v>
      </c>
      <c r="AH20" s="362" t="str">
        <f>IFERROR(IF('Reference Records'!$B$152&lt;&gt;"",VLOOKUP(T20,'Reference Records'!$B$152:$C$152,2,FALSE),VLOOKUP(T20,'Reference Records'!$A$157:$C$1002,3,FALSE)),"")</f>
        <v>a1A360000013M0HEAU</v>
      </c>
      <c r="AI20" s="161"/>
      <c r="AJ20" s="301"/>
      <c r="AK20" s="301"/>
      <c r="AL20" s="302"/>
      <c r="AM20" s="302"/>
      <c r="AN20" s="302"/>
      <c r="AO20" s="302"/>
    </row>
    <row r="21" spans="1:41" ht="64" x14ac:dyDescent="0.2">
      <c r="A21" s="312">
        <v>11</v>
      </c>
      <c r="B21" s="388" t="s">
        <v>1920</v>
      </c>
      <c r="C21" s="313" t="s">
        <v>1956</v>
      </c>
      <c r="D21" s="313"/>
      <c r="E21" s="326">
        <v>19438</v>
      </c>
      <c r="F21" s="326">
        <v>41334</v>
      </c>
      <c r="G21" s="389">
        <f t="shared" si="0"/>
        <v>47.026660860308702</v>
      </c>
      <c r="H21" s="380" t="s">
        <v>258</v>
      </c>
      <c r="I21" s="381"/>
      <c r="J21" s="381"/>
      <c r="K21" s="381"/>
      <c r="L21" s="381"/>
      <c r="M21" s="381"/>
      <c r="N21" s="381"/>
      <c r="O21" s="381"/>
      <c r="P21" s="380" t="s">
        <v>3584</v>
      </c>
      <c r="Q21" s="316" t="str">
        <f>IFERROR(IF(VLOOKUP(C21,'Reference Records'!C$28:$D$65,2,FALSE)=0,"",VLOOKUP(C21,'Reference Records'!C$28:$D$65,2,FALSE)),"")</f>
        <v/>
      </c>
      <c r="R21" s="390"/>
      <c r="S21" s="380" t="s">
        <v>2220</v>
      </c>
      <c r="T21" s="381" t="s">
        <v>280</v>
      </c>
      <c r="U21" s="380" t="s">
        <v>236</v>
      </c>
      <c r="V21" s="380" t="s">
        <v>240</v>
      </c>
      <c r="W21" s="313"/>
      <c r="X21" s="385" t="str">
        <f>IFERROR(IF(VLOOKUP(B21,'Reference Records'!$C$68:$D$81,2,FALSE)=0,"",VLOOKUP(B21,'Reference Records'!$C$68:$D$81,2,FALSE)),"")</f>
        <v>MCI-00008</v>
      </c>
      <c r="Y21" s="362" t="str">
        <f t="shared" si="1"/>
        <v/>
      </c>
      <c r="Z21" s="362" t="str">
        <f>IFERROR(VLOOKUP(S21,'Overview - Section A'!$N$25:$Q$36,4,FALSE),"")</f>
        <v>a12g0000007dxX7AAI</v>
      </c>
      <c r="AA21" s="362" t="str">
        <f t="shared" si="2"/>
        <v>TCP-8: Percentage of new and relapse TB patients tested using WHO recommended rapid tests at the time of diagnosis</v>
      </c>
      <c r="AB21" s="362" t="b">
        <f t="shared" si="3"/>
        <v>1</v>
      </c>
      <c r="AC21" s="362" t="b">
        <f t="shared" si="4"/>
        <v>1</v>
      </c>
      <c r="AD21" s="362"/>
      <c r="AE21" s="362" t="str">
        <f>IFERROR(VLOOKUP(B21,'Overview - Section A'!$E$98:$H$115,4,FALSE),"")</f>
        <v>a1Pg0000004JwbCEAS</v>
      </c>
      <c r="AF21" s="362" t="s">
        <v>545</v>
      </c>
      <c r="AG21" s="391" t="str">
        <f>IFERROR(VLOOKUP(C21,'Reference Records'!$C$28:$G$65,5,FALSE),"")</f>
        <v>a1Og0000002iF4hEAE</v>
      </c>
      <c r="AH21" s="362" t="str">
        <f>IFERROR(IF('Reference Records'!$B$152&lt;&gt;"",VLOOKUP(T21,'Reference Records'!$B$152:$C$152,2,FALSE),VLOOKUP(T21,'Reference Records'!$A$157:$C$1002,3,FALSE)),"")</f>
        <v>a1A360000013M0HEAU</v>
      </c>
      <c r="AI21" s="161"/>
      <c r="AJ21" s="301"/>
      <c r="AK21" s="301"/>
      <c r="AL21" s="302"/>
      <c r="AM21" s="302"/>
      <c r="AN21" s="302"/>
      <c r="AO21" s="302"/>
    </row>
    <row r="22" spans="1:41" ht="60" customHeight="1" x14ac:dyDescent="0.2">
      <c r="A22" s="312">
        <v>12</v>
      </c>
      <c r="B22" s="388" t="s">
        <v>1880</v>
      </c>
      <c r="C22" s="313" t="s">
        <v>1971</v>
      </c>
      <c r="D22" s="313"/>
      <c r="E22" s="326">
        <v>159</v>
      </c>
      <c r="F22" s="326">
        <v>159</v>
      </c>
      <c r="G22" s="389">
        <f t="shared" si="0"/>
        <v>100</v>
      </c>
      <c r="H22" s="380" t="s">
        <v>258</v>
      </c>
      <c r="I22" s="381"/>
      <c r="J22" s="381"/>
      <c r="K22" s="381"/>
      <c r="L22" s="381"/>
      <c r="M22" s="381"/>
      <c r="N22" s="381"/>
      <c r="O22" s="381"/>
      <c r="P22" s="380" t="s">
        <v>3584</v>
      </c>
      <c r="Q22" s="316" t="str">
        <f>IFERROR(IF(VLOOKUP(C22,'Reference Records'!C$28:$D$65,2,FALSE)=0,"",VLOOKUP(C22,'Reference Records'!C$28:$D$65,2,FALSE)),"")</f>
        <v/>
      </c>
      <c r="R22" s="390"/>
      <c r="S22" s="380" t="s">
        <v>2220</v>
      </c>
      <c r="T22" s="381" t="s">
        <v>280</v>
      </c>
      <c r="U22" s="380" t="s">
        <v>236</v>
      </c>
      <c r="V22" s="380" t="s">
        <v>240</v>
      </c>
      <c r="W22" s="313"/>
      <c r="X22" s="385" t="str">
        <f>IFERROR(IF(VLOOKUP(B22,'Reference Records'!$C$68:$D$81,2,FALSE)=0,"",VLOOKUP(B22,'Reference Records'!$C$68:$D$81,2,FALSE)),"")</f>
        <v>MCI-00010</v>
      </c>
      <c r="Y22" s="362" t="str">
        <f t="shared" si="1"/>
        <v/>
      </c>
      <c r="Z22" s="362" t="str">
        <f>IFERROR(VLOOKUP(S22,'Overview - Section A'!$N$25:$Q$36,4,FALSE),"")</f>
        <v>a12g0000007dxX7AAI</v>
      </c>
      <c r="AA22" s="362" t="str">
        <f t="shared" si="2"/>
        <v>MDR TB-1: Percentage of previously treated TB patients receiving DST (bacteriologically positive cases only)</v>
      </c>
      <c r="AB22" s="362" t="b">
        <f t="shared" si="3"/>
        <v>1</v>
      </c>
      <c r="AC22" s="362" t="b">
        <f t="shared" si="4"/>
        <v>1</v>
      </c>
      <c r="AD22" s="362"/>
      <c r="AE22" s="362" t="str">
        <f>IFERROR(VLOOKUP(B22,'Overview - Section A'!$E$98:$H$115,4,FALSE),"")</f>
        <v>a1Pg0000004JwbDEAS</v>
      </c>
      <c r="AF22" s="362" t="s">
        <v>546</v>
      </c>
      <c r="AG22" s="391" t="str">
        <f>IFERROR(VLOOKUP(C22,'Reference Records'!$C$28:$G$65,5,FALSE),"")</f>
        <v>a1O36000001EGFkEAO</v>
      </c>
      <c r="AH22" s="362" t="str">
        <f>IFERROR(IF('Reference Records'!$B$152&lt;&gt;"",VLOOKUP(T22,'Reference Records'!$B$152:$C$152,2,FALSE),VLOOKUP(T22,'Reference Records'!$A$157:$C$1002,3,FALSE)),"")</f>
        <v>a1A360000013M0HEAU</v>
      </c>
      <c r="AI22" s="161"/>
      <c r="AJ22" s="301"/>
      <c r="AK22" s="301"/>
      <c r="AL22" s="302"/>
      <c r="AM22" s="302"/>
      <c r="AN22" s="302"/>
      <c r="AO22" s="302"/>
    </row>
    <row r="23" spans="1:41" ht="53.25" customHeight="1" x14ac:dyDescent="0.2">
      <c r="A23" s="312">
        <v>13</v>
      </c>
      <c r="B23" s="388" t="s">
        <v>1880</v>
      </c>
      <c r="C23" s="313" t="s">
        <v>1772</v>
      </c>
      <c r="D23" s="313"/>
      <c r="E23" s="326">
        <v>38</v>
      </c>
      <c r="F23" s="326">
        <v>280</v>
      </c>
      <c r="G23" s="389">
        <f t="shared" si="0"/>
        <v>13.571428571428571</v>
      </c>
      <c r="H23" s="380" t="s">
        <v>258</v>
      </c>
      <c r="I23" s="381"/>
      <c r="J23" s="381"/>
      <c r="K23" s="381"/>
      <c r="L23" s="381"/>
      <c r="M23" s="381"/>
      <c r="N23" s="381"/>
      <c r="O23" s="381"/>
      <c r="P23" s="380" t="s">
        <v>3584</v>
      </c>
      <c r="Q23" s="316" t="str">
        <f>IFERROR(IF(VLOOKUP(C23,'Reference Records'!C$28:$D$65,2,FALSE)=0,"",VLOOKUP(C23,'Reference Records'!C$28:$D$65,2,FALSE)),"")</f>
        <v>Gender,Age</v>
      </c>
      <c r="R23" s="390"/>
      <c r="S23" s="380" t="s">
        <v>2220</v>
      </c>
      <c r="T23" s="381" t="s">
        <v>280</v>
      </c>
      <c r="U23" s="380" t="s">
        <v>236</v>
      </c>
      <c r="V23" s="380" t="s">
        <v>240</v>
      </c>
      <c r="W23" s="313" t="s">
        <v>3607</v>
      </c>
      <c r="X23" s="385" t="str">
        <f>IFERROR(IF(VLOOKUP(B23,'Reference Records'!$C$68:$D$81,2,FALSE)=0,"",VLOOKUP(B23,'Reference Records'!$C$68:$D$81,2,FALSE)),"")</f>
        <v>MCI-00010</v>
      </c>
      <c r="Y23" s="362" t="str">
        <f t="shared" si="1"/>
        <v>MDR TB-2(M): Number of TB cases with RR-TB and/or MDR-TB notified</v>
      </c>
      <c r="Z23" s="362" t="str">
        <f>IFERROR(VLOOKUP(S23,'Overview - Section A'!$N$25:$Q$36,4,FALSE),"")</f>
        <v>a12g0000007dxX7AAI</v>
      </c>
      <c r="AA23" s="362" t="str">
        <f t="shared" si="2"/>
        <v>MDR TB-2(M): Number of TB cases with RR-TB and/or MDR-TB notified</v>
      </c>
      <c r="AB23" s="362" t="b">
        <f t="shared" si="3"/>
        <v>1</v>
      </c>
      <c r="AC23" s="362" t="b">
        <f t="shared" si="4"/>
        <v>1</v>
      </c>
      <c r="AD23" s="362"/>
      <c r="AE23" s="362" t="str">
        <f>IFERROR(VLOOKUP(B23,'Overview - Section A'!$E$98:$H$115,4,FALSE),"")</f>
        <v>a1Pg0000004JwbDEAS</v>
      </c>
      <c r="AF23" s="362" t="s">
        <v>547</v>
      </c>
      <c r="AG23" s="391" t="str">
        <f>IFERROR(VLOOKUP(C23,'Reference Records'!$C$28:$G$65,5,FALSE),"")</f>
        <v>a1O36000001EGFlEAO</v>
      </c>
      <c r="AH23" s="362" t="str">
        <f>IFERROR(IF('Reference Records'!$B$152&lt;&gt;"",VLOOKUP(T23,'Reference Records'!$B$152:$C$152,2,FALSE),VLOOKUP(T23,'Reference Records'!$A$157:$C$1002,3,FALSE)),"")</f>
        <v>a1A360000013M0HEAU</v>
      </c>
      <c r="AI23" s="161"/>
      <c r="AJ23" s="301"/>
      <c r="AK23" s="301"/>
      <c r="AL23" s="302"/>
      <c r="AM23" s="302"/>
      <c r="AN23" s="302"/>
      <c r="AO23" s="302"/>
    </row>
    <row r="24" spans="1:41" ht="54.75" customHeight="1" x14ac:dyDescent="0.2">
      <c r="A24" s="312">
        <v>14</v>
      </c>
      <c r="B24" s="388" t="s">
        <v>1880</v>
      </c>
      <c r="C24" s="313" t="s">
        <v>1774</v>
      </c>
      <c r="D24" s="313"/>
      <c r="E24" s="326">
        <v>33</v>
      </c>
      <c r="F24" s="326">
        <v>38</v>
      </c>
      <c r="G24" s="389">
        <f t="shared" si="0"/>
        <v>86.842105263157904</v>
      </c>
      <c r="H24" s="380" t="s">
        <v>258</v>
      </c>
      <c r="I24" s="381"/>
      <c r="J24" s="381"/>
      <c r="K24" s="381"/>
      <c r="L24" s="381"/>
      <c r="M24" s="381"/>
      <c r="N24" s="381"/>
      <c r="O24" s="381"/>
      <c r="P24" s="380" t="s">
        <v>3584</v>
      </c>
      <c r="Q24" s="316" t="str">
        <f>IFERROR(IF(VLOOKUP(C24,'Reference Records'!C$28:$D$65,2,FALSE)=0,"",VLOOKUP(C24,'Reference Records'!C$28:$D$65,2,FALSE)),"")</f>
        <v>TB regimen,Age,Gender</v>
      </c>
      <c r="R24" s="390"/>
      <c r="S24" s="380" t="s">
        <v>2220</v>
      </c>
      <c r="T24" s="381" t="s">
        <v>280</v>
      </c>
      <c r="U24" s="380" t="s">
        <v>236</v>
      </c>
      <c r="V24" s="380" t="s">
        <v>240</v>
      </c>
      <c r="W24" s="313"/>
      <c r="X24" s="385" t="str">
        <f>IFERROR(IF(VLOOKUP(B24,'Reference Records'!$C$68:$D$81,2,FALSE)=0,"",VLOOKUP(B24,'Reference Records'!$C$68:$D$81,2,FALSE)),"")</f>
        <v>MCI-00010</v>
      </c>
      <c r="Y24" s="362" t="str">
        <f t="shared" si="1"/>
        <v>MDR TB-3(M): Number of cases with RR-TB and/or MDR-TB that began second-line treatment</v>
      </c>
      <c r="Z24" s="362" t="str">
        <f>IFERROR(VLOOKUP(S24,'Overview - Section A'!$N$25:$Q$36,4,FALSE),"")</f>
        <v>a12g0000007dxX7AAI</v>
      </c>
      <c r="AA24" s="362" t="str">
        <f t="shared" si="2"/>
        <v>MDR TB-3(M): Number of cases with RR-TB and/or MDR-TB that began second-line treatment</v>
      </c>
      <c r="AB24" s="362" t="b">
        <f t="shared" si="3"/>
        <v>1</v>
      </c>
      <c r="AC24" s="362" t="b">
        <f t="shared" si="4"/>
        <v>1</v>
      </c>
      <c r="AD24" s="362"/>
      <c r="AE24" s="362" t="str">
        <f>IFERROR(VLOOKUP(B24,'Overview - Section A'!$E$98:$H$115,4,FALSE),"")</f>
        <v>a1Pg0000004JwbDEAS</v>
      </c>
      <c r="AF24" s="362" t="s">
        <v>548</v>
      </c>
      <c r="AG24" s="391" t="str">
        <f>IFERROR(VLOOKUP(C24,'Reference Records'!$C$28:$G$65,5,FALSE),"")</f>
        <v>a1O36000001EGFmEAO</v>
      </c>
      <c r="AH24" s="362" t="str">
        <f>IFERROR(IF('Reference Records'!$B$152&lt;&gt;"",VLOOKUP(T24,'Reference Records'!$B$152:$C$152,2,FALSE),VLOOKUP(T24,'Reference Records'!$A$157:$C$1002,3,FALSE)),"")</f>
        <v>a1A360000013M0HEAU</v>
      </c>
      <c r="AI24" s="161"/>
      <c r="AJ24" s="301"/>
      <c r="AK24" s="301"/>
      <c r="AL24" s="302"/>
      <c r="AM24" s="302"/>
      <c r="AN24" s="302"/>
      <c r="AO24" s="302"/>
    </row>
    <row r="25" spans="1:41" ht="80" x14ac:dyDescent="0.2">
      <c r="A25" s="312">
        <v>15</v>
      </c>
      <c r="B25" s="388" t="s">
        <v>1880</v>
      </c>
      <c r="C25" s="313" t="s">
        <v>1978</v>
      </c>
      <c r="D25" s="313"/>
      <c r="E25" s="326">
        <v>3</v>
      </c>
      <c r="F25" s="326">
        <v>33</v>
      </c>
      <c r="G25" s="389">
        <f t="shared" si="0"/>
        <v>9.0909090909090917</v>
      </c>
      <c r="H25" s="380" t="s">
        <v>258</v>
      </c>
      <c r="I25" s="381"/>
      <c r="J25" s="381"/>
      <c r="K25" s="381"/>
      <c r="L25" s="381"/>
      <c r="M25" s="381"/>
      <c r="N25" s="381"/>
      <c r="O25" s="381"/>
      <c r="P25" s="380" t="s">
        <v>3584</v>
      </c>
      <c r="Q25" s="316" t="str">
        <f>IFERROR(IF(VLOOKUP(C25,'Reference Records'!C$28:$D$65,2,FALSE)=0,"",VLOOKUP(C25,'Reference Records'!C$28:$D$65,2,FALSE)),"")</f>
        <v/>
      </c>
      <c r="R25" s="390"/>
      <c r="S25" s="380" t="s">
        <v>2220</v>
      </c>
      <c r="T25" s="381" t="s">
        <v>280</v>
      </c>
      <c r="U25" s="380" t="s">
        <v>236</v>
      </c>
      <c r="V25" s="380" t="s">
        <v>240</v>
      </c>
      <c r="W25" s="313"/>
      <c r="X25" s="385" t="str">
        <f>IFERROR(IF(VLOOKUP(B25,'Reference Records'!$C$68:$D$81,2,FALSE)=0,"",VLOOKUP(B25,'Reference Records'!$C$68:$D$81,2,FALSE)),"")</f>
        <v>MCI-00010</v>
      </c>
      <c r="Y25" s="362" t="str">
        <f t="shared" si="1"/>
        <v/>
      </c>
      <c r="Z25" s="362" t="str">
        <f>IFERROR(VLOOKUP(S25,'Overview - Section A'!$N$25:$Q$36,4,FALSE),"")</f>
        <v>a12g0000007dxX7AAI</v>
      </c>
      <c r="AA25" s="362" t="str">
        <f t="shared" si="2"/>
        <v>MDR TB-4: Percentage of cases with RR-TB and/or MDR-TB started on treatment for MDR-TB who were lost to follow up during the first six months of treatment</v>
      </c>
      <c r="AB25" s="362" t="b">
        <f t="shared" si="3"/>
        <v>1</v>
      </c>
      <c r="AC25" s="362" t="b">
        <f t="shared" si="4"/>
        <v>1</v>
      </c>
      <c r="AD25" s="362"/>
      <c r="AE25" s="362" t="str">
        <f>IFERROR(VLOOKUP(B25,'Overview - Section A'!$E$98:$H$115,4,FALSE),"")</f>
        <v>a1Pg0000004JwbDEAS</v>
      </c>
      <c r="AF25" s="362" t="s">
        <v>549</v>
      </c>
      <c r="AG25" s="391" t="str">
        <f>IFERROR(VLOOKUP(C25,'Reference Records'!$C$28:$G$65,5,FALSE),"")</f>
        <v>a1O36000001EGFnEAO</v>
      </c>
      <c r="AH25" s="362" t="str">
        <f>IFERROR(IF('Reference Records'!$B$152&lt;&gt;"",VLOOKUP(T25,'Reference Records'!$B$152:$C$152,2,FALSE),VLOOKUP(T25,'Reference Records'!$A$157:$C$1002,3,FALSE)),"")</f>
        <v>a1A360000013M0HEAU</v>
      </c>
      <c r="AI25" s="161"/>
      <c r="AJ25" s="301"/>
      <c r="AK25" s="301"/>
      <c r="AL25" s="302"/>
      <c r="AM25" s="302"/>
      <c r="AN25" s="302"/>
      <c r="AO25" s="302"/>
    </row>
    <row r="26" spans="1:41" ht="64" x14ac:dyDescent="0.2">
      <c r="A26" s="312">
        <v>16</v>
      </c>
      <c r="B26" s="388" t="s">
        <v>1880</v>
      </c>
      <c r="C26" s="313" t="s">
        <v>1981</v>
      </c>
      <c r="D26" s="313"/>
      <c r="E26" s="326">
        <v>1</v>
      </c>
      <c r="F26" s="326">
        <v>1</v>
      </c>
      <c r="G26" s="389">
        <f t="shared" si="0"/>
        <v>100</v>
      </c>
      <c r="H26" s="380" t="s">
        <v>258</v>
      </c>
      <c r="I26" s="381"/>
      <c r="J26" s="381"/>
      <c r="K26" s="381"/>
      <c r="L26" s="381"/>
      <c r="M26" s="381"/>
      <c r="N26" s="381"/>
      <c r="O26" s="381"/>
      <c r="P26" s="380" t="s">
        <v>3584</v>
      </c>
      <c r="Q26" s="316" t="str">
        <f>IFERROR(IF(VLOOKUP(C26,'Reference Records'!C$28:$D$65,2,FALSE)=0,"",VLOOKUP(C26,'Reference Records'!C$28:$D$65,2,FALSE)),"")</f>
        <v/>
      </c>
      <c r="R26" s="390"/>
      <c r="S26" s="380" t="s">
        <v>2220</v>
      </c>
      <c r="T26" s="381" t="s">
        <v>280</v>
      </c>
      <c r="U26" s="380" t="s">
        <v>236</v>
      </c>
      <c r="V26" s="380" t="s">
        <v>240</v>
      </c>
      <c r="W26" s="313"/>
      <c r="X26" s="385" t="str">
        <f>IFERROR(IF(VLOOKUP(B26,'Reference Records'!$C$68:$D$81,2,FALSE)=0,"",VLOOKUP(B26,'Reference Records'!$C$68:$D$81,2,FALSE)),"")</f>
        <v>MCI-00010</v>
      </c>
      <c r="Y26" s="362" t="str">
        <f t="shared" si="1"/>
        <v/>
      </c>
      <c r="Z26" s="362" t="str">
        <f>IFERROR(VLOOKUP(S26,'Overview - Section A'!$N$25:$Q$36,4,FALSE),"")</f>
        <v>a12g0000007dxX7AAI</v>
      </c>
      <c r="AA26" s="362" t="str">
        <f t="shared" si="2"/>
        <v>MDR TB-5: Percentage of DST laboratories showing adequate performance on External Quality Assurance</v>
      </c>
      <c r="AB26" s="362" t="b">
        <f t="shared" si="3"/>
        <v>1</v>
      </c>
      <c r="AC26" s="362" t="b">
        <f t="shared" si="4"/>
        <v>1</v>
      </c>
      <c r="AD26" s="362"/>
      <c r="AE26" s="362" t="str">
        <f>IFERROR(VLOOKUP(B26,'Overview - Section A'!$E$98:$H$115,4,FALSE),"")</f>
        <v>a1Pg0000004JwbDEAS</v>
      </c>
      <c r="AF26" s="362" t="s">
        <v>550</v>
      </c>
      <c r="AG26" s="391" t="str">
        <f>IFERROR(VLOOKUP(C26,'Reference Records'!$C$28:$G$65,5,FALSE),"")</f>
        <v>a1O36000001EGFoEAO</v>
      </c>
      <c r="AH26" s="362" t="str">
        <f>IFERROR(IF('Reference Records'!$B$152&lt;&gt;"",VLOOKUP(T26,'Reference Records'!$B$152:$C$152,2,FALSE),VLOOKUP(T26,'Reference Records'!$A$157:$C$1002,3,FALSE)),"")</f>
        <v>a1A360000013M0HEAU</v>
      </c>
      <c r="AI26" s="161"/>
      <c r="AJ26" s="301"/>
      <c r="AK26" s="301"/>
      <c r="AL26" s="302"/>
      <c r="AM26" s="302"/>
      <c r="AN26" s="302"/>
      <c r="AO26" s="302"/>
    </row>
    <row r="27" spans="1:41" ht="80" x14ac:dyDescent="0.2">
      <c r="A27" s="312">
        <v>17</v>
      </c>
      <c r="B27" s="388" t="s">
        <v>1880</v>
      </c>
      <c r="C27" s="313" t="s">
        <v>1984</v>
      </c>
      <c r="D27" s="313"/>
      <c r="E27" s="326">
        <v>1618</v>
      </c>
      <c r="F27" s="326">
        <v>3871</v>
      </c>
      <c r="G27" s="389">
        <f t="shared" si="0"/>
        <v>41.797985016791529</v>
      </c>
      <c r="H27" s="380" t="s">
        <v>258</v>
      </c>
      <c r="I27" s="381"/>
      <c r="J27" s="381"/>
      <c r="K27" s="381"/>
      <c r="L27" s="381"/>
      <c r="M27" s="381"/>
      <c r="N27" s="381"/>
      <c r="O27" s="381"/>
      <c r="P27" s="380" t="s">
        <v>3584</v>
      </c>
      <c r="Q27" s="316" t="str">
        <f>IFERROR(IF(VLOOKUP(C27,'Reference Records'!C$28:$D$65,2,FALSE)=0,"",VLOOKUP(C27,'Reference Records'!C$28:$D$65,2,FALSE)),"")</f>
        <v/>
      </c>
      <c r="R27" s="390"/>
      <c r="S27" s="380" t="s">
        <v>2220</v>
      </c>
      <c r="T27" s="381" t="s">
        <v>280</v>
      </c>
      <c r="U27" s="380" t="s">
        <v>236</v>
      </c>
      <c r="V27" s="380" t="s">
        <v>240</v>
      </c>
      <c r="W27" s="313" t="s">
        <v>3593</v>
      </c>
      <c r="X27" s="385" t="str">
        <f>IFERROR(IF(VLOOKUP(B27,'Reference Records'!$C$68:$D$81,2,FALSE)=0,"",VLOOKUP(B27,'Reference Records'!$C$68:$D$81,2,FALSE)),"")</f>
        <v>MCI-00010</v>
      </c>
      <c r="Y27" s="362" t="str">
        <f t="shared" si="1"/>
        <v/>
      </c>
      <c r="Z27" s="362" t="str">
        <f>IFERROR(VLOOKUP(S27,'Overview - Section A'!$N$25:$Q$36,4,FALSE),"")</f>
        <v>a12g0000007dxX7AAI</v>
      </c>
      <c r="AA27" s="362" t="str">
        <f t="shared" si="2"/>
        <v>MDR TB-6: Percentage of TB patients with DST result for at least Rifampicin among the total number of notified (new and retreatment) cases in the same year</v>
      </c>
      <c r="AB27" s="362" t="b">
        <f t="shared" si="3"/>
        <v>1</v>
      </c>
      <c r="AC27" s="362" t="b">
        <f t="shared" si="4"/>
        <v>1</v>
      </c>
      <c r="AD27" s="362"/>
      <c r="AE27" s="362" t="str">
        <f>IFERROR(VLOOKUP(B27,'Overview - Section A'!$E$98:$H$115,4,FALSE),"")</f>
        <v>a1Pg0000004JwbDEAS</v>
      </c>
      <c r="AF27" s="362" t="s">
        <v>551</v>
      </c>
      <c r="AG27" s="391" t="str">
        <f>IFERROR(VLOOKUP(C27,'Reference Records'!$C$28:$G$65,5,FALSE),"")</f>
        <v>a1Og0000002iF4iEAE</v>
      </c>
      <c r="AH27" s="362" t="str">
        <f>IFERROR(IF('Reference Records'!$B$152&lt;&gt;"",VLOOKUP(T27,'Reference Records'!$B$152:$C$152,2,FALSE),VLOOKUP(T27,'Reference Records'!$A$157:$C$1002,3,FALSE)),"")</f>
        <v>a1A360000013M0HEAU</v>
      </c>
      <c r="AI27" s="161"/>
      <c r="AJ27" s="301"/>
      <c r="AK27" s="301"/>
      <c r="AL27" s="302"/>
      <c r="AM27" s="302"/>
      <c r="AN27" s="302"/>
      <c r="AO27" s="302"/>
    </row>
    <row r="28" spans="1:41" ht="75" customHeight="1" x14ac:dyDescent="0.2">
      <c r="A28" s="312">
        <v>18</v>
      </c>
      <c r="B28" s="388" t="s">
        <v>1880</v>
      </c>
      <c r="C28" s="313" t="s">
        <v>1987</v>
      </c>
      <c r="D28" s="313"/>
      <c r="E28" s="326">
        <v>33</v>
      </c>
      <c r="F28" s="326">
        <v>33</v>
      </c>
      <c r="G28" s="389">
        <f t="shared" si="0"/>
        <v>100</v>
      </c>
      <c r="H28" s="380" t="s">
        <v>258</v>
      </c>
      <c r="I28" s="381"/>
      <c r="J28" s="381"/>
      <c r="K28" s="381"/>
      <c r="L28" s="381"/>
      <c r="M28" s="381"/>
      <c r="N28" s="381"/>
      <c r="O28" s="381"/>
      <c r="P28" s="380" t="s">
        <v>3584</v>
      </c>
      <c r="Q28" s="316" t="str">
        <f>IFERROR(IF(VLOOKUP(C28,'Reference Records'!C$28:$D$65,2,FALSE)=0,"",VLOOKUP(C28,'Reference Records'!C$28:$D$65,2,FALSE)),"")</f>
        <v/>
      </c>
      <c r="R28" s="390"/>
      <c r="S28" s="380" t="s">
        <v>2220</v>
      </c>
      <c r="T28" s="381" t="s">
        <v>280</v>
      </c>
      <c r="U28" s="380" t="s">
        <v>236</v>
      </c>
      <c r="V28" s="380" t="s">
        <v>240</v>
      </c>
      <c r="W28" s="313" t="s">
        <v>3594</v>
      </c>
      <c r="X28" s="385" t="str">
        <f>IFERROR(IF(VLOOKUP(B28,'Reference Records'!$C$68:$D$81,2,FALSE)=0,"",VLOOKUP(B28,'Reference Records'!$C$68:$D$81,2,FALSE)),"")</f>
        <v>MCI-00010</v>
      </c>
      <c r="Y28" s="362" t="str">
        <f t="shared" si="1"/>
        <v/>
      </c>
      <c r="Z28" s="362" t="str">
        <f>IFERROR(VLOOKUP(S28,'Overview - Section A'!$N$25:$Q$36,4,FALSE),"")</f>
        <v>a12g0000007dxX7AAI</v>
      </c>
      <c r="AA28" s="362" t="str">
        <f t="shared" si="2"/>
        <v>MDR TB-7: Percentage of confirmed MDR-TB cases tested for susceptibility to any fluoroquinolone and any second-line injectable drug</v>
      </c>
      <c r="AB28" s="362" t="b">
        <f t="shared" si="3"/>
        <v>1</v>
      </c>
      <c r="AC28" s="362" t="b">
        <f t="shared" si="4"/>
        <v>1</v>
      </c>
      <c r="AD28" s="362"/>
      <c r="AE28" s="362" t="str">
        <f>IFERROR(VLOOKUP(B28,'Overview - Section A'!$E$98:$H$115,4,FALSE),"")</f>
        <v>a1Pg0000004JwbDEAS</v>
      </c>
      <c r="AF28" s="362" t="s">
        <v>552</v>
      </c>
      <c r="AG28" s="391" t="str">
        <f>IFERROR(VLOOKUP(C28,'Reference Records'!$C$28:$G$65,5,FALSE),"")</f>
        <v>a1Og0000002iF4jEAE</v>
      </c>
      <c r="AH28" s="362" t="str">
        <f>IFERROR(IF('Reference Records'!$B$152&lt;&gt;"",VLOOKUP(T28,'Reference Records'!$B$152:$C$152,2,FALSE),VLOOKUP(T28,'Reference Records'!$A$157:$C$1002,3,FALSE)),"")</f>
        <v>a1A360000013M0HEAU</v>
      </c>
      <c r="AI28" s="161"/>
      <c r="AJ28" s="301"/>
      <c r="AK28" s="301"/>
      <c r="AL28" s="302"/>
      <c r="AM28" s="302"/>
      <c r="AN28" s="302"/>
      <c r="AO28" s="302"/>
    </row>
    <row r="29" spans="1:41" ht="72.75" customHeight="1" x14ac:dyDescent="0.2">
      <c r="A29" s="312">
        <v>19</v>
      </c>
      <c r="B29" s="388" t="s">
        <v>1924</v>
      </c>
      <c r="C29" s="313" t="s">
        <v>1959</v>
      </c>
      <c r="D29" s="313"/>
      <c r="E29" s="326">
        <v>4878</v>
      </c>
      <c r="F29" s="326">
        <v>4878</v>
      </c>
      <c r="G29" s="389">
        <f t="shared" si="0"/>
        <v>100</v>
      </c>
      <c r="H29" s="380" t="s">
        <v>258</v>
      </c>
      <c r="I29" s="381"/>
      <c r="J29" s="381"/>
      <c r="K29" s="381"/>
      <c r="L29" s="381"/>
      <c r="M29" s="381"/>
      <c r="N29" s="381"/>
      <c r="O29" s="381"/>
      <c r="P29" s="380" t="s">
        <v>3584</v>
      </c>
      <c r="Q29" s="316" t="str">
        <f>IFERROR(IF(VLOOKUP(C29,'Reference Records'!C$28:$D$65,2,FALSE)=0,"",VLOOKUP(C29,'Reference Records'!C$28:$D$65,2,FALSE)),"")</f>
        <v/>
      </c>
      <c r="R29" s="390"/>
      <c r="S29" s="380" t="s">
        <v>2220</v>
      </c>
      <c r="T29" s="381" t="s">
        <v>280</v>
      </c>
      <c r="U29" s="380" t="s">
        <v>236</v>
      </c>
      <c r="V29" s="380" t="s">
        <v>240</v>
      </c>
      <c r="W29" s="313" t="s">
        <v>3595</v>
      </c>
      <c r="X29" s="385" t="str">
        <f>IFERROR(IF(VLOOKUP(B29,'Reference Records'!$C$68:$D$81,2,FALSE)=0,"",VLOOKUP(B29,'Reference Records'!$C$68:$D$81,2,FALSE)),"")</f>
        <v>MCI-00009</v>
      </c>
      <c r="Y29" s="362" t="str">
        <f t="shared" si="1"/>
        <v/>
      </c>
      <c r="Z29" s="362" t="str">
        <f>IFERROR(VLOOKUP(S29,'Overview - Section A'!$N$25:$Q$36,4,FALSE),"")</f>
        <v>a12g0000007dxX7AAI</v>
      </c>
      <c r="AA29" s="362" t="str">
        <f t="shared" si="2"/>
        <v>TB/HIV-3.1: Percentage of people living with HIV in care (including PMTCT) who are screened for TB in HIV care or treatment settings</v>
      </c>
      <c r="AB29" s="362" t="b">
        <f t="shared" si="3"/>
        <v>1</v>
      </c>
      <c r="AC29" s="362" t="b">
        <f t="shared" si="4"/>
        <v>1</v>
      </c>
      <c r="AD29" s="362"/>
      <c r="AE29" s="362" t="str">
        <f>IFERROR(VLOOKUP(B29,'Overview - Section A'!$E$98:$H$115,4,FALSE),"")</f>
        <v>a1Pg0000004JwbEEAS</v>
      </c>
      <c r="AF29" s="362" t="s">
        <v>553</v>
      </c>
      <c r="AG29" s="391" t="str">
        <f>IFERROR(VLOOKUP(C29,'Reference Records'!$C$28:$G$65,5,FALSE),"")</f>
        <v>a1Og0000002ibyNEAQ</v>
      </c>
      <c r="AH29" s="362" t="str">
        <f>IFERROR(IF('Reference Records'!$B$152&lt;&gt;"",VLOOKUP(T29,'Reference Records'!$B$152:$C$152,2,FALSE),VLOOKUP(T29,'Reference Records'!$A$157:$C$1002,3,FALSE)),"")</f>
        <v>a1A360000013M0HEAU</v>
      </c>
      <c r="AI29" s="161"/>
      <c r="AJ29" s="301"/>
      <c r="AK29" s="301"/>
      <c r="AL29" s="302"/>
      <c r="AM29" s="302"/>
      <c r="AN29" s="302"/>
      <c r="AO29" s="302"/>
    </row>
    <row r="30" spans="1:41" ht="64" x14ac:dyDescent="0.2">
      <c r="A30" s="312">
        <v>20</v>
      </c>
      <c r="B30" s="388" t="s">
        <v>1924</v>
      </c>
      <c r="C30" s="313" t="s">
        <v>1962</v>
      </c>
      <c r="D30" s="313"/>
      <c r="E30" s="326"/>
      <c r="F30" s="326"/>
      <c r="G30" s="389" t="str">
        <f t="shared" si="0"/>
        <v/>
      </c>
      <c r="H30" s="380" t="s">
        <v>258</v>
      </c>
      <c r="I30" s="381"/>
      <c r="J30" s="381"/>
      <c r="K30" s="381"/>
      <c r="L30" s="381"/>
      <c r="M30" s="381"/>
      <c r="N30" s="381"/>
      <c r="O30" s="381"/>
      <c r="P30" s="380" t="s">
        <v>3584</v>
      </c>
      <c r="Q30" s="316" t="str">
        <f>IFERROR(IF(VLOOKUP(C30,'Reference Records'!C$28:$D$65,2,FALSE)=0,"",VLOOKUP(C30,'Reference Records'!C$28:$D$65,2,FALSE)),"")</f>
        <v/>
      </c>
      <c r="R30" s="390"/>
      <c r="S30" s="380" t="s">
        <v>2220</v>
      </c>
      <c r="T30" s="381" t="s">
        <v>280</v>
      </c>
      <c r="U30" s="380" t="s">
        <v>236</v>
      </c>
      <c r="V30" s="380" t="s">
        <v>240</v>
      </c>
      <c r="W30" s="313"/>
      <c r="X30" s="385" t="str">
        <f>IFERROR(IF(VLOOKUP(B30,'Reference Records'!$C$68:$D$81,2,FALSE)=0,"",VLOOKUP(B30,'Reference Records'!$C$68:$D$81,2,FALSE)),"")</f>
        <v>MCI-00009</v>
      </c>
      <c r="Y30" s="362" t="str">
        <f t="shared" si="1"/>
        <v/>
      </c>
      <c r="Z30" s="362" t="str">
        <f>IFERROR(VLOOKUP(S30,'Overview - Section A'!$N$25:$Q$36,4,FALSE),"")</f>
        <v>a12g0000007dxX7AAI</v>
      </c>
      <c r="AA30" s="362" t="str">
        <f t="shared" si="2"/>
        <v>TB/HIV-4.1: Percentage of people living with HIV newly enrolled in HIV care started on TB preventive therapy</v>
      </c>
      <c r="AB30" s="362" t="b">
        <f t="shared" si="3"/>
        <v>1</v>
      </c>
      <c r="AC30" s="362" t="b">
        <f t="shared" si="4"/>
        <v>1</v>
      </c>
      <c r="AD30" s="362"/>
      <c r="AE30" s="362" t="str">
        <f>IFERROR(VLOOKUP(B30,'Overview - Section A'!$E$98:$H$115,4,FALSE),"")</f>
        <v>a1Pg0000004JwbEEAS</v>
      </c>
      <c r="AF30" s="362" t="s">
        <v>554</v>
      </c>
      <c r="AG30" s="391" t="str">
        <f>IFERROR(VLOOKUP(C30,'Reference Records'!$C$28:$G$65,5,FALSE),"")</f>
        <v>a1Og0000002ibyOEAQ</v>
      </c>
      <c r="AH30" s="362" t="str">
        <f>IFERROR(IF('Reference Records'!$B$152&lt;&gt;"",VLOOKUP(T30,'Reference Records'!$B$152:$C$152,2,FALSE),VLOOKUP(T30,'Reference Records'!$A$157:$C$1002,3,FALSE)),"")</f>
        <v>a1A360000013M0HEAU</v>
      </c>
      <c r="AI30" s="161"/>
      <c r="AJ30" s="301"/>
      <c r="AK30" s="301"/>
      <c r="AL30" s="302"/>
      <c r="AM30" s="302"/>
      <c r="AN30" s="302"/>
      <c r="AO30" s="302"/>
    </row>
    <row r="31" spans="1:41" ht="48" x14ac:dyDescent="0.2">
      <c r="A31" s="312">
        <v>21</v>
      </c>
      <c r="B31" s="388" t="s">
        <v>1924</v>
      </c>
      <c r="C31" s="313" t="s">
        <v>1965</v>
      </c>
      <c r="D31" s="313"/>
      <c r="E31" s="326">
        <v>4570</v>
      </c>
      <c r="F31" s="326">
        <v>4967</v>
      </c>
      <c r="G31" s="389">
        <f t="shared" si="0"/>
        <v>92.007247835715717</v>
      </c>
      <c r="H31" s="380" t="s">
        <v>258</v>
      </c>
      <c r="I31" s="381"/>
      <c r="J31" s="381"/>
      <c r="K31" s="381"/>
      <c r="L31" s="381"/>
      <c r="M31" s="381"/>
      <c r="N31" s="381"/>
      <c r="O31" s="381"/>
      <c r="P31" s="380" t="s">
        <v>3584</v>
      </c>
      <c r="Q31" s="316" t="str">
        <f>IFERROR(IF(VLOOKUP(C31,'Reference Records'!C$28:$D$65,2,FALSE)=0,"",VLOOKUP(C31,'Reference Records'!C$28:$D$65,2,FALSE)),"")</f>
        <v/>
      </c>
      <c r="R31" s="390"/>
      <c r="S31" s="380" t="s">
        <v>2220</v>
      </c>
      <c r="T31" s="381" t="s">
        <v>280</v>
      </c>
      <c r="U31" s="380" t="s">
        <v>236</v>
      </c>
      <c r="V31" s="380" t="s">
        <v>240</v>
      </c>
      <c r="W31" s="313"/>
      <c r="X31" s="385" t="str">
        <f>IFERROR(IF(VLOOKUP(B31,'Reference Records'!$C$68:$D$81,2,FALSE)=0,"",VLOOKUP(B31,'Reference Records'!$C$68:$D$81,2,FALSE)),"")</f>
        <v>MCI-00009</v>
      </c>
      <c r="Y31" s="362" t="str">
        <f t="shared" si="1"/>
        <v/>
      </c>
      <c r="Z31" s="362" t="str">
        <f>IFERROR(VLOOKUP(S31,'Overview - Section A'!$N$25:$Q$36,4,FALSE),"")</f>
        <v>a12g0000007dxX7AAI</v>
      </c>
      <c r="AA31" s="362" t="str">
        <f t="shared" si="2"/>
        <v>TB/HIV-5: Percentage of registered new and relapse TB patients with documented HIV status</v>
      </c>
      <c r="AB31" s="362" t="b">
        <f t="shared" si="3"/>
        <v>1</v>
      </c>
      <c r="AC31" s="362" t="b">
        <f t="shared" si="4"/>
        <v>1</v>
      </c>
      <c r="AD31" s="362"/>
      <c r="AE31" s="362" t="str">
        <f>IFERROR(VLOOKUP(B31,'Overview - Section A'!$E$98:$H$115,4,FALSE),"")</f>
        <v>a1Pg0000004JwbEEAS</v>
      </c>
      <c r="AF31" s="362" t="s">
        <v>555</v>
      </c>
      <c r="AG31" s="391" t="str">
        <f>IFERROR(VLOOKUP(C31,'Reference Records'!$C$28:$G$65,5,FALSE),"")</f>
        <v>a1Og0000002iF4dEAE</v>
      </c>
      <c r="AH31" s="362" t="str">
        <f>IFERROR(IF('Reference Records'!$B$152&lt;&gt;"",VLOOKUP(T31,'Reference Records'!$B$152:$C$152,2,FALSE),VLOOKUP(T31,'Reference Records'!$A$157:$C$1002,3,FALSE)),"")</f>
        <v>a1A360000013M0HEAU</v>
      </c>
      <c r="AI31" s="161"/>
      <c r="AJ31" s="301"/>
      <c r="AK31" s="301"/>
      <c r="AL31" s="302"/>
      <c r="AM31" s="302"/>
      <c r="AN31" s="302"/>
      <c r="AO31" s="302"/>
    </row>
    <row r="32" spans="1:41" ht="64" x14ac:dyDescent="0.2">
      <c r="A32" s="312">
        <v>22</v>
      </c>
      <c r="B32" s="388" t="s">
        <v>1924</v>
      </c>
      <c r="C32" s="313" t="s">
        <v>1968</v>
      </c>
      <c r="D32" s="313"/>
      <c r="E32" s="326">
        <v>221</v>
      </c>
      <c r="F32" s="326">
        <v>275</v>
      </c>
      <c r="G32" s="389">
        <f t="shared" si="0"/>
        <v>80.36363636363636</v>
      </c>
      <c r="H32" s="380" t="s">
        <v>258</v>
      </c>
      <c r="I32" s="381"/>
      <c r="J32" s="381"/>
      <c r="K32" s="381"/>
      <c r="L32" s="381"/>
      <c r="M32" s="381"/>
      <c r="N32" s="381"/>
      <c r="O32" s="381"/>
      <c r="P32" s="380" t="s">
        <v>3584</v>
      </c>
      <c r="Q32" s="316" t="str">
        <f>IFERROR(IF(VLOOKUP(C32,'Reference Records'!C$28:$D$65,2,FALSE)=0,"",VLOOKUP(C32,'Reference Records'!C$28:$D$65,2,FALSE)),"")</f>
        <v/>
      </c>
      <c r="R32" s="390"/>
      <c r="S32" s="380" t="s">
        <v>2220</v>
      </c>
      <c r="T32" s="381" t="s">
        <v>280</v>
      </c>
      <c r="U32" s="380" t="s">
        <v>236</v>
      </c>
      <c r="V32" s="380" t="s">
        <v>240</v>
      </c>
      <c r="W32" s="313"/>
      <c r="X32" s="385" t="str">
        <f>IFERROR(IF(VLOOKUP(B32,'Reference Records'!$C$68:$D$81,2,FALSE)=0,"",VLOOKUP(B32,'Reference Records'!$C$68:$D$81,2,FALSE)),"")</f>
        <v>MCI-00009</v>
      </c>
      <c r="Y32" s="362" t="str">
        <f t="shared" si="1"/>
        <v/>
      </c>
      <c r="Z32" s="362" t="str">
        <f>IFERROR(VLOOKUP(S32,'Overview - Section A'!$N$25:$Q$36,4,FALSE),"")</f>
        <v>a12g0000007dxX7AAI</v>
      </c>
      <c r="AA32" s="362" t="str">
        <f t="shared" si="2"/>
        <v>TB/HIV-6(M): Percentage of HIV-positive new and relapse TB patients on ART during TB treatment</v>
      </c>
      <c r="AB32" s="362" t="b">
        <f t="shared" si="3"/>
        <v>1</v>
      </c>
      <c r="AC32" s="362" t="b">
        <f t="shared" si="4"/>
        <v>1</v>
      </c>
      <c r="AD32" s="362"/>
      <c r="AE32" s="362" t="str">
        <f>IFERROR(VLOOKUP(B32,'Overview - Section A'!$E$98:$H$115,4,FALSE),"")</f>
        <v>a1Pg0000004JwbEEAS</v>
      </c>
      <c r="AF32" s="362" t="s">
        <v>556</v>
      </c>
      <c r="AG32" s="391" t="str">
        <f>IFERROR(VLOOKUP(C32,'Reference Records'!$C$28:$G$65,5,FALSE),"")</f>
        <v>a1Og0000002iF4eEAE</v>
      </c>
      <c r="AH32" s="362" t="str">
        <f>IFERROR(IF('Reference Records'!$B$152&lt;&gt;"",VLOOKUP(T32,'Reference Records'!$B$152:$C$152,2,FALSE),VLOOKUP(T32,'Reference Records'!$A$157:$C$1002,3,FALSE)),"")</f>
        <v>a1A360000013M0HEAU</v>
      </c>
      <c r="AI32" s="161"/>
      <c r="AJ32" s="301"/>
      <c r="AK32" s="301"/>
      <c r="AL32" s="302"/>
      <c r="AM32" s="302"/>
      <c r="AN32" s="302"/>
      <c r="AO32" s="302"/>
    </row>
    <row r="33" spans="1:41" ht="64" x14ac:dyDescent="0.2">
      <c r="A33" s="312">
        <v>23</v>
      </c>
      <c r="B33" s="388" t="s">
        <v>1900</v>
      </c>
      <c r="C33" s="313" t="s">
        <v>2023</v>
      </c>
      <c r="D33" s="313"/>
      <c r="E33" s="326">
        <v>162</v>
      </c>
      <c r="F33" s="326">
        <v>162</v>
      </c>
      <c r="G33" s="389">
        <f t="shared" si="0"/>
        <v>100</v>
      </c>
      <c r="H33" s="380" t="s">
        <v>258</v>
      </c>
      <c r="I33" s="381"/>
      <c r="J33" s="381"/>
      <c r="K33" s="381"/>
      <c r="L33" s="381"/>
      <c r="M33" s="381"/>
      <c r="N33" s="381"/>
      <c r="O33" s="381"/>
      <c r="P33" s="380" t="s">
        <v>3584</v>
      </c>
      <c r="Q33" s="316" t="str">
        <f>IFERROR(IF(VLOOKUP(C33,'Reference Records'!C$28:$D$65,2,FALSE)=0,"",VLOOKUP(C33,'Reference Records'!C$28:$D$65,2,FALSE)),"")</f>
        <v/>
      </c>
      <c r="R33" s="390"/>
      <c r="S33" s="380" t="s">
        <v>2220</v>
      </c>
      <c r="T33" s="381" t="s">
        <v>280</v>
      </c>
      <c r="U33" s="380" t="s">
        <v>236</v>
      </c>
      <c r="V33" s="380" t="s">
        <v>240</v>
      </c>
      <c r="W33" s="313"/>
      <c r="X33" s="385" t="str">
        <f>IFERROR(IF(VLOOKUP(B33,'Reference Records'!$C$68:$D$81,2,FALSE)=0,"",VLOOKUP(B33,'Reference Records'!$C$68:$D$81,2,FALSE)),"")</f>
        <v>MCI-00022</v>
      </c>
      <c r="Y33" s="362" t="str">
        <f t="shared" si="1"/>
        <v/>
      </c>
      <c r="Z33" s="362" t="str">
        <f>IFERROR(VLOOKUP(S33,'Overview - Section A'!$N$25:$Q$36,4,FALSE),"")</f>
        <v>a12g0000007dxX7AAI</v>
      </c>
      <c r="AA33" s="362" t="str">
        <f t="shared" si="2"/>
        <v>M&amp;E-1: Percentage of HMIS or other routine reporting units submitting timely reports according to national guidelines</v>
      </c>
      <c r="AB33" s="362" t="b">
        <f t="shared" si="3"/>
        <v>1</v>
      </c>
      <c r="AC33" s="362" t="b">
        <f t="shared" si="4"/>
        <v>1</v>
      </c>
      <c r="AD33" s="362"/>
      <c r="AE33" s="362" t="str">
        <f>IFERROR(VLOOKUP(B33,'Overview - Section A'!$E$98:$H$115,4,FALSE),"")</f>
        <v>a1Pg0000004JwbGEAS</v>
      </c>
      <c r="AF33" s="362" t="s">
        <v>557</v>
      </c>
      <c r="AG33" s="391" t="str">
        <f>IFERROR(VLOOKUP(C33,'Reference Records'!$C$28:$G$65,5,FALSE),"")</f>
        <v>a1O36000001EGGGEA4</v>
      </c>
      <c r="AH33" s="362" t="str">
        <f>IFERROR(IF('Reference Records'!$B$152&lt;&gt;"",VLOOKUP(T33,'Reference Records'!$B$152:$C$152,2,FALSE),VLOOKUP(T33,'Reference Records'!$A$157:$C$1002,3,FALSE)),"")</f>
        <v>a1A360000013M0HEAU</v>
      </c>
      <c r="AI33" s="161"/>
      <c r="AJ33" s="301"/>
      <c r="AK33" s="301"/>
      <c r="AL33" s="302"/>
      <c r="AM33" s="302"/>
      <c r="AN33" s="302"/>
      <c r="AO33" s="302"/>
    </row>
    <row r="34" spans="1:41" ht="48" x14ac:dyDescent="0.2">
      <c r="A34" s="312">
        <v>24</v>
      </c>
      <c r="B34" s="388" t="s">
        <v>1916</v>
      </c>
      <c r="C34" s="313" t="s">
        <v>2014</v>
      </c>
      <c r="D34" s="313"/>
      <c r="E34" s="326">
        <v>139</v>
      </c>
      <c r="F34" s="326">
        <v>162</v>
      </c>
      <c r="G34" s="389">
        <f t="shared" si="0"/>
        <v>85.802469135802468</v>
      </c>
      <c r="H34" s="380" t="s">
        <v>258</v>
      </c>
      <c r="I34" s="381"/>
      <c r="J34" s="381"/>
      <c r="K34" s="381"/>
      <c r="L34" s="381"/>
      <c r="M34" s="381"/>
      <c r="N34" s="381"/>
      <c r="O34" s="381"/>
      <c r="P34" s="380" t="s">
        <v>3584</v>
      </c>
      <c r="Q34" s="316" t="str">
        <f>IFERROR(IF(VLOOKUP(C34,'Reference Records'!C$28:$D$65,2,FALSE)=0,"",VLOOKUP(C34,'Reference Records'!C$28:$D$65,2,FALSE)),"")</f>
        <v/>
      </c>
      <c r="R34" s="390"/>
      <c r="S34" s="380" t="s">
        <v>2220</v>
      </c>
      <c r="T34" s="381" t="s">
        <v>280</v>
      </c>
      <c r="U34" s="380" t="s">
        <v>236</v>
      </c>
      <c r="V34" s="380" t="s">
        <v>240</v>
      </c>
      <c r="W34" s="313"/>
      <c r="X34" s="385" t="str">
        <f>IFERROR(IF(VLOOKUP(B34,'Reference Records'!$C$68:$D$81,2,FALSE)=0,"",VLOOKUP(B34,'Reference Records'!$C$68:$D$81,2,FALSE)),"")</f>
        <v>MCI-00016</v>
      </c>
      <c r="Y34" s="362" t="str">
        <f t="shared" si="1"/>
        <v/>
      </c>
      <c r="Z34" s="362" t="str">
        <f>IFERROR(VLOOKUP(S34,'Overview - Section A'!$N$25:$Q$36,4,FALSE),"")</f>
        <v>a12g0000007dxX7AAI</v>
      </c>
      <c r="AA34" s="362" t="str">
        <f t="shared" si="2"/>
        <v>PSM-2: Percentage of health facilities with essential medicines and life-saving commodities in stock</v>
      </c>
      <c r="AB34" s="362" t="b">
        <f t="shared" si="3"/>
        <v>1</v>
      </c>
      <c r="AC34" s="362" t="b">
        <f t="shared" si="4"/>
        <v>1</v>
      </c>
      <c r="AD34" s="362"/>
      <c r="AE34" s="362" t="str">
        <f>IFERROR(VLOOKUP(B34,'Overview - Section A'!$E$98:$H$115,4,FALSE),"")</f>
        <v>a1Pg0000004JwbHEAS</v>
      </c>
      <c r="AF34" s="362" t="s">
        <v>558</v>
      </c>
      <c r="AG34" s="391" t="str">
        <f>IFERROR(VLOOKUP(C34,'Reference Records'!$C$28:$G$65,5,FALSE),"")</f>
        <v>a1Og0000002iF4mEAE</v>
      </c>
      <c r="AH34" s="362" t="str">
        <f>IFERROR(IF('Reference Records'!$B$152&lt;&gt;"",VLOOKUP(T34,'Reference Records'!$B$152:$C$152,2,FALSE),VLOOKUP(T34,'Reference Records'!$A$157:$C$1002,3,FALSE)),"")</f>
        <v>a1A360000013M0HEAU</v>
      </c>
      <c r="AI34" s="161"/>
      <c r="AJ34" s="301"/>
      <c r="AK34" s="301"/>
      <c r="AL34" s="302"/>
      <c r="AM34" s="302"/>
      <c r="AN34" s="302"/>
      <c r="AO34" s="302"/>
    </row>
    <row r="35" spans="1:41" ht="57" customHeight="1" x14ac:dyDescent="0.2">
      <c r="A35" s="312">
        <v>25</v>
      </c>
      <c r="B35" s="388"/>
      <c r="C35" s="313"/>
      <c r="D35" s="313"/>
      <c r="E35" s="326"/>
      <c r="F35" s="326"/>
      <c r="G35" s="389" t="str">
        <f t="shared" si="0"/>
        <v/>
      </c>
      <c r="H35" s="380"/>
      <c r="I35" s="381"/>
      <c r="J35" s="381"/>
      <c r="K35" s="381"/>
      <c r="L35" s="381"/>
      <c r="M35" s="381"/>
      <c r="N35" s="381"/>
      <c r="O35" s="381"/>
      <c r="P35" s="380"/>
      <c r="Q35" s="316" t="str">
        <f>IFERROR(IF(VLOOKUP(C35,'Reference Records'!C$28:$D$65,2,FALSE)=0,"",VLOOKUP(C35,'Reference Records'!C$28:$D$65,2,FALSE)),"")</f>
        <v/>
      </c>
      <c r="R35" s="390"/>
      <c r="S35" s="380"/>
      <c r="T35" s="381"/>
      <c r="U35" s="380"/>
      <c r="V35" s="380"/>
      <c r="W35" s="313"/>
      <c r="X35" s="385" t="str">
        <f>IFERROR(IF(VLOOKUP(B35,'Reference Records'!$C$68:$D$81,2,FALSE)=0,"",VLOOKUP(B35,'Reference Records'!$C$68:$D$81,2,FALSE)),"")</f>
        <v/>
      </c>
      <c r="Y35" s="362" t="str">
        <f t="shared" si="1"/>
        <v/>
      </c>
      <c r="Z35" s="362" t="str">
        <f>IFERROR(VLOOKUP(S35,'Overview - Section A'!$N$25:$Q$36,4,FALSE),"")</f>
        <v/>
      </c>
      <c r="AA35" s="362" t="str">
        <f t="shared" si="2"/>
        <v/>
      </c>
      <c r="AB35" s="362" t="b">
        <f t="shared" si="3"/>
        <v>1</v>
      </c>
      <c r="AC35" s="362" t="b">
        <f t="shared" si="4"/>
        <v>0</v>
      </c>
      <c r="AD35" s="362"/>
      <c r="AE35" s="362" t="str">
        <f>IFERROR(VLOOKUP(B35,'Overview - Section A'!$E$98:$H$115,4,FALSE),"")</f>
        <v/>
      </c>
      <c r="AF35" s="362" t="s">
        <v>559</v>
      </c>
      <c r="AG35" s="391" t="str">
        <f>IFERROR(VLOOKUP(C35,'Reference Records'!$C$28:$G$65,5,FALSE),"")</f>
        <v/>
      </c>
      <c r="AH35" s="362" t="str">
        <f>IFERROR(IF('Reference Records'!$B$152&lt;&gt;"",VLOOKUP(T35,'Reference Records'!$B$152:$C$152,2,FALSE),VLOOKUP(T35,'Reference Records'!$A$157:$C$1002,3,FALSE)),"")</f>
        <v/>
      </c>
      <c r="AI35" s="161"/>
      <c r="AJ35" s="301"/>
      <c r="AK35" s="301"/>
      <c r="AL35" s="302"/>
      <c r="AM35" s="302"/>
      <c r="AN35" s="302"/>
      <c r="AO35" s="302"/>
    </row>
    <row r="36" spans="1:41" x14ac:dyDescent="0.2">
      <c r="A36" s="312">
        <v>26</v>
      </c>
      <c r="B36" s="388"/>
      <c r="C36" s="313"/>
      <c r="D36" s="313"/>
      <c r="E36" s="326"/>
      <c r="F36" s="326"/>
      <c r="G36" s="389" t="str">
        <f t="shared" si="0"/>
        <v/>
      </c>
      <c r="H36" s="380"/>
      <c r="I36" s="381"/>
      <c r="J36" s="381"/>
      <c r="K36" s="381"/>
      <c r="L36" s="381"/>
      <c r="M36" s="381"/>
      <c r="N36" s="381"/>
      <c r="O36" s="381"/>
      <c r="P36" s="380"/>
      <c r="Q36" s="316" t="str">
        <f>IFERROR(IF(VLOOKUP(C36,'Reference Records'!C$28:$D$65,2,FALSE)=0,"",VLOOKUP(C36,'Reference Records'!C$28:$D$65,2,FALSE)),"")</f>
        <v/>
      </c>
      <c r="R36" s="390"/>
      <c r="S36" s="380"/>
      <c r="T36" s="381"/>
      <c r="U36" s="380"/>
      <c r="V36" s="380"/>
      <c r="W36" s="313"/>
      <c r="X36" s="385" t="str">
        <f>IFERROR(IF(VLOOKUP(B36,'Reference Records'!$C$68:$D$81,2,FALSE)=0,"",VLOOKUP(B36,'Reference Records'!$C$68:$D$81,2,FALSE)),"")</f>
        <v/>
      </c>
      <c r="Y36" s="362" t="str">
        <f t="shared" si="1"/>
        <v/>
      </c>
      <c r="Z36" s="362" t="str">
        <f>IFERROR(VLOOKUP(S36,'Overview - Section A'!$N$25:$Q$36,4,FALSE),"")</f>
        <v/>
      </c>
      <c r="AA36" s="362" t="str">
        <f t="shared" si="2"/>
        <v/>
      </c>
      <c r="AB36" s="362" t="b">
        <f t="shared" si="3"/>
        <v>1</v>
      </c>
      <c r="AC36" s="362" t="b">
        <f t="shared" si="4"/>
        <v>0</v>
      </c>
      <c r="AD36" s="362"/>
      <c r="AE36" s="362" t="str">
        <f>IFERROR(VLOOKUP(B36,'Overview - Section A'!$E$98:$H$115,4,FALSE),"")</f>
        <v/>
      </c>
      <c r="AF36" s="362" t="s">
        <v>560</v>
      </c>
      <c r="AG36" s="391" t="str">
        <f>IFERROR(VLOOKUP(C36,'Reference Records'!$C$28:$G$65,5,FALSE),"")</f>
        <v/>
      </c>
      <c r="AH36" s="362" t="str">
        <f>IFERROR(IF('Reference Records'!$B$152&lt;&gt;"",VLOOKUP(T36,'Reference Records'!$B$152:$C$152,2,FALSE),VLOOKUP(T36,'Reference Records'!$A$157:$C$1002,3,FALSE)),"")</f>
        <v/>
      </c>
      <c r="AI36" s="161"/>
      <c r="AJ36" s="301"/>
      <c r="AK36" s="301"/>
      <c r="AL36" s="302"/>
      <c r="AM36" s="302"/>
      <c r="AN36" s="302"/>
      <c r="AO36" s="302"/>
    </row>
    <row r="37" spans="1:41" x14ac:dyDescent="0.2">
      <c r="A37" s="312">
        <v>27</v>
      </c>
      <c r="B37" s="388"/>
      <c r="C37" s="313"/>
      <c r="D37" s="313"/>
      <c r="E37" s="326"/>
      <c r="F37" s="326"/>
      <c r="G37" s="389" t="str">
        <f t="shared" si="0"/>
        <v/>
      </c>
      <c r="H37" s="380"/>
      <c r="I37" s="381"/>
      <c r="J37" s="381"/>
      <c r="K37" s="381"/>
      <c r="L37" s="381"/>
      <c r="M37" s="381"/>
      <c r="N37" s="381"/>
      <c r="O37" s="381"/>
      <c r="P37" s="380"/>
      <c r="Q37" s="316" t="str">
        <f>IFERROR(IF(VLOOKUP(C37,'Reference Records'!C$28:$D$65,2,FALSE)=0,"",VLOOKUP(C37,'Reference Records'!C$28:$D$65,2,FALSE)),"")</f>
        <v/>
      </c>
      <c r="R37" s="390"/>
      <c r="S37" s="380"/>
      <c r="T37" s="381"/>
      <c r="U37" s="380"/>
      <c r="V37" s="380"/>
      <c r="W37" s="313"/>
      <c r="X37" s="385" t="str">
        <f>IFERROR(IF(VLOOKUP(B37,'Reference Records'!$C$68:$D$81,2,FALSE)=0,"",VLOOKUP(B37,'Reference Records'!$C$68:$D$81,2,FALSE)),"")</f>
        <v/>
      </c>
      <c r="Y37" s="362" t="str">
        <f t="shared" si="1"/>
        <v/>
      </c>
      <c r="Z37" s="362" t="str">
        <f>IFERROR(VLOOKUP(S37,'Overview - Section A'!$N$25:$Q$36,4,FALSE),"")</f>
        <v/>
      </c>
      <c r="AA37" s="362" t="str">
        <f t="shared" si="2"/>
        <v/>
      </c>
      <c r="AB37" s="362" t="b">
        <f t="shared" si="3"/>
        <v>1</v>
      </c>
      <c r="AC37" s="362" t="b">
        <f t="shared" si="4"/>
        <v>0</v>
      </c>
      <c r="AD37" s="362"/>
      <c r="AE37" s="362" t="str">
        <f>IFERROR(VLOOKUP(B37,'Overview - Section A'!$E$98:$H$115,4,FALSE),"")</f>
        <v/>
      </c>
      <c r="AF37" s="362" t="s">
        <v>561</v>
      </c>
      <c r="AG37" s="391" t="str">
        <f>IFERROR(VLOOKUP(C37,'Reference Records'!$C$28:$G$65,5,FALSE),"")</f>
        <v/>
      </c>
      <c r="AH37" s="362" t="str">
        <f>IFERROR(IF('Reference Records'!$B$152&lt;&gt;"",VLOOKUP(T37,'Reference Records'!$B$152:$C$152,2,FALSE),VLOOKUP(T37,'Reference Records'!$A$157:$C$1002,3,FALSE)),"")</f>
        <v/>
      </c>
      <c r="AI37" s="161"/>
      <c r="AJ37" s="301"/>
      <c r="AK37" s="301"/>
      <c r="AL37" s="302"/>
      <c r="AM37" s="302"/>
      <c r="AN37" s="302"/>
      <c r="AO37" s="302"/>
    </row>
    <row r="38" spans="1:41" x14ac:dyDescent="0.2">
      <c r="A38" s="312">
        <v>28</v>
      </c>
      <c r="B38" s="388"/>
      <c r="C38" s="313"/>
      <c r="D38" s="313"/>
      <c r="E38" s="326"/>
      <c r="F38" s="326"/>
      <c r="G38" s="389" t="str">
        <f t="shared" si="0"/>
        <v/>
      </c>
      <c r="H38" s="380"/>
      <c r="I38" s="381"/>
      <c r="J38" s="381"/>
      <c r="K38" s="381"/>
      <c r="L38" s="381"/>
      <c r="M38" s="381"/>
      <c r="N38" s="381"/>
      <c r="O38" s="381"/>
      <c r="P38" s="380"/>
      <c r="Q38" s="316" t="str">
        <f>IFERROR(IF(VLOOKUP(C38,'Reference Records'!C$28:$D$65,2,FALSE)=0,"",VLOOKUP(C38,'Reference Records'!C$28:$D$65,2,FALSE)),"")</f>
        <v/>
      </c>
      <c r="R38" s="390"/>
      <c r="S38" s="380"/>
      <c r="T38" s="381"/>
      <c r="U38" s="380"/>
      <c r="V38" s="380"/>
      <c r="W38" s="313"/>
      <c r="X38" s="385" t="str">
        <f>IFERROR(IF(VLOOKUP(B38,'Reference Records'!$C$68:$D$81,2,FALSE)=0,"",VLOOKUP(B38,'Reference Records'!$C$68:$D$81,2,FALSE)),"")</f>
        <v/>
      </c>
      <c r="Y38" s="362" t="str">
        <f t="shared" si="1"/>
        <v/>
      </c>
      <c r="Z38" s="362" t="str">
        <f>IFERROR(VLOOKUP(S38,'Overview - Section A'!$N$25:$Q$36,4,FALSE),"")</f>
        <v/>
      </c>
      <c r="AA38" s="362" t="str">
        <f t="shared" si="2"/>
        <v/>
      </c>
      <c r="AB38" s="362" t="b">
        <f t="shared" si="3"/>
        <v>1</v>
      </c>
      <c r="AC38" s="362" t="b">
        <f t="shared" si="4"/>
        <v>0</v>
      </c>
      <c r="AD38" s="362"/>
      <c r="AE38" s="362" t="str">
        <f>IFERROR(VLOOKUP(B38,'Overview - Section A'!$E$98:$H$115,4,FALSE),"")</f>
        <v/>
      </c>
      <c r="AF38" s="362" t="s">
        <v>562</v>
      </c>
      <c r="AG38" s="391" t="str">
        <f>IFERROR(VLOOKUP(C38,'Reference Records'!$C$28:$G$65,5,FALSE),"")</f>
        <v/>
      </c>
      <c r="AH38" s="362" t="str">
        <f>IFERROR(IF('Reference Records'!$B$152&lt;&gt;"",VLOOKUP(T38,'Reference Records'!$B$152:$C$152,2,FALSE),VLOOKUP(T38,'Reference Records'!$A$157:$C$1002,3,FALSE)),"")</f>
        <v/>
      </c>
      <c r="AI38" s="161"/>
      <c r="AJ38" s="301"/>
      <c r="AK38" s="301"/>
      <c r="AL38" s="302"/>
      <c r="AM38" s="302"/>
      <c r="AN38" s="302"/>
      <c r="AO38" s="302"/>
    </row>
    <row r="39" spans="1:41" x14ac:dyDescent="0.2">
      <c r="A39" s="312">
        <v>29</v>
      </c>
      <c r="B39" s="388"/>
      <c r="C39" s="313"/>
      <c r="D39" s="313"/>
      <c r="E39" s="326"/>
      <c r="F39" s="326"/>
      <c r="G39" s="389" t="str">
        <f t="shared" si="0"/>
        <v/>
      </c>
      <c r="H39" s="380"/>
      <c r="I39" s="381"/>
      <c r="J39" s="381"/>
      <c r="K39" s="381"/>
      <c r="L39" s="381"/>
      <c r="M39" s="381"/>
      <c r="N39" s="381"/>
      <c r="O39" s="381"/>
      <c r="P39" s="380"/>
      <c r="Q39" s="316" t="str">
        <f>IFERROR(IF(VLOOKUP(C39,'Reference Records'!C$28:$D$65,2,FALSE)=0,"",VLOOKUP(C39,'Reference Records'!C$28:$D$65,2,FALSE)),"")</f>
        <v/>
      </c>
      <c r="R39" s="390"/>
      <c r="S39" s="380"/>
      <c r="T39" s="381"/>
      <c r="U39" s="380"/>
      <c r="V39" s="380"/>
      <c r="W39" s="313"/>
      <c r="X39" s="385" t="str">
        <f>IFERROR(IF(VLOOKUP(B39,'Reference Records'!$C$68:$D$81,2,FALSE)=0,"",VLOOKUP(B39,'Reference Records'!$C$68:$D$81,2,FALSE)),"")</f>
        <v/>
      </c>
      <c r="Y39" s="362" t="str">
        <f t="shared" si="1"/>
        <v/>
      </c>
      <c r="Z39" s="362" t="str">
        <f>IFERROR(VLOOKUP(S39,'Overview - Section A'!$N$25:$Q$36,4,FALSE),"")</f>
        <v/>
      </c>
      <c r="AA39" s="362" t="str">
        <f t="shared" si="2"/>
        <v/>
      </c>
      <c r="AB39" s="362" t="b">
        <f t="shared" si="3"/>
        <v>1</v>
      </c>
      <c r="AC39" s="362" t="b">
        <f t="shared" si="4"/>
        <v>0</v>
      </c>
      <c r="AD39" s="362"/>
      <c r="AE39" s="362" t="str">
        <f>IFERROR(VLOOKUP(B39,'Overview - Section A'!$E$98:$H$115,4,FALSE),"")</f>
        <v/>
      </c>
      <c r="AF39" s="362" t="s">
        <v>563</v>
      </c>
      <c r="AG39" s="391" t="str">
        <f>IFERROR(VLOOKUP(C39,'Reference Records'!$C$28:$G$65,5,FALSE),"")</f>
        <v/>
      </c>
      <c r="AH39" s="362" t="str">
        <f>IFERROR(IF('Reference Records'!$B$152&lt;&gt;"",VLOOKUP(T39,'Reference Records'!$B$152:$C$152,2,FALSE),VLOOKUP(T39,'Reference Records'!$A$157:$C$1002,3,FALSE)),"")</f>
        <v/>
      </c>
      <c r="AI39" s="161"/>
      <c r="AJ39" s="301"/>
      <c r="AK39" s="301"/>
      <c r="AL39" s="302"/>
      <c r="AM39" s="302"/>
      <c r="AN39" s="302"/>
      <c r="AO39" s="302"/>
    </row>
    <row r="40" spans="1:41" x14ac:dyDescent="0.2">
      <c r="A40" s="312">
        <v>30</v>
      </c>
      <c r="B40" s="388"/>
      <c r="C40" s="313"/>
      <c r="D40" s="313"/>
      <c r="E40" s="326"/>
      <c r="F40" s="326"/>
      <c r="G40" s="389" t="str">
        <f t="shared" si="0"/>
        <v/>
      </c>
      <c r="H40" s="380"/>
      <c r="I40" s="381"/>
      <c r="J40" s="381"/>
      <c r="K40" s="381"/>
      <c r="L40" s="381"/>
      <c r="M40" s="381"/>
      <c r="N40" s="381"/>
      <c r="O40" s="381"/>
      <c r="P40" s="380"/>
      <c r="Q40" s="316" t="str">
        <f>IFERROR(IF(VLOOKUP(C40,'Reference Records'!C$28:$D$65,2,FALSE)=0,"",VLOOKUP(C40,'Reference Records'!C$28:$D$65,2,FALSE)),"")</f>
        <v/>
      </c>
      <c r="R40" s="390"/>
      <c r="S40" s="380"/>
      <c r="T40" s="381"/>
      <c r="U40" s="380"/>
      <c r="V40" s="380"/>
      <c r="W40" s="313"/>
      <c r="X40" s="385" t="str">
        <f>IFERROR(IF(VLOOKUP(B40,'Reference Records'!$C$68:$D$81,2,FALSE)=0,"",VLOOKUP(B40,'Reference Records'!$C$68:$D$81,2,FALSE)),"")</f>
        <v/>
      </c>
      <c r="Y40" s="362" t="str">
        <f t="shared" si="1"/>
        <v/>
      </c>
      <c r="Z40" s="362" t="str">
        <f>IFERROR(VLOOKUP(S40,'Overview - Section A'!$N$25:$Q$36,4,FALSE),"")</f>
        <v/>
      </c>
      <c r="AA40" s="362" t="str">
        <f t="shared" si="2"/>
        <v/>
      </c>
      <c r="AB40" s="362" t="b">
        <f t="shared" si="3"/>
        <v>1</v>
      </c>
      <c r="AC40" s="362" t="b">
        <f t="shared" si="4"/>
        <v>0</v>
      </c>
      <c r="AD40" s="362"/>
      <c r="AE40" s="362" t="str">
        <f>IFERROR(VLOOKUP(B40,'Overview - Section A'!$E$98:$H$115,4,FALSE),"")</f>
        <v/>
      </c>
      <c r="AF40" s="362" t="s">
        <v>564</v>
      </c>
      <c r="AG40" s="391" t="str">
        <f>IFERROR(VLOOKUP(C40,'Reference Records'!$C$28:$G$65,5,FALSE),"")</f>
        <v/>
      </c>
      <c r="AH40" s="362" t="str">
        <f>IFERROR(IF('Reference Records'!$B$152&lt;&gt;"",VLOOKUP(T40,'Reference Records'!$B$152:$C$152,2,FALSE),VLOOKUP(T40,'Reference Records'!$A$157:$C$1002,3,FALSE)),"")</f>
        <v/>
      </c>
      <c r="AI40" s="161"/>
      <c r="AJ40" s="301"/>
      <c r="AK40" s="301"/>
      <c r="AL40" s="302"/>
      <c r="AM40" s="302"/>
      <c r="AN40" s="302"/>
      <c r="AO40" s="302"/>
    </row>
    <row r="41" spans="1:41" ht="1.25" customHeight="1" thickBot="1" x14ac:dyDescent="0.25">
      <c r="A41" s="143"/>
      <c r="B41" s="144"/>
      <c r="C41" s="144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77"/>
      <c r="R41" s="145"/>
      <c r="S41" s="145"/>
      <c r="T41" s="145"/>
      <c r="U41" s="145"/>
      <c r="V41" s="145"/>
      <c r="W41" s="77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  <c r="AI41" s="15"/>
      <c r="AJ41" s="166"/>
      <c r="AK41" s="166"/>
    </row>
    <row r="42" spans="1:41" ht="62.5" customHeight="1" thickBot="1" x14ac:dyDescent="0.25">
      <c r="AJ42" s="166"/>
      <c r="AK42" s="166"/>
    </row>
    <row r="43" spans="1:41" ht="30.75" customHeight="1" thickBot="1" x14ac:dyDescent="0.25">
      <c r="A43" s="146"/>
      <c r="B43" s="435" t="s">
        <v>31</v>
      </c>
      <c r="C43" s="436"/>
      <c r="D43" s="436"/>
      <c r="E43" s="436"/>
      <c r="F43" s="436"/>
      <c r="G43" s="436"/>
      <c r="H43" s="436"/>
      <c r="I43" s="71"/>
      <c r="J43" s="71"/>
      <c r="K43" s="71"/>
      <c r="L43" s="71"/>
      <c r="M43" s="71"/>
      <c r="N43" s="71"/>
      <c r="O43" s="57"/>
      <c r="P43" s="165"/>
      <c r="Q43" s="164"/>
    </row>
    <row r="44" spans="1:41" ht="45.5" customHeight="1" x14ac:dyDescent="0.2">
      <c r="A44" s="146"/>
      <c r="B44" s="320" t="s">
        <v>27</v>
      </c>
      <c r="C44" s="320" t="s">
        <v>137</v>
      </c>
      <c r="D44" s="321" t="s">
        <v>220</v>
      </c>
      <c r="E44" s="320" t="s">
        <v>6</v>
      </c>
      <c r="F44" s="320" t="s">
        <v>7</v>
      </c>
      <c r="G44" s="320" t="s">
        <v>8</v>
      </c>
      <c r="H44" s="320" t="s">
        <v>156</v>
      </c>
      <c r="I44" s="323" t="s">
        <v>187</v>
      </c>
      <c r="J44" s="323" t="s">
        <v>66</v>
      </c>
      <c r="K44" s="323" t="s">
        <v>0</v>
      </c>
      <c r="L44" s="323" t="s">
        <v>105</v>
      </c>
      <c r="M44" s="323" t="s">
        <v>64</v>
      </c>
      <c r="N44" s="323" t="s">
        <v>66</v>
      </c>
      <c r="O44" s="58"/>
      <c r="P44" s="165"/>
      <c r="Q44" s="164"/>
    </row>
    <row r="45" spans="1:41" ht="47.25" hidden="1" x14ac:dyDescent="0.25">
      <c r="A45" s="146"/>
      <c r="B45" s="312" t="s">
        <v>92</v>
      </c>
      <c r="C45" s="324" t="str">
        <f>IF(B45=B44,"",VLOOKUP(B45,$A$10:$AA$42,27,FALSE))</f>
        <v>[Custom Indicator]</v>
      </c>
      <c r="D45" s="392" t="str">
        <f>TEXT(IFERROR(INDEX('Overview - Section A'!$A$42:$A$48,MATCH(J45,'Overview - Section A'!$I$42:$I$48,0)),""),"d-mmm-yy") &amp;" to " &amp; TEXT(IFERROR(INDEX('Overview - Section A'!$E$42:$E$48,MATCH(J45,'Overview - Section A'!$I$42:$I$48,0)),""),"d-mmm-yy")</f>
        <v xml:space="preserve"> to </v>
      </c>
      <c r="E45" s="326" t="s">
        <v>58</v>
      </c>
      <c r="F45" s="326" t="s">
        <v>59</v>
      </c>
      <c r="G45" s="389" t="str">
        <f>IFERROR(IF(F45&lt;&gt;"",(E45/F45)*100,""),"")</f>
        <v/>
      </c>
      <c r="H45" s="380" t="s">
        <v>155</v>
      </c>
      <c r="I45" s="393" t="str">
        <f>VLOOKUP(B45,$A$10:$AA$42,27,FALSE)</f>
        <v>[Custom Indicator]</v>
      </c>
      <c r="J45" s="330" t="s">
        <v>65</v>
      </c>
      <c r="K45" s="330" t="s">
        <v>51</v>
      </c>
      <c r="L45" s="393" t="b">
        <f>IFERROR(TRUE,FALSE)</f>
        <v>1</v>
      </c>
      <c r="M45" s="393" t="b">
        <f>IFERROR(IF(I45&lt;&gt;"",TRUE,FALSE),FALSE)</f>
        <v>1</v>
      </c>
      <c r="N45" s="393" t="s">
        <v>65</v>
      </c>
      <c r="O45" s="58"/>
      <c r="P45" s="165"/>
      <c r="Q45" s="164"/>
    </row>
    <row r="46" spans="1:41" ht="80" x14ac:dyDescent="0.2">
      <c r="A46" s="146"/>
      <c r="B46" s="312">
        <v>1</v>
      </c>
      <c r="C46" s="324" t="str">
        <f t="shared" ref="C46:C109" si="5">IF(B46=B45,"",VLOOKUP(B46,$A$10:$AA$42,27,FALSE))</f>
        <v>TCP-1(M): Number of notified cases of all forms of TB-(i.e. bacteriologically confirmed + clinically diagnosed), includes new and relapse cases</v>
      </c>
      <c r="D46" s="392" t="str">
        <f>TEXT(IFERROR(INDEX('Overview - Section A'!$A$42:$A$48,MATCH(J46,'Overview - Section A'!$I$42:$I$48,0)),""),"d-mmm-yy") &amp;" to " &amp; TEXT(IFERROR(INDEX('Overview - Section A'!$E$42:$E$48,MATCH(J46,'Overview - Section A'!$I$42:$I$48,0)),""),"d-mmm-yy")</f>
        <v>d-janv-yy to d-déc-yy</v>
      </c>
      <c r="E46" s="326">
        <v>6408</v>
      </c>
      <c r="F46" s="326">
        <v>11413</v>
      </c>
      <c r="G46" s="389">
        <f t="shared" ref="G46:G109" si="6">IFERROR(IF(F46&lt;&gt;"",(E46/F46)*100,""),"")</f>
        <v>56.146499605712783</v>
      </c>
      <c r="H46" s="380"/>
      <c r="I46" s="393" t="str">
        <f t="shared" ref="I46:I109" si="7">VLOOKUP(B46,$A$10:$AA$42,27,FALSE)</f>
        <v>TCP-1(M): Number of notified cases of all forms of TB-(i.e. bacteriologically confirmed + clinically diagnosed), includes new and relapse cases</v>
      </c>
      <c r="J46" s="330" t="s">
        <v>297</v>
      </c>
      <c r="K46" s="330">
        <v>43496</v>
      </c>
      <c r="L46" s="393" t="b">
        <f t="shared" ref="L46:L109" si="8">IFERROR(TRUE,FALSE)</f>
        <v>1</v>
      </c>
      <c r="M46" s="393" t="b">
        <f t="shared" ref="M46:M109" si="9">IFERROR(IF(I46&lt;&gt;"",TRUE,FALSE),FALSE)</f>
        <v>1</v>
      </c>
      <c r="N46" s="393" t="s">
        <v>565</v>
      </c>
      <c r="O46" s="58"/>
      <c r="P46" s="165"/>
      <c r="Q46" s="164"/>
    </row>
    <row r="47" spans="1:41" ht="80" x14ac:dyDescent="0.2">
      <c r="A47" s="146"/>
      <c r="B47" s="312">
        <v>1</v>
      </c>
      <c r="C47" s="324" t="str">
        <f t="shared" si="5"/>
        <v/>
      </c>
      <c r="D47" s="392" t="str">
        <f>TEXT(IFERROR(INDEX('Overview - Section A'!$A$42:$A$48,MATCH(J47,'Overview - Section A'!$I$42:$I$48,0)),""),"d-mmm-yy") &amp;" to " &amp; TEXT(IFERROR(INDEX('Overview - Section A'!$E$42:$E$48,MATCH(J47,'Overview - Section A'!$I$42:$I$48,0)),""),"d-mmm-yy")</f>
        <v>d-janv-yy to d-déc-yy</v>
      </c>
      <c r="E47" s="326">
        <v>7005</v>
      </c>
      <c r="F47" s="326">
        <v>11099</v>
      </c>
      <c r="G47" s="389">
        <f t="shared" si="6"/>
        <v>63.113794035498692</v>
      </c>
      <c r="H47" s="380"/>
      <c r="I47" s="393" t="str">
        <f t="shared" si="7"/>
        <v>TCP-1(M): Number of notified cases of all forms of TB-(i.e. bacteriologically confirmed + clinically diagnosed), includes new and relapse cases</v>
      </c>
      <c r="J47" s="330" t="s">
        <v>299</v>
      </c>
      <c r="K47" s="330">
        <v>43861</v>
      </c>
      <c r="L47" s="393" t="b">
        <f t="shared" si="8"/>
        <v>1</v>
      </c>
      <c r="M47" s="393" t="b">
        <f t="shared" si="9"/>
        <v>1</v>
      </c>
      <c r="N47" s="393" t="s">
        <v>566</v>
      </c>
      <c r="O47" s="58"/>
      <c r="P47" s="165"/>
      <c r="Q47" s="164"/>
    </row>
    <row r="48" spans="1:41" ht="80" x14ac:dyDescent="0.2">
      <c r="A48" s="146"/>
      <c r="B48" s="312">
        <v>1</v>
      </c>
      <c r="C48" s="324" t="str">
        <f t="shared" si="5"/>
        <v/>
      </c>
      <c r="D48" s="392" t="str">
        <f>TEXT(IFERROR(INDEX('Overview - Section A'!$A$42:$A$48,MATCH(J48,'Overview - Section A'!$I$42:$I$48,0)),""),"d-mmm-yy") &amp;" to " &amp; TEXT(IFERROR(INDEX('Overview - Section A'!$E$42:$E$48,MATCH(J48,'Overview - Section A'!$I$42:$I$48,0)),""),"d-mmm-yy")</f>
        <v>d-janv-yy to d-déc-yy</v>
      </c>
      <c r="E48" s="326">
        <v>7523</v>
      </c>
      <c r="F48" s="326">
        <v>10771</v>
      </c>
      <c r="G48" s="389">
        <f t="shared" si="6"/>
        <v>69.844954043264323</v>
      </c>
      <c r="H48" s="380"/>
      <c r="I48" s="393" t="str">
        <f t="shared" si="7"/>
        <v>TCP-1(M): Number of notified cases of all forms of TB-(i.e. bacteriologically confirmed + clinically diagnosed), includes new and relapse cases</v>
      </c>
      <c r="J48" s="330" t="s">
        <v>301</v>
      </c>
      <c r="K48" s="330">
        <v>44227</v>
      </c>
      <c r="L48" s="393" t="b">
        <f t="shared" si="8"/>
        <v>1</v>
      </c>
      <c r="M48" s="393" t="b">
        <f t="shared" si="9"/>
        <v>1</v>
      </c>
      <c r="N48" s="393" t="s">
        <v>567</v>
      </c>
      <c r="O48" s="58"/>
      <c r="P48" s="165"/>
      <c r="Q48" s="164"/>
    </row>
    <row r="49" spans="1:17" ht="80" x14ac:dyDescent="0.2">
      <c r="A49" s="146"/>
      <c r="B49" s="312">
        <v>1</v>
      </c>
      <c r="C49" s="324" t="str">
        <f t="shared" si="5"/>
        <v/>
      </c>
      <c r="D49" s="392" t="str">
        <f>TEXT(IFERROR(INDEX('Overview - Section A'!$A$42:$A$48,MATCH(J49,'Overview - Section A'!$I$42:$I$48,0)),""),"d-mmm-yy") &amp;" to " &amp; TEXT(IFERROR(INDEX('Overview - Section A'!$E$42:$E$48,MATCH(J49,'Overview - Section A'!$I$42:$I$48,0)),""),"d-mmm-yy")</f>
        <v>d-janv-yy to d-déc-yy</v>
      </c>
      <c r="E49" s="326"/>
      <c r="F49" s="326"/>
      <c r="G49" s="389" t="str">
        <f t="shared" si="6"/>
        <v/>
      </c>
      <c r="H49" s="380"/>
      <c r="I49" s="393" t="str">
        <f t="shared" si="7"/>
        <v>TCP-1(M): Number of notified cases of all forms of TB-(i.e. bacteriologically confirmed + clinically diagnosed), includes new and relapse cases</v>
      </c>
      <c r="J49" s="330" t="s">
        <v>303</v>
      </c>
      <c r="K49" s="330">
        <v>44592</v>
      </c>
      <c r="L49" s="393" t="b">
        <f t="shared" si="8"/>
        <v>1</v>
      </c>
      <c r="M49" s="393" t="b">
        <f t="shared" si="9"/>
        <v>1</v>
      </c>
      <c r="N49" s="393" t="s">
        <v>568</v>
      </c>
      <c r="O49" s="58"/>
      <c r="P49" s="165"/>
      <c r="Q49" s="164"/>
    </row>
    <row r="50" spans="1:17" ht="128" x14ac:dyDescent="0.2">
      <c r="A50" s="146"/>
      <c r="B50" s="312">
        <v>2</v>
      </c>
      <c r="C50" s="324" t="str">
        <f t="shared" si="5"/>
        <v>TCP-2(M): Treatment success rate- all forms:  Percentage of TB cases, all forms, bacteriologically confirmed plus clinically diagnosed, successfully treated (cured plus treatment completed) among all TB</v>
      </c>
      <c r="D50" s="392" t="str">
        <f>TEXT(IFERROR(INDEX('Overview - Section A'!$A$42:$A$48,MATCH(J50,'Overview - Section A'!$I$42:$I$48,0)),""),"d-mmm-yy") &amp;" to " &amp; TEXT(IFERROR(INDEX('Overview - Section A'!$E$42:$E$48,MATCH(J50,'Overview - Section A'!$I$42:$I$48,0)),""),"d-mmm-yy")</f>
        <v>d-janv-yy to d-déc-yy</v>
      </c>
      <c r="E50" s="326">
        <v>5130</v>
      </c>
      <c r="F50" s="326">
        <v>5700</v>
      </c>
      <c r="G50" s="389">
        <f t="shared" si="6"/>
        <v>90</v>
      </c>
      <c r="H50" s="380"/>
      <c r="I50" s="393" t="str">
        <f t="shared" si="7"/>
        <v>TCP-2(M): Treatment success rate- all forms:  Percentage of TB cases, all forms, bacteriologically confirmed plus clinically diagnosed, successfully treated (cured plus treatment completed) among all TB</v>
      </c>
      <c r="J50" s="330" t="s">
        <v>297</v>
      </c>
      <c r="K50" s="330">
        <v>43496</v>
      </c>
      <c r="L50" s="393" t="b">
        <f t="shared" si="8"/>
        <v>1</v>
      </c>
      <c r="M50" s="393" t="b">
        <f t="shared" si="9"/>
        <v>1</v>
      </c>
      <c r="N50" s="393" t="s">
        <v>569</v>
      </c>
      <c r="O50" s="58"/>
      <c r="P50" s="165"/>
      <c r="Q50" s="164"/>
    </row>
    <row r="51" spans="1:17" ht="128" x14ac:dyDescent="0.2">
      <c r="A51" s="146"/>
      <c r="B51" s="312">
        <v>2</v>
      </c>
      <c r="C51" s="324" t="str">
        <f t="shared" si="5"/>
        <v/>
      </c>
      <c r="D51" s="392" t="str">
        <f>TEXT(IFERROR(INDEX('Overview - Section A'!$A$42:$A$48,MATCH(J51,'Overview - Section A'!$I$42:$I$48,0)),""),"d-mmm-yy") &amp;" to " &amp; TEXT(IFERROR(INDEX('Overview - Section A'!$E$42:$E$48,MATCH(J51,'Overview - Section A'!$I$42:$I$48,0)),""),"d-mmm-yy")</f>
        <v>d-janv-yy to d-déc-yy</v>
      </c>
      <c r="E51" s="326">
        <v>5767</v>
      </c>
      <c r="F51" s="326">
        <v>6408</v>
      </c>
      <c r="G51" s="389">
        <f t="shared" si="6"/>
        <v>89.996878901373279</v>
      </c>
      <c r="H51" s="380"/>
      <c r="I51" s="393" t="str">
        <f t="shared" si="7"/>
        <v>TCP-2(M): Treatment success rate- all forms:  Percentage of TB cases, all forms, bacteriologically confirmed plus clinically diagnosed, successfully treated (cured plus treatment completed) among all TB</v>
      </c>
      <c r="J51" s="330" t="s">
        <v>299</v>
      </c>
      <c r="K51" s="330">
        <v>43861</v>
      </c>
      <c r="L51" s="393" t="b">
        <f t="shared" si="8"/>
        <v>1</v>
      </c>
      <c r="M51" s="393" t="b">
        <f t="shared" si="9"/>
        <v>1</v>
      </c>
      <c r="N51" s="393" t="s">
        <v>570</v>
      </c>
      <c r="O51" s="58"/>
      <c r="P51" s="165"/>
      <c r="Q51" s="164"/>
    </row>
    <row r="52" spans="1:17" ht="128" x14ac:dyDescent="0.2">
      <c r="A52" s="146"/>
      <c r="B52" s="312">
        <v>2</v>
      </c>
      <c r="C52" s="324" t="str">
        <f t="shared" si="5"/>
        <v/>
      </c>
      <c r="D52" s="392" t="str">
        <f>TEXT(IFERROR(INDEX('Overview - Section A'!$A$42:$A$48,MATCH(J52,'Overview - Section A'!$I$42:$I$48,0)),""),"d-mmm-yy") &amp;" to " &amp; TEXT(IFERROR(INDEX('Overview - Section A'!$E$42:$E$48,MATCH(J52,'Overview - Section A'!$I$42:$I$48,0)),""),"d-mmm-yy")</f>
        <v>d-janv-yy to d-déc-yy</v>
      </c>
      <c r="E52" s="326">
        <v>6305</v>
      </c>
      <c r="F52" s="326">
        <v>7005</v>
      </c>
      <c r="G52" s="389">
        <f t="shared" si="6"/>
        <v>90.007137758743752</v>
      </c>
      <c r="H52" s="380"/>
      <c r="I52" s="393" t="str">
        <f t="shared" si="7"/>
        <v>TCP-2(M): Treatment success rate- all forms:  Percentage of TB cases, all forms, bacteriologically confirmed plus clinically diagnosed, successfully treated (cured plus treatment completed) among all TB</v>
      </c>
      <c r="J52" s="330" t="s">
        <v>301</v>
      </c>
      <c r="K52" s="330">
        <v>44227</v>
      </c>
      <c r="L52" s="393" t="b">
        <f t="shared" si="8"/>
        <v>1</v>
      </c>
      <c r="M52" s="393" t="b">
        <f t="shared" si="9"/>
        <v>1</v>
      </c>
      <c r="N52" s="393" t="s">
        <v>571</v>
      </c>
      <c r="O52" s="58"/>
      <c r="P52" s="165"/>
      <c r="Q52" s="164"/>
    </row>
    <row r="53" spans="1:17" ht="128" x14ac:dyDescent="0.2">
      <c r="A53" s="146"/>
      <c r="B53" s="312">
        <v>2</v>
      </c>
      <c r="C53" s="324" t="str">
        <f t="shared" si="5"/>
        <v/>
      </c>
      <c r="D53" s="392" t="str">
        <f>TEXT(IFERROR(INDEX('Overview - Section A'!$A$42:$A$48,MATCH(J53,'Overview - Section A'!$I$42:$I$48,0)),""),"d-mmm-yy") &amp;" to " &amp; TEXT(IFERROR(INDEX('Overview - Section A'!$E$42:$E$48,MATCH(J53,'Overview - Section A'!$I$42:$I$48,0)),""),"d-mmm-yy")</f>
        <v>d-janv-yy to d-déc-yy</v>
      </c>
      <c r="E53" s="326"/>
      <c r="F53" s="326"/>
      <c r="G53" s="389" t="str">
        <f t="shared" si="6"/>
        <v/>
      </c>
      <c r="H53" s="380"/>
      <c r="I53" s="393" t="str">
        <f t="shared" si="7"/>
        <v>TCP-2(M): Treatment success rate- all forms:  Percentage of TB cases, all forms, bacteriologically confirmed plus clinically diagnosed, successfully treated (cured plus treatment completed) among all TB</v>
      </c>
      <c r="J53" s="330" t="s">
        <v>303</v>
      </c>
      <c r="K53" s="330">
        <v>44592</v>
      </c>
      <c r="L53" s="393" t="b">
        <f t="shared" si="8"/>
        <v>1</v>
      </c>
      <c r="M53" s="393" t="b">
        <f t="shared" si="9"/>
        <v>1</v>
      </c>
      <c r="N53" s="393" t="s">
        <v>572</v>
      </c>
      <c r="O53" s="58"/>
      <c r="P53" s="165"/>
      <c r="Q53" s="164"/>
    </row>
    <row r="54" spans="1:17" ht="128" x14ac:dyDescent="0.2">
      <c r="A54" s="146"/>
      <c r="B54" s="312">
        <v>3</v>
      </c>
      <c r="C54" s="324" t="str">
        <f t="shared" si="5"/>
        <v>TCP-3: Percentage of laboratories showing adequate performance in external quality assurance for smear microscopy among the total number of laboratories that undertake smear microscopy during the reporting period</v>
      </c>
      <c r="D54" s="392" t="str">
        <f>TEXT(IFERROR(INDEX('Overview - Section A'!$A$42:$A$48,MATCH(J54,'Overview - Section A'!$I$42:$I$48,0)),""),"d-mmm-yy") &amp;" to " &amp; TEXT(IFERROR(INDEX('Overview - Section A'!$E$42:$E$48,MATCH(J54,'Overview - Section A'!$I$42:$I$48,0)),""),"d-mmm-yy")</f>
        <v>d-janv-yy to d-déc-yy</v>
      </c>
      <c r="E54" s="326">
        <v>154</v>
      </c>
      <c r="F54" s="326">
        <v>162</v>
      </c>
      <c r="G54" s="389">
        <f t="shared" si="6"/>
        <v>95.061728395061735</v>
      </c>
      <c r="H54" s="380"/>
      <c r="I54" s="393" t="str">
        <f t="shared" si="7"/>
        <v>TCP-3: Percentage of laboratories showing adequate performance in external quality assurance for smear microscopy among the total number of laboratories that undertake smear microscopy during the reporting period</v>
      </c>
      <c r="J54" s="330" t="s">
        <v>297</v>
      </c>
      <c r="K54" s="330">
        <v>43496</v>
      </c>
      <c r="L54" s="393" t="b">
        <f t="shared" si="8"/>
        <v>1</v>
      </c>
      <c r="M54" s="393" t="b">
        <f t="shared" si="9"/>
        <v>1</v>
      </c>
      <c r="N54" s="393" t="s">
        <v>573</v>
      </c>
      <c r="O54" s="58"/>
      <c r="P54" s="165"/>
      <c r="Q54" s="164"/>
    </row>
    <row r="55" spans="1:17" ht="128" x14ac:dyDescent="0.2">
      <c r="A55" s="146"/>
      <c r="B55" s="312">
        <v>3</v>
      </c>
      <c r="C55" s="324" t="str">
        <f t="shared" si="5"/>
        <v/>
      </c>
      <c r="D55" s="392" t="str">
        <f>TEXT(IFERROR(INDEX('Overview - Section A'!$A$42:$A$48,MATCH(J55,'Overview - Section A'!$I$42:$I$48,0)),""),"d-mmm-yy") &amp;" to " &amp; TEXT(IFERROR(INDEX('Overview - Section A'!$E$42:$E$48,MATCH(J55,'Overview - Section A'!$I$42:$I$48,0)),""),"d-mmm-yy")</f>
        <v>d-janv-yy to d-déc-yy</v>
      </c>
      <c r="E55" s="326">
        <v>154</v>
      </c>
      <c r="F55" s="326">
        <v>162</v>
      </c>
      <c r="G55" s="389">
        <f t="shared" si="6"/>
        <v>95.061728395061735</v>
      </c>
      <c r="H55" s="380"/>
      <c r="I55" s="393" t="str">
        <f t="shared" si="7"/>
        <v>TCP-3: Percentage of laboratories showing adequate performance in external quality assurance for smear microscopy among the total number of laboratories that undertake smear microscopy during the reporting period</v>
      </c>
      <c r="J55" s="330" t="s">
        <v>299</v>
      </c>
      <c r="K55" s="330">
        <v>43861</v>
      </c>
      <c r="L55" s="393" t="b">
        <f t="shared" si="8"/>
        <v>1</v>
      </c>
      <c r="M55" s="393" t="b">
        <f t="shared" si="9"/>
        <v>1</v>
      </c>
      <c r="N55" s="393" t="s">
        <v>574</v>
      </c>
      <c r="O55" s="58"/>
      <c r="P55" s="165"/>
      <c r="Q55" s="164"/>
    </row>
    <row r="56" spans="1:17" ht="128" x14ac:dyDescent="0.2">
      <c r="A56" s="146"/>
      <c r="B56" s="312">
        <v>3</v>
      </c>
      <c r="C56" s="324" t="str">
        <f t="shared" si="5"/>
        <v/>
      </c>
      <c r="D56" s="392" t="str">
        <f>TEXT(IFERROR(INDEX('Overview - Section A'!$A$42:$A$48,MATCH(J56,'Overview - Section A'!$I$42:$I$48,0)),""),"d-mmm-yy") &amp;" to " &amp; TEXT(IFERROR(INDEX('Overview - Section A'!$E$42:$E$48,MATCH(J56,'Overview - Section A'!$I$42:$I$48,0)),""),"d-mmm-yy")</f>
        <v>d-janv-yy to d-déc-yy</v>
      </c>
      <c r="E56" s="326">
        <v>154</v>
      </c>
      <c r="F56" s="326">
        <v>162</v>
      </c>
      <c r="G56" s="389">
        <f t="shared" si="6"/>
        <v>95.061728395061735</v>
      </c>
      <c r="H56" s="380"/>
      <c r="I56" s="393" t="str">
        <f t="shared" si="7"/>
        <v>TCP-3: Percentage of laboratories showing adequate performance in external quality assurance for smear microscopy among the total number of laboratories that undertake smear microscopy during the reporting period</v>
      </c>
      <c r="J56" s="330" t="s">
        <v>301</v>
      </c>
      <c r="K56" s="330">
        <v>44227</v>
      </c>
      <c r="L56" s="393" t="b">
        <f t="shared" si="8"/>
        <v>1</v>
      </c>
      <c r="M56" s="393" t="b">
        <f t="shared" si="9"/>
        <v>1</v>
      </c>
      <c r="N56" s="393" t="s">
        <v>575</v>
      </c>
      <c r="O56" s="58"/>
      <c r="P56" s="165"/>
      <c r="Q56" s="164"/>
    </row>
    <row r="57" spans="1:17" ht="128" x14ac:dyDescent="0.2">
      <c r="A57" s="146"/>
      <c r="B57" s="312">
        <v>3</v>
      </c>
      <c r="C57" s="324" t="str">
        <f t="shared" si="5"/>
        <v/>
      </c>
      <c r="D57" s="392" t="str">
        <f>TEXT(IFERROR(INDEX('Overview - Section A'!$A$42:$A$48,MATCH(J57,'Overview - Section A'!$I$42:$I$48,0)),""),"d-mmm-yy") &amp;" to " &amp; TEXT(IFERROR(INDEX('Overview - Section A'!$E$42:$E$48,MATCH(J57,'Overview - Section A'!$I$42:$I$48,0)),""),"d-mmm-yy")</f>
        <v>d-janv-yy to d-déc-yy</v>
      </c>
      <c r="E57" s="326"/>
      <c r="F57" s="326"/>
      <c r="G57" s="389" t="str">
        <f t="shared" si="6"/>
        <v/>
      </c>
      <c r="H57" s="380"/>
      <c r="I57" s="393" t="str">
        <f t="shared" si="7"/>
        <v>TCP-3: Percentage of laboratories showing adequate performance in external quality assurance for smear microscopy among the total number of laboratories that undertake smear microscopy during the reporting period</v>
      </c>
      <c r="J57" s="330" t="s">
        <v>303</v>
      </c>
      <c r="K57" s="330">
        <v>44592</v>
      </c>
      <c r="L57" s="393" t="b">
        <f t="shared" si="8"/>
        <v>1</v>
      </c>
      <c r="M57" s="393" t="b">
        <f t="shared" si="9"/>
        <v>1</v>
      </c>
      <c r="N57" s="393" t="s">
        <v>576</v>
      </c>
      <c r="O57" s="58"/>
      <c r="P57" s="165"/>
      <c r="Q57" s="164"/>
    </row>
    <row r="58" spans="1:17" ht="64" x14ac:dyDescent="0.2">
      <c r="A58" s="146"/>
      <c r="B58" s="312">
        <v>4</v>
      </c>
      <c r="C58" s="324" t="str">
        <f t="shared" si="5"/>
        <v>TCP-4: Percentage of reporting units reporting no stock-outs of anti-TB drugs on the last day of the quarter</v>
      </c>
      <c r="D58" s="392" t="str">
        <f>TEXT(IFERROR(INDEX('Overview - Section A'!$A$42:$A$48,MATCH(J58,'Overview - Section A'!$I$42:$I$48,0)),""),"d-mmm-yy") &amp;" to " &amp; TEXT(IFERROR(INDEX('Overview - Section A'!$E$42:$E$48,MATCH(J58,'Overview - Section A'!$I$42:$I$48,0)),""),"d-mmm-yy")</f>
        <v>d-janv-yy to d-déc-yy</v>
      </c>
      <c r="E58" s="326">
        <v>162</v>
      </c>
      <c r="F58" s="326">
        <v>162</v>
      </c>
      <c r="G58" s="389">
        <f t="shared" si="6"/>
        <v>100</v>
      </c>
      <c r="H58" s="380"/>
      <c r="I58" s="393" t="str">
        <f t="shared" si="7"/>
        <v>TCP-4: Percentage of reporting units reporting no stock-outs of anti-TB drugs on the last day of the quarter</v>
      </c>
      <c r="J58" s="330" t="s">
        <v>297</v>
      </c>
      <c r="K58" s="330">
        <v>43496</v>
      </c>
      <c r="L58" s="393" t="b">
        <f t="shared" si="8"/>
        <v>1</v>
      </c>
      <c r="M58" s="393" t="b">
        <f t="shared" si="9"/>
        <v>1</v>
      </c>
      <c r="N58" s="393" t="s">
        <v>577</v>
      </c>
      <c r="O58" s="58"/>
      <c r="P58" s="165"/>
      <c r="Q58" s="164"/>
    </row>
    <row r="59" spans="1:17" ht="64" x14ac:dyDescent="0.2">
      <c r="A59" s="146"/>
      <c r="B59" s="312">
        <v>4</v>
      </c>
      <c r="C59" s="324" t="str">
        <f t="shared" si="5"/>
        <v/>
      </c>
      <c r="D59" s="392" t="str">
        <f>TEXT(IFERROR(INDEX('Overview - Section A'!$A$42:$A$48,MATCH(J59,'Overview - Section A'!$I$42:$I$48,0)),""),"d-mmm-yy") &amp;" to " &amp; TEXT(IFERROR(INDEX('Overview - Section A'!$E$42:$E$48,MATCH(J59,'Overview - Section A'!$I$42:$I$48,0)),""),"d-mmm-yy")</f>
        <v>d-janv-yy to d-déc-yy</v>
      </c>
      <c r="E59" s="326">
        <v>162</v>
      </c>
      <c r="F59" s="326">
        <v>162</v>
      </c>
      <c r="G59" s="389">
        <f t="shared" si="6"/>
        <v>100</v>
      </c>
      <c r="H59" s="380"/>
      <c r="I59" s="393" t="str">
        <f t="shared" si="7"/>
        <v>TCP-4: Percentage of reporting units reporting no stock-outs of anti-TB drugs on the last day of the quarter</v>
      </c>
      <c r="J59" s="330" t="s">
        <v>299</v>
      </c>
      <c r="K59" s="330">
        <v>43861</v>
      </c>
      <c r="L59" s="393" t="b">
        <f t="shared" si="8"/>
        <v>1</v>
      </c>
      <c r="M59" s="393" t="b">
        <f t="shared" si="9"/>
        <v>1</v>
      </c>
      <c r="N59" s="393" t="s">
        <v>578</v>
      </c>
      <c r="O59" s="58"/>
      <c r="P59" s="165"/>
      <c r="Q59" s="164"/>
    </row>
    <row r="60" spans="1:17" ht="64" x14ac:dyDescent="0.2">
      <c r="A60" s="146"/>
      <c r="B60" s="312">
        <v>4</v>
      </c>
      <c r="C60" s="324" t="str">
        <f t="shared" si="5"/>
        <v/>
      </c>
      <c r="D60" s="392" t="str">
        <f>TEXT(IFERROR(INDEX('Overview - Section A'!$A$42:$A$48,MATCH(J60,'Overview - Section A'!$I$42:$I$48,0)),""),"d-mmm-yy") &amp;" to " &amp; TEXT(IFERROR(INDEX('Overview - Section A'!$E$42:$E$48,MATCH(J60,'Overview - Section A'!$I$42:$I$48,0)),""),"d-mmm-yy")</f>
        <v>d-janv-yy to d-déc-yy</v>
      </c>
      <c r="E60" s="326">
        <v>162</v>
      </c>
      <c r="F60" s="326">
        <v>162</v>
      </c>
      <c r="G60" s="389">
        <f t="shared" si="6"/>
        <v>100</v>
      </c>
      <c r="H60" s="380"/>
      <c r="I60" s="393" t="str">
        <f t="shared" si="7"/>
        <v>TCP-4: Percentage of reporting units reporting no stock-outs of anti-TB drugs on the last day of the quarter</v>
      </c>
      <c r="J60" s="330" t="s">
        <v>301</v>
      </c>
      <c r="K60" s="330">
        <v>44227</v>
      </c>
      <c r="L60" s="393" t="b">
        <f t="shared" si="8"/>
        <v>1</v>
      </c>
      <c r="M60" s="393" t="b">
        <f t="shared" si="9"/>
        <v>1</v>
      </c>
      <c r="N60" s="393" t="s">
        <v>579</v>
      </c>
      <c r="O60" s="58"/>
      <c r="P60" s="165"/>
      <c r="Q60" s="164"/>
    </row>
    <row r="61" spans="1:17" ht="64" x14ac:dyDescent="0.2">
      <c r="A61" s="146"/>
      <c r="B61" s="312">
        <v>4</v>
      </c>
      <c r="C61" s="324" t="str">
        <f t="shared" si="5"/>
        <v/>
      </c>
      <c r="D61" s="392" t="str">
        <f>TEXT(IFERROR(INDEX('Overview - Section A'!$A$42:$A$48,MATCH(J61,'Overview - Section A'!$I$42:$I$48,0)),""),"d-mmm-yy") &amp;" to " &amp; TEXT(IFERROR(INDEX('Overview - Section A'!$E$42:$E$48,MATCH(J61,'Overview - Section A'!$I$42:$I$48,0)),""),"d-mmm-yy")</f>
        <v>d-janv-yy to d-déc-yy</v>
      </c>
      <c r="E61" s="326"/>
      <c r="F61" s="326"/>
      <c r="G61" s="389" t="str">
        <f t="shared" si="6"/>
        <v/>
      </c>
      <c r="H61" s="380"/>
      <c r="I61" s="393" t="str">
        <f t="shared" si="7"/>
        <v>TCP-4: Percentage of reporting units reporting no stock-outs of anti-TB drugs on the last day of the quarter</v>
      </c>
      <c r="J61" s="330" t="s">
        <v>303</v>
      </c>
      <c r="K61" s="330">
        <v>44592</v>
      </c>
      <c r="L61" s="393" t="b">
        <f t="shared" si="8"/>
        <v>1</v>
      </c>
      <c r="M61" s="393" t="b">
        <f t="shared" si="9"/>
        <v>1</v>
      </c>
      <c r="N61" s="393" t="s">
        <v>580</v>
      </c>
      <c r="O61" s="58"/>
      <c r="P61" s="165"/>
      <c r="Q61" s="164"/>
    </row>
    <row r="62" spans="1:17" ht="64" x14ac:dyDescent="0.2">
      <c r="A62" s="146"/>
      <c r="B62" s="312">
        <v>5</v>
      </c>
      <c r="C62" s="324" t="str">
        <f t="shared" si="5"/>
        <v>TCP-5: Number of children &lt;5 in contact with TB patients who began isonizide preventive therapy</v>
      </c>
      <c r="D62" s="392" t="str">
        <f>TEXT(IFERROR(INDEX('Overview - Section A'!$A$42:$A$48,MATCH(J62,'Overview - Section A'!$I$42:$I$48,0)),""),"d-mmm-yy") &amp;" to " &amp; TEXT(IFERROR(INDEX('Overview - Section A'!$E$42:$E$48,MATCH(J62,'Overview - Section A'!$I$42:$I$48,0)),""),"d-mmm-yy")</f>
        <v>d-janv-yy to d-déc-yy</v>
      </c>
      <c r="E62" s="326">
        <v>4486</v>
      </c>
      <c r="F62" s="326">
        <v>6408</v>
      </c>
      <c r="G62" s="389">
        <f t="shared" si="6"/>
        <v>70.006242197253428</v>
      </c>
      <c r="H62" s="380"/>
      <c r="I62" s="393" t="str">
        <f t="shared" si="7"/>
        <v>TCP-5: Number of children &lt;5 in contact with TB patients who began isonizide preventive therapy</v>
      </c>
      <c r="J62" s="330" t="s">
        <v>297</v>
      </c>
      <c r="K62" s="330">
        <v>43496</v>
      </c>
      <c r="L62" s="393" t="b">
        <f t="shared" si="8"/>
        <v>1</v>
      </c>
      <c r="M62" s="393" t="b">
        <f t="shared" si="9"/>
        <v>1</v>
      </c>
      <c r="N62" s="393" t="s">
        <v>581</v>
      </c>
      <c r="O62" s="58"/>
      <c r="P62" s="165"/>
      <c r="Q62" s="164"/>
    </row>
    <row r="63" spans="1:17" ht="64" x14ac:dyDescent="0.2">
      <c r="A63" s="146"/>
      <c r="B63" s="312">
        <v>5</v>
      </c>
      <c r="C63" s="324" t="str">
        <f t="shared" si="5"/>
        <v/>
      </c>
      <c r="D63" s="392" t="str">
        <f>TEXT(IFERROR(INDEX('Overview - Section A'!$A$42:$A$48,MATCH(J63,'Overview - Section A'!$I$42:$I$48,0)),""),"d-mmm-yy") &amp;" to " &amp; TEXT(IFERROR(INDEX('Overview - Section A'!$E$42:$E$48,MATCH(J63,'Overview - Section A'!$I$42:$I$48,0)),""),"d-mmm-yy")</f>
        <v>d-janv-yy to d-déc-yy</v>
      </c>
      <c r="E63" s="326">
        <v>4903</v>
      </c>
      <c r="F63" s="326">
        <v>7005</v>
      </c>
      <c r="G63" s="389">
        <f t="shared" si="6"/>
        <v>69.992862241256248</v>
      </c>
      <c r="H63" s="380"/>
      <c r="I63" s="393" t="str">
        <f t="shared" si="7"/>
        <v>TCP-5: Number of children &lt;5 in contact with TB patients who began isonizide preventive therapy</v>
      </c>
      <c r="J63" s="330" t="s">
        <v>299</v>
      </c>
      <c r="K63" s="330">
        <v>43861</v>
      </c>
      <c r="L63" s="393" t="b">
        <f t="shared" si="8"/>
        <v>1</v>
      </c>
      <c r="M63" s="393" t="b">
        <f t="shared" si="9"/>
        <v>1</v>
      </c>
      <c r="N63" s="393" t="s">
        <v>582</v>
      </c>
      <c r="O63" s="58"/>
      <c r="P63" s="165"/>
      <c r="Q63" s="164"/>
    </row>
    <row r="64" spans="1:17" ht="64" x14ac:dyDescent="0.2">
      <c r="A64" s="146"/>
      <c r="B64" s="312">
        <v>5</v>
      </c>
      <c r="C64" s="324" t="str">
        <f t="shared" si="5"/>
        <v/>
      </c>
      <c r="D64" s="392" t="str">
        <f>TEXT(IFERROR(INDEX('Overview - Section A'!$A$42:$A$48,MATCH(J64,'Overview - Section A'!$I$42:$I$48,0)),""),"d-mmm-yy") &amp;" to " &amp; TEXT(IFERROR(INDEX('Overview - Section A'!$E$42:$E$48,MATCH(J64,'Overview - Section A'!$I$42:$I$48,0)),""),"d-mmm-yy")</f>
        <v>d-janv-yy to d-déc-yy</v>
      </c>
      <c r="E64" s="326">
        <v>5266</v>
      </c>
      <c r="F64" s="326">
        <v>7523</v>
      </c>
      <c r="G64" s="389">
        <f t="shared" si="6"/>
        <v>69.998670743054632</v>
      </c>
      <c r="H64" s="380"/>
      <c r="I64" s="393" t="str">
        <f t="shared" si="7"/>
        <v>TCP-5: Number of children &lt;5 in contact with TB patients who began isonizide preventive therapy</v>
      </c>
      <c r="J64" s="330" t="s">
        <v>301</v>
      </c>
      <c r="K64" s="330">
        <v>44227</v>
      </c>
      <c r="L64" s="393" t="b">
        <f t="shared" si="8"/>
        <v>1</v>
      </c>
      <c r="M64" s="393" t="b">
        <f t="shared" si="9"/>
        <v>1</v>
      </c>
      <c r="N64" s="393" t="s">
        <v>583</v>
      </c>
      <c r="O64" s="58"/>
      <c r="P64" s="165"/>
      <c r="Q64" s="164"/>
    </row>
    <row r="65" spans="1:17" ht="64" x14ac:dyDescent="0.2">
      <c r="A65" s="146"/>
      <c r="B65" s="312">
        <v>5</v>
      </c>
      <c r="C65" s="324" t="str">
        <f t="shared" si="5"/>
        <v/>
      </c>
      <c r="D65" s="392" t="str">
        <f>TEXT(IFERROR(INDEX('Overview - Section A'!$A$42:$A$48,MATCH(J65,'Overview - Section A'!$I$42:$I$48,0)),""),"d-mmm-yy") &amp;" to " &amp; TEXT(IFERROR(INDEX('Overview - Section A'!$E$42:$E$48,MATCH(J65,'Overview - Section A'!$I$42:$I$48,0)),""),"d-mmm-yy")</f>
        <v>d-janv-yy to d-déc-yy</v>
      </c>
      <c r="E65" s="326"/>
      <c r="F65" s="326"/>
      <c r="G65" s="389" t="str">
        <f t="shared" si="6"/>
        <v/>
      </c>
      <c r="H65" s="380"/>
      <c r="I65" s="393" t="str">
        <f t="shared" si="7"/>
        <v>TCP-5: Number of children &lt;5 in contact with TB patients who began isonizide preventive therapy</v>
      </c>
      <c r="J65" s="330" t="s">
        <v>303</v>
      </c>
      <c r="K65" s="330">
        <v>44592</v>
      </c>
      <c r="L65" s="393" t="b">
        <f t="shared" si="8"/>
        <v>1</v>
      </c>
      <c r="M65" s="393" t="b">
        <f t="shared" si="9"/>
        <v>1</v>
      </c>
      <c r="N65" s="393" t="s">
        <v>584</v>
      </c>
      <c r="O65" s="58"/>
      <c r="P65" s="165"/>
      <c r="Q65" s="164"/>
    </row>
    <row r="66" spans="1:17" ht="61.5" customHeight="1" x14ac:dyDescent="0.2">
      <c r="A66" s="146"/>
      <c r="B66" s="312">
        <v>6</v>
      </c>
      <c r="C66" s="324" t="str">
        <f t="shared" si="5"/>
        <v>TCP-6a: Number of TB cases (all forms) notified among prisoners</v>
      </c>
      <c r="D66" s="392" t="str">
        <f>TEXT(IFERROR(INDEX('Overview - Section A'!$A$42:$A$48,MATCH(J66,'Overview - Section A'!$I$42:$I$48,0)),""),"d-mmm-yy") &amp;" to " &amp; TEXT(IFERROR(INDEX('Overview - Section A'!$E$42:$E$48,MATCH(J66,'Overview - Section A'!$I$42:$I$48,0)),""),"d-mmm-yy")</f>
        <v>d-janv-yy to d-déc-yy</v>
      </c>
      <c r="E66" s="326"/>
      <c r="F66" s="326"/>
      <c r="G66" s="389" t="str">
        <f t="shared" si="6"/>
        <v/>
      </c>
      <c r="H66" s="380"/>
      <c r="I66" s="393" t="str">
        <f t="shared" si="7"/>
        <v>TCP-6a: Number of TB cases (all forms) notified among prisoners</v>
      </c>
      <c r="J66" s="330" t="s">
        <v>297</v>
      </c>
      <c r="K66" s="330">
        <v>43496</v>
      </c>
      <c r="L66" s="393" t="b">
        <f t="shared" si="8"/>
        <v>1</v>
      </c>
      <c r="M66" s="393" t="b">
        <f t="shared" si="9"/>
        <v>1</v>
      </c>
      <c r="N66" s="393" t="s">
        <v>585</v>
      </c>
      <c r="O66" s="58"/>
      <c r="P66" s="165"/>
      <c r="Q66" s="164"/>
    </row>
    <row r="67" spans="1:17" ht="32" x14ac:dyDescent="0.2">
      <c r="A67" s="146"/>
      <c r="B67" s="312">
        <v>6</v>
      </c>
      <c r="C67" s="324" t="str">
        <f t="shared" si="5"/>
        <v/>
      </c>
      <c r="D67" s="392" t="str">
        <f>TEXT(IFERROR(INDEX('Overview - Section A'!$A$42:$A$48,MATCH(J67,'Overview - Section A'!$I$42:$I$48,0)),""),"d-mmm-yy") &amp;" to " &amp; TEXT(IFERROR(INDEX('Overview - Section A'!$E$42:$E$48,MATCH(J67,'Overview - Section A'!$I$42:$I$48,0)),""),"d-mmm-yy")</f>
        <v>d-janv-yy to d-déc-yy</v>
      </c>
      <c r="E67" s="326"/>
      <c r="F67" s="326"/>
      <c r="G67" s="389" t="str">
        <f t="shared" si="6"/>
        <v/>
      </c>
      <c r="H67" s="380"/>
      <c r="I67" s="393" t="str">
        <f t="shared" si="7"/>
        <v>TCP-6a: Number of TB cases (all forms) notified among prisoners</v>
      </c>
      <c r="J67" s="330" t="s">
        <v>299</v>
      </c>
      <c r="K67" s="330">
        <v>43861</v>
      </c>
      <c r="L67" s="393" t="b">
        <f t="shared" si="8"/>
        <v>1</v>
      </c>
      <c r="M67" s="393" t="b">
        <f t="shared" si="9"/>
        <v>1</v>
      </c>
      <c r="N67" s="393" t="s">
        <v>586</v>
      </c>
      <c r="O67" s="58"/>
      <c r="P67" s="165"/>
      <c r="Q67" s="164"/>
    </row>
    <row r="68" spans="1:17" ht="32" x14ac:dyDescent="0.2">
      <c r="A68" s="146"/>
      <c r="B68" s="312">
        <v>6</v>
      </c>
      <c r="C68" s="324" t="str">
        <f t="shared" si="5"/>
        <v/>
      </c>
      <c r="D68" s="392" t="str">
        <f>TEXT(IFERROR(INDEX('Overview - Section A'!$A$42:$A$48,MATCH(J68,'Overview - Section A'!$I$42:$I$48,0)),""),"d-mmm-yy") &amp;" to " &amp; TEXT(IFERROR(INDEX('Overview - Section A'!$E$42:$E$48,MATCH(J68,'Overview - Section A'!$I$42:$I$48,0)),""),"d-mmm-yy")</f>
        <v>d-janv-yy to d-déc-yy</v>
      </c>
      <c r="E68" s="326"/>
      <c r="F68" s="326"/>
      <c r="G68" s="389" t="str">
        <f t="shared" si="6"/>
        <v/>
      </c>
      <c r="H68" s="380"/>
      <c r="I68" s="393" t="str">
        <f t="shared" si="7"/>
        <v>TCP-6a: Number of TB cases (all forms) notified among prisoners</v>
      </c>
      <c r="J68" s="330" t="s">
        <v>301</v>
      </c>
      <c r="K68" s="330">
        <v>44227</v>
      </c>
      <c r="L68" s="393" t="b">
        <f t="shared" si="8"/>
        <v>1</v>
      </c>
      <c r="M68" s="393" t="b">
        <f t="shared" si="9"/>
        <v>1</v>
      </c>
      <c r="N68" s="393" t="s">
        <v>587</v>
      </c>
      <c r="O68" s="58"/>
      <c r="P68" s="165"/>
      <c r="Q68" s="164"/>
    </row>
    <row r="69" spans="1:17" ht="32" x14ac:dyDescent="0.2">
      <c r="A69" s="146"/>
      <c r="B69" s="312">
        <v>6</v>
      </c>
      <c r="C69" s="324" t="str">
        <f t="shared" si="5"/>
        <v/>
      </c>
      <c r="D69" s="392" t="str">
        <f>TEXT(IFERROR(INDEX('Overview - Section A'!$A$42:$A$48,MATCH(J69,'Overview - Section A'!$I$42:$I$48,0)),""),"d-mmm-yy") &amp;" to " &amp; TEXT(IFERROR(INDEX('Overview - Section A'!$E$42:$E$48,MATCH(J69,'Overview - Section A'!$I$42:$I$48,0)),""),"d-mmm-yy")</f>
        <v>d-janv-yy to d-déc-yy</v>
      </c>
      <c r="E69" s="326"/>
      <c r="F69" s="326"/>
      <c r="G69" s="389" t="str">
        <f t="shared" si="6"/>
        <v/>
      </c>
      <c r="H69" s="380"/>
      <c r="I69" s="393" t="str">
        <f t="shared" si="7"/>
        <v>TCP-6a: Number of TB cases (all forms) notified among prisoners</v>
      </c>
      <c r="J69" s="330" t="s">
        <v>303</v>
      </c>
      <c r="K69" s="330">
        <v>44592</v>
      </c>
      <c r="L69" s="393" t="b">
        <f t="shared" si="8"/>
        <v>1</v>
      </c>
      <c r="M69" s="393" t="b">
        <f t="shared" si="9"/>
        <v>1</v>
      </c>
      <c r="N69" s="393" t="s">
        <v>588</v>
      </c>
      <c r="O69" s="58"/>
      <c r="P69" s="165"/>
      <c r="Q69" s="164"/>
    </row>
    <row r="70" spans="1:17" ht="64" x14ac:dyDescent="0.2">
      <c r="A70" s="146"/>
      <c r="B70" s="312">
        <v>7</v>
      </c>
      <c r="C70" s="324" t="str">
        <f t="shared" si="5"/>
        <v>TCP-6b: Number of TB cases (all forms) notified among key affected populations/ high risk groups (other than prisoners)</v>
      </c>
      <c r="D70" s="392" t="str">
        <f>TEXT(IFERROR(INDEX('Overview - Section A'!$A$42:$A$48,MATCH(J70,'Overview - Section A'!$I$42:$I$48,0)),""),"d-mmm-yy") &amp;" to " &amp; TEXT(IFERROR(INDEX('Overview - Section A'!$E$42:$E$48,MATCH(J70,'Overview - Section A'!$I$42:$I$48,0)),""),"d-mmm-yy")</f>
        <v>d-janv-yy to d-déc-yy</v>
      </c>
      <c r="E70" s="326">
        <v>450</v>
      </c>
      <c r="F70" s="326">
        <v>500</v>
      </c>
      <c r="G70" s="389">
        <f t="shared" si="6"/>
        <v>90</v>
      </c>
      <c r="H70" s="380"/>
      <c r="I70" s="393" t="str">
        <f t="shared" si="7"/>
        <v>TCP-6b: Number of TB cases (all forms) notified among key affected populations/ high risk groups (other than prisoners)</v>
      </c>
      <c r="J70" s="330" t="s">
        <v>297</v>
      </c>
      <c r="K70" s="330">
        <v>43496</v>
      </c>
      <c r="L70" s="393" t="b">
        <f t="shared" si="8"/>
        <v>1</v>
      </c>
      <c r="M70" s="393" t="b">
        <f t="shared" si="9"/>
        <v>1</v>
      </c>
      <c r="N70" s="393" t="s">
        <v>589</v>
      </c>
      <c r="O70" s="58"/>
      <c r="P70" s="165"/>
      <c r="Q70" s="164"/>
    </row>
    <row r="71" spans="1:17" ht="64" x14ac:dyDescent="0.2">
      <c r="A71" s="146"/>
      <c r="B71" s="312">
        <v>7</v>
      </c>
      <c r="C71" s="324" t="str">
        <f t="shared" si="5"/>
        <v/>
      </c>
      <c r="D71" s="392" t="str">
        <f>TEXT(IFERROR(INDEX('Overview - Section A'!$A$42:$A$48,MATCH(J71,'Overview - Section A'!$I$42:$I$48,0)),""),"d-mmm-yy") &amp;" to " &amp; TEXT(IFERROR(INDEX('Overview - Section A'!$E$42:$E$48,MATCH(J71,'Overview - Section A'!$I$42:$I$48,0)),""),"d-mmm-yy")</f>
        <v>d-janv-yy to d-déc-yy</v>
      </c>
      <c r="E71" s="326">
        <v>675</v>
      </c>
      <c r="F71" s="326">
        <v>750</v>
      </c>
      <c r="G71" s="389">
        <f t="shared" si="6"/>
        <v>90</v>
      </c>
      <c r="H71" s="380"/>
      <c r="I71" s="393" t="str">
        <f t="shared" si="7"/>
        <v>TCP-6b: Number of TB cases (all forms) notified among key affected populations/ high risk groups (other than prisoners)</v>
      </c>
      <c r="J71" s="330" t="s">
        <v>299</v>
      </c>
      <c r="K71" s="330">
        <v>43861</v>
      </c>
      <c r="L71" s="393" t="b">
        <f t="shared" si="8"/>
        <v>1</v>
      </c>
      <c r="M71" s="393" t="b">
        <f t="shared" si="9"/>
        <v>1</v>
      </c>
      <c r="N71" s="393" t="s">
        <v>590</v>
      </c>
      <c r="O71" s="58"/>
      <c r="P71" s="165"/>
      <c r="Q71" s="164"/>
    </row>
    <row r="72" spans="1:17" ht="64" x14ac:dyDescent="0.2">
      <c r="A72" s="146"/>
      <c r="B72" s="312">
        <v>7</v>
      </c>
      <c r="C72" s="324" t="str">
        <f t="shared" si="5"/>
        <v/>
      </c>
      <c r="D72" s="392" t="str">
        <f>TEXT(IFERROR(INDEX('Overview - Section A'!$A$42:$A$48,MATCH(J72,'Overview - Section A'!$I$42:$I$48,0)),""),"d-mmm-yy") &amp;" to " &amp; TEXT(IFERROR(INDEX('Overview - Section A'!$E$42:$E$48,MATCH(J72,'Overview - Section A'!$I$42:$I$48,0)),""),"d-mmm-yy")</f>
        <v>d-janv-yy to d-déc-yy</v>
      </c>
      <c r="E72" s="326">
        <v>900</v>
      </c>
      <c r="F72" s="326">
        <v>1000</v>
      </c>
      <c r="G72" s="389">
        <f t="shared" si="6"/>
        <v>90</v>
      </c>
      <c r="H72" s="380"/>
      <c r="I72" s="393" t="str">
        <f t="shared" si="7"/>
        <v>TCP-6b: Number of TB cases (all forms) notified among key affected populations/ high risk groups (other than prisoners)</v>
      </c>
      <c r="J72" s="330" t="s">
        <v>301</v>
      </c>
      <c r="K72" s="330">
        <v>44227</v>
      </c>
      <c r="L72" s="393" t="b">
        <f t="shared" si="8"/>
        <v>1</v>
      </c>
      <c r="M72" s="393" t="b">
        <f t="shared" si="9"/>
        <v>1</v>
      </c>
      <c r="N72" s="393" t="s">
        <v>591</v>
      </c>
      <c r="O72" s="58"/>
      <c r="P72" s="165"/>
      <c r="Q72" s="164"/>
    </row>
    <row r="73" spans="1:17" ht="64" x14ac:dyDescent="0.2">
      <c r="A73" s="146"/>
      <c r="B73" s="312">
        <v>7</v>
      </c>
      <c r="C73" s="324" t="str">
        <f t="shared" si="5"/>
        <v/>
      </c>
      <c r="D73" s="392" t="str">
        <f>TEXT(IFERROR(INDEX('Overview - Section A'!$A$42:$A$48,MATCH(J73,'Overview - Section A'!$I$42:$I$48,0)),""),"d-mmm-yy") &amp;" to " &amp; TEXT(IFERROR(INDEX('Overview - Section A'!$E$42:$E$48,MATCH(J73,'Overview - Section A'!$I$42:$I$48,0)),""),"d-mmm-yy")</f>
        <v>d-janv-yy to d-déc-yy</v>
      </c>
      <c r="E73" s="326"/>
      <c r="F73" s="326"/>
      <c r="G73" s="389" t="str">
        <f t="shared" si="6"/>
        <v/>
      </c>
      <c r="H73" s="380"/>
      <c r="I73" s="393" t="str">
        <f t="shared" si="7"/>
        <v>TCP-6b: Number of TB cases (all forms) notified among key affected populations/ high risk groups (other than prisoners)</v>
      </c>
      <c r="J73" s="330" t="s">
        <v>303</v>
      </c>
      <c r="K73" s="330">
        <v>44592</v>
      </c>
      <c r="L73" s="393" t="b">
        <f t="shared" si="8"/>
        <v>1</v>
      </c>
      <c r="M73" s="393" t="b">
        <f t="shared" si="9"/>
        <v>1</v>
      </c>
      <c r="N73" s="393" t="s">
        <v>592</v>
      </c>
      <c r="O73" s="58"/>
      <c r="P73" s="165"/>
      <c r="Q73" s="164"/>
    </row>
    <row r="74" spans="1:17" ht="80" x14ac:dyDescent="0.2">
      <c r="A74" s="146"/>
      <c r="B74" s="312">
        <v>8</v>
      </c>
      <c r="C74" s="324" t="str">
        <f t="shared" si="5"/>
        <v>TCP-7a: Number of notified TB cases (all forms) contributed by non-national TB program providers – private/non-governmental facilities</v>
      </c>
      <c r="D74" s="392" t="str">
        <f>TEXT(IFERROR(INDEX('Overview - Section A'!$A$42:$A$48,MATCH(J74,'Overview - Section A'!$I$42:$I$48,0)),""),"d-mmm-yy") &amp;" to " &amp; TEXT(IFERROR(INDEX('Overview - Section A'!$E$42:$E$48,MATCH(J74,'Overview - Section A'!$I$42:$I$48,0)),""),"d-mmm-yy")</f>
        <v>d-janv-yy to d-déc-yy</v>
      </c>
      <c r="E74" s="326">
        <v>315</v>
      </c>
      <c r="F74" s="326">
        <v>350</v>
      </c>
      <c r="G74" s="389">
        <f t="shared" si="6"/>
        <v>90</v>
      </c>
      <c r="H74" s="380"/>
      <c r="I74" s="393" t="str">
        <f t="shared" si="7"/>
        <v>TCP-7a: Number of notified TB cases (all forms) contributed by non-national TB program providers – private/non-governmental facilities</v>
      </c>
      <c r="J74" s="330" t="s">
        <v>297</v>
      </c>
      <c r="K74" s="330">
        <v>43496</v>
      </c>
      <c r="L74" s="393" t="b">
        <f t="shared" si="8"/>
        <v>1</v>
      </c>
      <c r="M74" s="393" t="b">
        <f t="shared" si="9"/>
        <v>1</v>
      </c>
      <c r="N74" s="393" t="s">
        <v>593</v>
      </c>
      <c r="O74" s="58"/>
      <c r="P74" s="165"/>
      <c r="Q74" s="164"/>
    </row>
    <row r="75" spans="1:17" ht="80" x14ac:dyDescent="0.2">
      <c r="A75" s="146"/>
      <c r="B75" s="312">
        <v>8</v>
      </c>
      <c r="C75" s="324" t="str">
        <f t="shared" si="5"/>
        <v/>
      </c>
      <c r="D75" s="392" t="str">
        <f>TEXT(IFERROR(INDEX('Overview - Section A'!$A$42:$A$48,MATCH(J75,'Overview - Section A'!$I$42:$I$48,0)),""),"d-mmm-yy") &amp;" to " &amp; TEXT(IFERROR(INDEX('Overview - Section A'!$E$42:$E$48,MATCH(J75,'Overview - Section A'!$I$42:$I$48,0)),""),"d-mmm-yy")</f>
        <v>d-janv-yy to d-déc-yy</v>
      </c>
      <c r="E75" s="326">
        <v>360</v>
      </c>
      <c r="F75" s="326">
        <v>400</v>
      </c>
      <c r="G75" s="389">
        <f t="shared" si="6"/>
        <v>90</v>
      </c>
      <c r="H75" s="380"/>
      <c r="I75" s="393" t="str">
        <f t="shared" si="7"/>
        <v>TCP-7a: Number of notified TB cases (all forms) contributed by non-national TB program providers – private/non-governmental facilities</v>
      </c>
      <c r="J75" s="330" t="s">
        <v>299</v>
      </c>
      <c r="K75" s="330">
        <v>43861</v>
      </c>
      <c r="L75" s="393" t="b">
        <f t="shared" si="8"/>
        <v>1</v>
      </c>
      <c r="M75" s="393" t="b">
        <f t="shared" si="9"/>
        <v>1</v>
      </c>
      <c r="N75" s="393" t="s">
        <v>594</v>
      </c>
      <c r="O75" s="58"/>
      <c r="P75" s="165"/>
      <c r="Q75" s="164"/>
    </row>
    <row r="76" spans="1:17" ht="80" x14ac:dyDescent="0.2">
      <c r="A76" s="146"/>
      <c r="B76" s="312">
        <v>8</v>
      </c>
      <c r="C76" s="324" t="str">
        <f t="shared" si="5"/>
        <v/>
      </c>
      <c r="D76" s="392" t="str">
        <f>TEXT(IFERROR(INDEX('Overview - Section A'!$A$42:$A$48,MATCH(J76,'Overview - Section A'!$I$42:$I$48,0)),""),"d-mmm-yy") &amp;" to " &amp; TEXT(IFERROR(INDEX('Overview - Section A'!$E$42:$E$48,MATCH(J76,'Overview - Section A'!$I$42:$I$48,0)),""),"d-mmm-yy")</f>
        <v>d-janv-yy to d-déc-yy</v>
      </c>
      <c r="E76" s="326">
        <v>405</v>
      </c>
      <c r="F76" s="326">
        <v>450</v>
      </c>
      <c r="G76" s="389">
        <f t="shared" si="6"/>
        <v>90</v>
      </c>
      <c r="H76" s="380"/>
      <c r="I76" s="393" t="str">
        <f t="shared" si="7"/>
        <v>TCP-7a: Number of notified TB cases (all forms) contributed by non-national TB program providers – private/non-governmental facilities</v>
      </c>
      <c r="J76" s="330" t="s">
        <v>301</v>
      </c>
      <c r="K76" s="330">
        <v>44227</v>
      </c>
      <c r="L76" s="393" t="b">
        <f t="shared" si="8"/>
        <v>1</v>
      </c>
      <c r="M76" s="393" t="b">
        <f t="shared" si="9"/>
        <v>1</v>
      </c>
      <c r="N76" s="393" t="s">
        <v>595</v>
      </c>
      <c r="O76" s="58"/>
      <c r="P76" s="165"/>
      <c r="Q76" s="164"/>
    </row>
    <row r="77" spans="1:17" ht="80" x14ac:dyDescent="0.2">
      <c r="A77" s="146"/>
      <c r="B77" s="312">
        <v>8</v>
      </c>
      <c r="C77" s="324" t="str">
        <f t="shared" si="5"/>
        <v/>
      </c>
      <c r="D77" s="392" t="str">
        <f>TEXT(IFERROR(INDEX('Overview - Section A'!$A$42:$A$48,MATCH(J77,'Overview - Section A'!$I$42:$I$48,0)),""),"d-mmm-yy") &amp;" to " &amp; TEXT(IFERROR(INDEX('Overview - Section A'!$E$42:$E$48,MATCH(J77,'Overview - Section A'!$I$42:$I$48,0)),""),"d-mmm-yy")</f>
        <v>d-janv-yy to d-déc-yy</v>
      </c>
      <c r="E77" s="326"/>
      <c r="F77" s="326"/>
      <c r="G77" s="389" t="str">
        <f t="shared" si="6"/>
        <v/>
      </c>
      <c r="H77" s="380"/>
      <c r="I77" s="393" t="str">
        <f t="shared" si="7"/>
        <v>TCP-7a: Number of notified TB cases (all forms) contributed by non-national TB program providers – private/non-governmental facilities</v>
      </c>
      <c r="J77" s="330" t="s">
        <v>303</v>
      </c>
      <c r="K77" s="330">
        <v>44592</v>
      </c>
      <c r="L77" s="393" t="b">
        <f t="shared" si="8"/>
        <v>1</v>
      </c>
      <c r="M77" s="393" t="b">
        <f t="shared" si="9"/>
        <v>1</v>
      </c>
      <c r="N77" s="393" t="s">
        <v>596</v>
      </c>
      <c r="O77" s="58"/>
      <c r="P77" s="165"/>
      <c r="Q77" s="164"/>
    </row>
    <row r="78" spans="1:17" ht="64" x14ac:dyDescent="0.2">
      <c r="A78" s="146"/>
      <c r="B78" s="312">
        <v>9</v>
      </c>
      <c r="C78" s="324" t="str">
        <f t="shared" si="5"/>
        <v>TCP-7b: Number of notified TB cases (all forms) contributed by non-national TB program providers – public sector</v>
      </c>
      <c r="D78" s="392" t="str">
        <f>TEXT(IFERROR(INDEX('Overview - Section A'!$A$42:$A$48,MATCH(J78,'Overview - Section A'!$I$42:$I$48,0)),""),"d-mmm-yy") &amp;" to " &amp; TEXT(IFERROR(INDEX('Overview - Section A'!$E$42:$E$48,MATCH(J78,'Overview - Section A'!$I$42:$I$48,0)),""),"d-mmm-yy")</f>
        <v>d-janv-yy to d-déc-yy</v>
      </c>
      <c r="E78" s="326">
        <v>450</v>
      </c>
      <c r="F78" s="326">
        <v>500</v>
      </c>
      <c r="G78" s="389">
        <f t="shared" si="6"/>
        <v>90</v>
      </c>
      <c r="H78" s="380"/>
      <c r="I78" s="393" t="str">
        <f t="shared" si="7"/>
        <v>TCP-7b: Number of notified TB cases (all forms) contributed by non-national TB program providers – public sector</v>
      </c>
      <c r="J78" s="330" t="s">
        <v>297</v>
      </c>
      <c r="K78" s="330">
        <v>43496</v>
      </c>
      <c r="L78" s="393" t="b">
        <f t="shared" si="8"/>
        <v>1</v>
      </c>
      <c r="M78" s="393" t="b">
        <f t="shared" si="9"/>
        <v>1</v>
      </c>
      <c r="N78" s="393" t="s">
        <v>597</v>
      </c>
      <c r="O78" s="58"/>
      <c r="P78" s="165"/>
      <c r="Q78" s="164"/>
    </row>
    <row r="79" spans="1:17" ht="64" x14ac:dyDescent="0.2">
      <c r="A79" s="146"/>
      <c r="B79" s="312">
        <v>9</v>
      </c>
      <c r="C79" s="324" t="str">
        <f t="shared" si="5"/>
        <v/>
      </c>
      <c r="D79" s="392" t="str">
        <f>TEXT(IFERROR(INDEX('Overview - Section A'!$A$42:$A$48,MATCH(J79,'Overview - Section A'!$I$42:$I$48,0)),""),"d-mmm-yy") &amp;" to " &amp; TEXT(IFERROR(INDEX('Overview - Section A'!$E$42:$E$48,MATCH(J79,'Overview - Section A'!$I$42:$I$48,0)),""),"d-mmm-yy")</f>
        <v>d-janv-yy to d-déc-yy</v>
      </c>
      <c r="E79" s="326">
        <v>540</v>
      </c>
      <c r="F79" s="326">
        <v>600</v>
      </c>
      <c r="G79" s="389">
        <f t="shared" si="6"/>
        <v>90</v>
      </c>
      <c r="H79" s="380"/>
      <c r="I79" s="393" t="str">
        <f t="shared" si="7"/>
        <v>TCP-7b: Number of notified TB cases (all forms) contributed by non-national TB program providers – public sector</v>
      </c>
      <c r="J79" s="330" t="s">
        <v>299</v>
      </c>
      <c r="K79" s="330">
        <v>43861</v>
      </c>
      <c r="L79" s="393" t="b">
        <f t="shared" si="8"/>
        <v>1</v>
      </c>
      <c r="M79" s="393" t="b">
        <f t="shared" si="9"/>
        <v>1</v>
      </c>
      <c r="N79" s="393" t="s">
        <v>598</v>
      </c>
      <c r="O79" s="58"/>
      <c r="P79" s="165"/>
      <c r="Q79" s="164"/>
    </row>
    <row r="80" spans="1:17" ht="64" x14ac:dyDescent="0.2">
      <c r="A80" s="146"/>
      <c r="B80" s="312">
        <v>9</v>
      </c>
      <c r="C80" s="324" t="str">
        <f t="shared" si="5"/>
        <v/>
      </c>
      <c r="D80" s="392" t="str">
        <f>TEXT(IFERROR(INDEX('Overview - Section A'!$A$42:$A$48,MATCH(J80,'Overview - Section A'!$I$42:$I$48,0)),""),"d-mmm-yy") &amp;" to " &amp; TEXT(IFERROR(INDEX('Overview - Section A'!$E$42:$E$48,MATCH(J80,'Overview - Section A'!$I$42:$I$48,0)),""),"d-mmm-yy")</f>
        <v>d-janv-yy to d-déc-yy</v>
      </c>
      <c r="E80" s="326">
        <v>630</v>
      </c>
      <c r="F80" s="326">
        <v>700</v>
      </c>
      <c r="G80" s="389">
        <f t="shared" si="6"/>
        <v>90</v>
      </c>
      <c r="H80" s="380"/>
      <c r="I80" s="393" t="str">
        <f t="shared" si="7"/>
        <v>TCP-7b: Number of notified TB cases (all forms) contributed by non-national TB program providers – public sector</v>
      </c>
      <c r="J80" s="330" t="s">
        <v>301</v>
      </c>
      <c r="K80" s="330">
        <v>44227</v>
      </c>
      <c r="L80" s="393" t="b">
        <f t="shared" si="8"/>
        <v>1</v>
      </c>
      <c r="M80" s="393" t="b">
        <f t="shared" si="9"/>
        <v>1</v>
      </c>
      <c r="N80" s="393" t="s">
        <v>599</v>
      </c>
      <c r="O80" s="58"/>
      <c r="P80" s="165"/>
      <c r="Q80" s="164"/>
    </row>
    <row r="81" spans="1:17" ht="64" x14ac:dyDescent="0.2">
      <c r="A81" s="146"/>
      <c r="B81" s="312">
        <v>9</v>
      </c>
      <c r="C81" s="324" t="str">
        <f t="shared" si="5"/>
        <v/>
      </c>
      <c r="D81" s="392" t="str">
        <f>TEXT(IFERROR(INDEX('Overview - Section A'!$A$42:$A$48,MATCH(J81,'Overview - Section A'!$I$42:$I$48,0)),""),"d-mmm-yy") &amp;" to " &amp; TEXT(IFERROR(INDEX('Overview - Section A'!$E$42:$E$48,MATCH(J81,'Overview - Section A'!$I$42:$I$48,0)),""),"d-mmm-yy")</f>
        <v>d-janv-yy to d-déc-yy</v>
      </c>
      <c r="E81" s="326"/>
      <c r="F81" s="326"/>
      <c r="G81" s="389" t="str">
        <f t="shared" si="6"/>
        <v/>
      </c>
      <c r="H81" s="380"/>
      <c r="I81" s="393" t="str">
        <f t="shared" si="7"/>
        <v>TCP-7b: Number of notified TB cases (all forms) contributed by non-national TB program providers – public sector</v>
      </c>
      <c r="J81" s="330" t="s">
        <v>303</v>
      </c>
      <c r="K81" s="330">
        <v>44592</v>
      </c>
      <c r="L81" s="393" t="b">
        <f t="shared" si="8"/>
        <v>1</v>
      </c>
      <c r="M81" s="393" t="b">
        <f t="shared" si="9"/>
        <v>1</v>
      </c>
      <c r="N81" s="393" t="s">
        <v>600</v>
      </c>
      <c r="O81" s="58"/>
      <c r="P81" s="165"/>
      <c r="Q81" s="164"/>
    </row>
    <row r="82" spans="1:17" ht="64" x14ac:dyDescent="0.2">
      <c r="A82" s="146"/>
      <c r="B82" s="312">
        <v>10</v>
      </c>
      <c r="C82" s="324" t="str">
        <f t="shared" si="5"/>
        <v>TCP-7c: Number of notified TB cases (all forms) contributed by non-national TB program providers – community referrals</v>
      </c>
      <c r="D82" s="392" t="str">
        <f>TEXT(IFERROR(INDEX('Overview - Section A'!$A$42:$A$48,MATCH(J82,'Overview - Section A'!$I$42:$I$48,0)),""),"d-mmm-yy") &amp;" to " &amp; TEXT(IFERROR(INDEX('Overview - Section A'!$E$42:$E$48,MATCH(J82,'Overview - Section A'!$I$42:$I$48,0)),""),"d-mmm-yy")</f>
        <v>d-janv-yy to d-déc-yy</v>
      </c>
      <c r="E82" s="326">
        <v>270</v>
      </c>
      <c r="F82" s="326">
        <v>300</v>
      </c>
      <c r="G82" s="389">
        <f t="shared" si="6"/>
        <v>90</v>
      </c>
      <c r="H82" s="380"/>
      <c r="I82" s="393" t="str">
        <f t="shared" si="7"/>
        <v>TCP-7c: Number of notified TB cases (all forms) contributed by non-national TB program providers – community referrals</v>
      </c>
      <c r="J82" s="330" t="s">
        <v>297</v>
      </c>
      <c r="K82" s="330">
        <v>43496</v>
      </c>
      <c r="L82" s="393" t="b">
        <f t="shared" si="8"/>
        <v>1</v>
      </c>
      <c r="M82" s="393" t="b">
        <f t="shared" si="9"/>
        <v>1</v>
      </c>
      <c r="N82" s="393" t="s">
        <v>601</v>
      </c>
      <c r="O82" s="58"/>
      <c r="P82" s="165"/>
      <c r="Q82" s="164"/>
    </row>
    <row r="83" spans="1:17" ht="64" x14ac:dyDescent="0.2">
      <c r="A83" s="146"/>
      <c r="B83" s="312">
        <v>10</v>
      </c>
      <c r="C83" s="324" t="str">
        <f t="shared" si="5"/>
        <v/>
      </c>
      <c r="D83" s="392" t="str">
        <f>TEXT(IFERROR(INDEX('Overview - Section A'!$A$42:$A$48,MATCH(J83,'Overview - Section A'!$I$42:$I$48,0)),""),"d-mmm-yy") &amp;" to " &amp; TEXT(IFERROR(INDEX('Overview - Section A'!$E$42:$E$48,MATCH(J83,'Overview - Section A'!$I$42:$I$48,0)),""),"d-mmm-yy")</f>
        <v>d-janv-yy to d-déc-yy</v>
      </c>
      <c r="E83" s="326">
        <v>360</v>
      </c>
      <c r="F83" s="326">
        <v>400</v>
      </c>
      <c r="G83" s="389">
        <f t="shared" si="6"/>
        <v>90</v>
      </c>
      <c r="H83" s="380"/>
      <c r="I83" s="393" t="str">
        <f t="shared" si="7"/>
        <v>TCP-7c: Number of notified TB cases (all forms) contributed by non-national TB program providers – community referrals</v>
      </c>
      <c r="J83" s="330" t="s">
        <v>299</v>
      </c>
      <c r="K83" s="330">
        <v>43861</v>
      </c>
      <c r="L83" s="393" t="b">
        <f t="shared" si="8"/>
        <v>1</v>
      </c>
      <c r="M83" s="393" t="b">
        <f t="shared" si="9"/>
        <v>1</v>
      </c>
      <c r="N83" s="393" t="s">
        <v>602</v>
      </c>
      <c r="O83" s="58"/>
      <c r="P83" s="165"/>
      <c r="Q83" s="164"/>
    </row>
    <row r="84" spans="1:17" ht="64" x14ac:dyDescent="0.2">
      <c r="A84" s="146"/>
      <c r="B84" s="312">
        <v>10</v>
      </c>
      <c r="C84" s="324" t="str">
        <f t="shared" si="5"/>
        <v/>
      </c>
      <c r="D84" s="392" t="str">
        <f>TEXT(IFERROR(INDEX('Overview - Section A'!$A$42:$A$48,MATCH(J84,'Overview - Section A'!$I$42:$I$48,0)),""),"d-mmm-yy") &amp;" to " &amp; TEXT(IFERROR(INDEX('Overview - Section A'!$E$42:$E$48,MATCH(J84,'Overview - Section A'!$I$42:$I$48,0)),""),"d-mmm-yy")</f>
        <v>d-janv-yy to d-déc-yy</v>
      </c>
      <c r="E84" s="326">
        <v>450</v>
      </c>
      <c r="F84" s="326">
        <v>500</v>
      </c>
      <c r="G84" s="389">
        <f t="shared" si="6"/>
        <v>90</v>
      </c>
      <c r="H84" s="380"/>
      <c r="I84" s="393" t="str">
        <f t="shared" si="7"/>
        <v>TCP-7c: Number of notified TB cases (all forms) contributed by non-national TB program providers – community referrals</v>
      </c>
      <c r="J84" s="330" t="s">
        <v>301</v>
      </c>
      <c r="K84" s="330">
        <v>44227</v>
      </c>
      <c r="L84" s="393" t="b">
        <f t="shared" si="8"/>
        <v>1</v>
      </c>
      <c r="M84" s="393" t="b">
        <f t="shared" si="9"/>
        <v>1</v>
      </c>
      <c r="N84" s="393" t="s">
        <v>603</v>
      </c>
      <c r="O84" s="58"/>
      <c r="P84" s="165"/>
      <c r="Q84" s="164"/>
    </row>
    <row r="85" spans="1:17" ht="64" x14ac:dyDescent="0.2">
      <c r="A85" s="146"/>
      <c r="B85" s="312">
        <v>10</v>
      </c>
      <c r="C85" s="324" t="str">
        <f t="shared" si="5"/>
        <v/>
      </c>
      <c r="D85" s="392" t="str">
        <f>TEXT(IFERROR(INDEX('Overview - Section A'!$A$42:$A$48,MATCH(J85,'Overview - Section A'!$I$42:$I$48,0)),""),"d-mmm-yy") &amp;" to " &amp; TEXT(IFERROR(INDEX('Overview - Section A'!$E$42:$E$48,MATCH(J85,'Overview - Section A'!$I$42:$I$48,0)),""),"d-mmm-yy")</f>
        <v>d-janv-yy to d-déc-yy</v>
      </c>
      <c r="E85" s="326"/>
      <c r="F85" s="326"/>
      <c r="G85" s="389" t="str">
        <f t="shared" si="6"/>
        <v/>
      </c>
      <c r="H85" s="380"/>
      <c r="I85" s="393" t="str">
        <f t="shared" si="7"/>
        <v>TCP-7c: Number of notified TB cases (all forms) contributed by non-national TB program providers – community referrals</v>
      </c>
      <c r="J85" s="330" t="s">
        <v>303</v>
      </c>
      <c r="K85" s="330">
        <v>44592</v>
      </c>
      <c r="L85" s="393" t="b">
        <f t="shared" si="8"/>
        <v>1</v>
      </c>
      <c r="M85" s="393" t="b">
        <f t="shared" si="9"/>
        <v>1</v>
      </c>
      <c r="N85" s="393" t="s">
        <v>604</v>
      </c>
      <c r="O85" s="58"/>
      <c r="P85" s="165"/>
      <c r="Q85" s="164"/>
    </row>
    <row r="86" spans="1:17" ht="64" x14ac:dyDescent="0.2">
      <c r="A86" s="146"/>
      <c r="B86" s="312">
        <v>11</v>
      </c>
      <c r="C86" s="324" t="str">
        <f t="shared" si="5"/>
        <v>TCP-8: Percentage of new and relapse TB patients tested using WHO recommended rapid tests at the time of diagnosis</v>
      </c>
      <c r="D86" s="392" t="str">
        <f>TEXT(IFERROR(INDEX('Overview - Section A'!$A$42:$A$48,MATCH(J86,'Overview - Section A'!$I$42:$I$48,0)),""),"d-mmm-yy") &amp;" to " &amp; TEXT(IFERROR(INDEX('Overview - Section A'!$E$42:$E$48,MATCH(J86,'Overview - Section A'!$I$42:$I$48,0)),""),"d-mmm-yy")</f>
        <v>d-janv-yy to d-déc-yy</v>
      </c>
      <c r="E86" s="326">
        <v>29400</v>
      </c>
      <c r="F86" s="326">
        <v>42000</v>
      </c>
      <c r="G86" s="389">
        <f t="shared" si="6"/>
        <v>70</v>
      </c>
      <c r="H86" s="380"/>
      <c r="I86" s="393" t="str">
        <f t="shared" si="7"/>
        <v>TCP-8: Percentage of new and relapse TB patients tested using WHO recommended rapid tests at the time of diagnosis</v>
      </c>
      <c r="J86" s="330" t="s">
        <v>297</v>
      </c>
      <c r="K86" s="330">
        <v>43496</v>
      </c>
      <c r="L86" s="393" t="b">
        <f t="shared" si="8"/>
        <v>1</v>
      </c>
      <c r="M86" s="393" t="b">
        <f t="shared" si="9"/>
        <v>1</v>
      </c>
      <c r="N86" s="393" t="s">
        <v>605</v>
      </c>
      <c r="O86" s="58"/>
      <c r="P86" s="165"/>
      <c r="Q86" s="164"/>
    </row>
    <row r="87" spans="1:17" ht="64" x14ac:dyDescent="0.2">
      <c r="A87" s="146"/>
      <c r="B87" s="312">
        <v>11</v>
      </c>
      <c r="C87" s="324" t="str">
        <f t="shared" si="5"/>
        <v/>
      </c>
      <c r="D87" s="392" t="str">
        <f>TEXT(IFERROR(INDEX('Overview - Section A'!$A$42:$A$48,MATCH(J87,'Overview - Section A'!$I$42:$I$48,0)),""),"d-mmm-yy") &amp;" to " &amp; TEXT(IFERROR(INDEX('Overview - Section A'!$E$42:$E$48,MATCH(J87,'Overview - Section A'!$I$42:$I$48,0)),""),"d-mmm-yy")</f>
        <v>d-janv-yy to d-déc-yy</v>
      </c>
      <c r="E87" s="326">
        <v>34800</v>
      </c>
      <c r="F87" s="326">
        <v>43500</v>
      </c>
      <c r="G87" s="389">
        <f t="shared" si="6"/>
        <v>80</v>
      </c>
      <c r="H87" s="380"/>
      <c r="I87" s="393" t="str">
        <f t="shared" si="7"/>
        <v>TCP-8: Percentage of new and relapse TB patients tested using WHO recommended rapid tests at the time of diagnosis</v>
      </c>
      <c r="J87" s="330" t="s">
        <v>299</v>
      </c>
      <c r="K87" s="330">
        <v>43861</v>
      </c>
      <c r="L87" s="393" t="b">
        <f t="shared" si="8"/>
        <v>1</v>
      </c>
      <c r="M87" s="393" t="b">
        <f t="shared" si="9"/>
        <v>1</v>
      </c>
      <c r="N87" s="393" t="s">
        <v>606</v>
      </c>
      <c r="O87" s="58"/>
      <c r="P87" s="165"/>
      <c r="Q87" s="164"/>
    </row>
    <row r="88" spans="1:17" ht="64" x14ac:dyDescent="0.2">
      <c r="A88" s="146"/>
      <c r="B88" s="312">
        <v>11</v>
      </c>
      <c r="C88" s="324" t="str">
        <f t="shared" si="5"/>
        <v/>
      </c>
      <c r="D88" s="392" t="str">
        <f>TEXT(IFERROR(INDEX('Overview - Section A'!$A$42:$A$48,MATCH(J88,'Overview - Section A'!$I$42:$I$48,0)),""),"d-mmm-yy") &amp;" to " &amp; TEXT(IFERROR(INDEX('Overview - Section A'!$E$42:$E$48,MATCH(J88,'Overview - Section A'!$I$42:$I$48,0)),""),"d-mmm-yy")</f>
        <v>d-janv-yy to d-déc-yy</v>
      </c>
      <c r="E88" s="326">
        <v>40500</v>
      </c>
      <c r="F88" s="326">
        <v>45000</v>
      </c>
      <c r="G88" s="389">
        <f t="shared" si="6"/>
        <v>90</v>
      </c>
      <c r="H88" s="380"/>
      <c r="I88" s="393" t="str">
        <f t="shared" si="7"/>
        <v>TCP-8: Percentage of new and relapse TB patients tested using WHO recommended rapid tests at the time of diagnosis</v>
      </c>
      <c r="J88" s="330" t="s">
        <v>301</v>
      </c>
      <c r="K88" s="330">
        <v>44227</v>
      </c>
      <c r="L88" s="393" t="b">
        <f t="shared" si="8"/>
        <v>1</v>
      </c>
      <c r="M88" s="393" t="b">
        <f t="shared" si="9"/>
        <v>1</v>
      </c>
      <c r="N88" s="393" t="s">
        <v>607</v>
      </c>
      <c r="O88" s="58"/>
      <c r="P88" s="165"/>
      <c r="Q88" s="164"/>
    </row>
    <row r="89" spans="1:17" ht="64" x14ac:dyDescent="0.2">
      <c r="A89" s="146"/>
      <c r="B89" s="312">
        <v>11</v>
      </c>
      <c r="C89" s="324" t="str">
        <f t="shared" si="5"/>
        <v/>
      </c>
      <c r="D89" s="392" t="str">
        <f>TEXT(IFERROR(INDEX('Overview - Section A'!$A$42:$A$48,MATCH(J89,'Overview - Section A'!$I$42:$I$48,0)),""),"d-mmm-yy") &amp;" to " &amp; TEXT(IFERROR(INDEX('Overview - Section A'!$E$42:$E$48,MATCH(J89,'Overview - Section A'!$I$42:$I$48,0)),""),"d-mmm-yy")</f>
        <v>d-janv-yy to d-déc-yy</v>
      </c>
      <c r="E89" s="326"/>
      <c r="F89" s="326"/>
      <c r="G89" s="389" t="str">
        <f t="shared" si="6"/>
        <v/>
      </c>
      <c r="H89" s="380"/>
      <c r="I89" s="393" t="str">
        <f t="shared" si="7"/>
        <v>TCP-8: Percentage of new and relapse TB patients tested using WHO recommended rapid tests at the time of diagnosis</v>
      </c>
      <c r="J89" s="330" t="s">
        <v>303</v>
      </c>
      <c r="K89" s="330">
        <v>44592</v>
      </c>
      <c r="L89" s="393" t="b">
        <f t="shared" si="8"/>
        <v>1</v>
      </c>
      <c r="M89" s="393" t="b">
        <f t="shared" si="9"/>
        <v>1</v>
      </c>
      <c r="N89" s="393" t="s">
        <v>608</v>
      </c>
      <c r="O89" s="58"/>
      <c r="P89" s="165"/>
      <c r="Q89" s="164"/>
    </row>
    <row r="90" spans="1:17" ht="64" x14ac:dyDescent="0.2">
      <c r="A90" s="146"/>
      <c r="B90" s="312">
        <v>12</v>
      </c>
      <c r="C90" s="324" t="str">
        <f t="shared" si="5"/>
        <v>MDR TB-1: Percentage of previously treated TB patients receiving DST (bacteriologically positive cases only)</v>
      </c>
      <c r="D90" s="392" t="str">
        <f>TEXT(IFERROR(INDEX('Overview - Section A'!$A$42:$A$48,MATCH(J90,'Overview - Section A'!$I$42:$I$48,0)),""),"d-mmm-yy") &amp;" to " &amp; TEXT(IFERROR(INDEX('Overview - Section A'!$E$42:$E$48,MATCH(J90,'Overview - Section A'!$I$42:$I$48,0)),""),"d-mmm-yy")</f>
        <v>d-janv-yy to d-déc-yy</v>
      </c>
      <c r="E90" s="326">
        <v>200</v>
      </c>
      <c r="F90" s="326">
        <v>200</v>
      </c>
      <c r="G90" s="389">
        <f t="shared" si="6"/>
        <v>100</v>
      </c>
      <c r="H90" s="380"/>
      <c r="I90" s="393" t="str">
        <f t="shared" si="7"/>
        <v>MDR TB-1: Percentage of previously treated TB patients receiving DST (bacteriologically positive cases only)</v>
      </c>
      <c r="J90" s="330" t="s">
        <v>297</v>
      </c>
      <c r="K90" s="330">
        <v>43496</v>
      </c>
      <c r="L90" s="393" t="b">
        <f t="shared" si="8"/>
        <v>1</v>
      </c>
      <c r="M90" s="393" t="b">
        <f t="shared" si="9"/>
        <v>1</v>
      </c>
      <c r="N90" s="393" t="s">
        <v>609</v>
      </c>
      <c r="O90" s="58"/>
      <c r="P90" s="165"/>
      <c r="Q90" s="164"/>
    </row>
    <row r="91" spans="1:17" ht="64" x14ac:dyDescent="0.2">
      <c r="A91" s="146"/>
      <c r="B91" s="312">
        <v>12</v>
      </c>
      <c r="C91" s="324" t="str">
        <f t="shared" si="5"/>
        <v/>
      </c>
      <c r="D91" s="392" t="str">
        <f>TEXT(IFERROR(INDEX('Overview - Section A'!$A$42:$A$48,MATCH(J91,'Overview - Section A'!$I$42:$I$48,0)),""),"d-mmm-yy") &amp;" to " &amp; TEXT(IFERROR(INDEX('Overview - Section A'!$E$42:$E$48,MATCH(J91,'Overview - Section A'!$I$42:$I$48,0)),""),"d-mmm-yy")</f>
        <v>d-janv-yy to d-déc-yy</v>
      </c>
      <c r="E91" s="326">
        <v>200</v>
      </c>
      <c r="F91" s="326">
        <v>200</v>
      </c>
      <c r="G91" s="389">
        <f t="shared" si="6"/>
        <v>100</v>
      </c>
      <c r="H91" s="380"/>
      <c r="I91" s="393" t="str">
        <f t="shared" si="7"/>
        <v>MDR TB-1: Percentage of previously treated TB patients receiving DST (bacteriologically positive cases only)</v>
      </c>
      <c r="J91" s="330" t="s">
        <v>299</v>
      </c>
      <c r="K91" s="330">
        <v>43861</v>
      </c>
      <c r="L91" s="393" t="b">
        <f t="shared" si="8"/>
        <v>1</v>
      </c>
      <c r="M91" s="393" t="b">
        <f t="shared" si="9"/>
        <v>1</v>
      </c>
      <c r="N91" s="393" t="s">
        <v>610</v>
      </c>
      <c r="O91" s="58"/>
      <c r="P91" s="165"/>
      <c r="Q91" s="164"/>
    </row>
    <row r="92" spans="1:17" ht="64" x14ac:dyDescent="0.2">
      <c r="A92" s="146"/>
      <c r="B92" s="312">
        <v>12</v>
      </c>
      <c r="C92" s="324" t="str">
        <f t="shared" si="5"/>
        <v/>
      </c>
      <c r="D92" s="392" t="str">
        <f>TEXT(IFERROR(INDEX('Overview - Section A'!$A$42:$A$48,MATCH(J92,'Overview - Section A'!$I$42:$I$48,0)),""),"d-mmm-yy") &amp;" to " &amp; TEXT(IFERROR(INDEX('Overview - Section A'!$E$42:$E$48,MATCH(J92,'Overview - Section A'!$I$42:$I$48,0)),""),"d-mmm-yy")</f>
        <v>d-janv-yy to d-déc-yy</v>
      </c>
      <c r="E92" s="326">
        <v>200</v>
      </c>
      <c r="F92" s="326">
        <v>200</v>
      </c>
      <c r="G92" s="389">
        <f t="shared" si="6"/>
        <v>100</v>
      </c>
      <c r="H92" s="380"/>
      <c r="I92" s="393" t="str">
        <f t="shared" si="7"/>
        <v>MDR TB-1: Percentage of previously treated TB patients receiving DST (bacteriologically positive cases only)</v>
      </c>
      <c r="J92" s="330" t="s">
        <v>301</v>
      </c>
      <c r="K92" s="330">
        <v>44227</v>
      </c>
      <c r="L92" s="393" t="b">
        <f t="shared" si="8"/>
        <v>1</v>
      </c>
      <c r="M92" s="393" t="b">
        <f t="shared" si="9"/>
        <v>1</v>
      </c>
      <c r="N92" s="393" t="s">
        <v>611</v>
      </c>
      <c r="O92" s="58"/>
      <c r="P92" s="165"/>
      <c r="Q92" s="164"/>
    </row>
    <row r="93" spans="1:17" ht="64" x14ac:dyDescent="0.2">
      <c r="A93" s="146"/>
      <c r="B93" s="312">
        <v>12</v>
      </c>
      <c r="C93" s="324" t="str">
        <f t="shared" si="5"/>
        <v/>
      </c>
      <c r="D93" s="392" t="str">
        <f>TEXT(IFERROR(INDEX('Overview - Section A'!$A$42:$A$48,MATCH(J93,'Overview - Section A'!$I$42:$I$48,0)),""),"d-mmm-yy") &amp;" to " &amp; TEXT(IFERROR(INDEX('Overview - Section A'!$E$42:$E$48,MATCH(J93,'Overview - Section A'!$I$42:$I$48,0)),""),"d-mmm-yy")</f>
        <v>d-janv-yy to d-déc-yy</v>
      </c>
      <c r="E93" s="326"/>
      <c r="F93" s="326"/>
      <c r="G93" s="389" t="str">
        <f t="shared" si="6"/>
        <v/>
      </c>
      <c r="H93" s="380"/>
      <c r="I93" s="393" t="str">
        <f t="shared" si="7"/>
        <v>MDR TB-1: Percentage of previously treated TB patients receiving DST (bacteriologically positive cases only)</v>
      </c>
      <c r="J93" s="330" t="s">
        <v>303</v>
      </c>
      <c r="K93" s="330">
        <v>44592</v>
      </c>
      <c r="L93" s="393" t="b">
        <f t="shared" si="8"/>
        <v>1</v>
      </c>
      <c r="M93" s="393" t="b">
        <f t="shared" si="9"/>
        <v>1</v>
      </c>
      <c r="N93" s="393" t="s">
        <v>612</v>
      </c>
      <c r="O93" s="58"/>
      <c r="P93" s="165"/>
      <c r="Q93" s="164"/>
    </row>
    <row r="94" spans="1:17" ht="48" x14ac:dyDescent="0.2">
      <c r="A94" s="146"/>
      <c r="B94" s="312">
        <v>13</v>
      </c>
      <c r="C94" s="324" t="str">
        <f t="shared" si="5"/>
        <v>MDR TB-2(M): Number of TB cases with RR-TB and/or MDR-TB notified</v>
      </c>
      <c r="D94" s="392" t="str">
        <f>TEXT(IFERROR(INDEX('Overview - Section A'!$A$42:$A$48,MATCH(J94,'Overview - Section A'!$I$42:$I$48,0)),""),"d-mmm-yy") &amp;" to " &amp; TEXT(IFERROR(INDEX('Overview - Section A'!$E$42:$E$48,MATCH(J94,'Overview - Section A'!$I$42:$I$48,0)),""),"d-mmm-yy")</f>
        <v>d-janv-yy to d-déc-yy</v>
      </c>
      <c r="E94" s="326">
        <v>70</v>
      </c>
      <c r="F94" s="326">
        <v>190</v>
      </c>
      <c r="G94" s="389">
        <f t="shared" si="6"/>
        <v>36.84210526315789</v>
      </c>
      <c r="H94" s="380"/>
      <c r="I94" s="393" t="str">
        <f t="shared" si="7"/>
        <v>MDR TB-2(M): Number of TB cases with RR-TB and/or MDR-TB notified</v>
      </c>
      <c r="J94" s="330" t="s">
        <v>297</v>
      </c>
      <c r="K94" s="330">
        <v>43496</v>
      </c>
      <c r="L94" s="393" t="b">
        <f t="shared" si="8"/>
        <v>1</v>
      </c>
      <c r="M94" s="393" t="b">
        <f t="shared" si="9"/>
        <v>1</v>
      </c>
      <c r="N94" s="393" t="s">
        <v>613</v>
      </c>
      <c r="O94" s="58"/>
      <c r="P94" s="165"/>
      <c r="Q94" s="164"/>
    </row>
    <row r="95" spans="1:17" ht="48" x14ac:dyDescent="0.2">
      <c r="A95" s="146"/>
      <c r="B95" s="312">
        <v>13</v>
      </c>
      <c r="C95" s="324" t="str">
        <f t="shared" si="5"/>
        <v/>
      </c>
      <c r="D95" s="392" t="str">
        <f>TEXT(IFERROR(INDEX('Overview - Section A'!$A$42:$A$48,MATCH(J95,'Overview - Section A'!$I$42:$I$48,0)),""),"d-mmm-yy") &amp;" to " &amp; TEXT(IFERROR(INDEX('Overview - Section A'!$E$42:$E$48,MATCH(J95,'Overview - Section A'!$I$42:$I$48,0)),""),"d-mmm-yy")</f>
        <v>d-janv-yy to d-déc-yy</v>
      </c>
      <c r="E95" s="326">
        <v>80</v>
      </c>
      <c r="F95" s="326">
        <v>205</v>
      </c>
      <c r="G95" s="389">
        <f t="shared" si="6"/>
        <v>39.024390243902438</v>
      </c>
      <c r="H95" s="380"/>
      <c r="I95" s="393" t="str">
        <f t="shared" si="7"/>
        <v>MDR TB-2(M): Number of TB cases with RR-TB and/or MDR-TB notified</v>
      </c>
      <c r="J95" s="330" t="s">
        <v>299</v>
      </c>
      <c r="K95" s="330">
        <v>43861</v>
      </c>
      <c r="L95" s="393" t="b">
        <f t="shared" si="8"/>
        <v>1</v>
      </c>
      <c r="M95" s="393" t="b">
        <f t="shared" si="9"/>
        <v>1</v>
      </c>
      <c r="N95" s="393" t="s">
        <v>614</v>
      </c>
      <c r="O95" s="58"/>
      <c r="P95" s="165"/>
      <c r="Q95" s="164"/>
    </row>
    <row r="96" spans="1:17" ht="48" x14ac:dyDescent="0.2">
      <c r="A96" s="146"/>
      <c r="B96" s="312">
        <v>13</v>
      </c>
      <c r="C96" s="324" t="str">
        <f t="shared" si="5"/>
        <v/>
      </c>
      <c r="D96" s="392" t="str">
        <f>TEXT(IFERROR(INDEX('Overview - Section A'!$A$42:$A$48,MATCH(J96,'Overview - Section A'!$I$42:$I$48,0)),""),"d-mmm-yy") &amp;" to " &amp; TEXT(IFERROR(INDEX('Overview - Section A'!$E$42:$E$48,MATCH(J96,'Overview - Section A'!$I$42:$I$48,0)),""),"d-mmm-yy")</f>
        <v>d-janv-yy to d-déc-yy</v>
      </c>
      <c r="E96" s="326">
        <v>90</v>
      </c>
      <c r="F96" s="326">
        <v>218</v>
      </c>
      <c r="G96" s="389">
        <f t="shared" si="6"/>
        <v>41.284403669724774</v>
      </c>
      <c r="H96" s="380"/>
      <c r="I96" s="393" t="str">
        <f t="shared" si="7"/>
        <v>MDR TB-2(M): Number of TB cases with RR-TB and/or MDR-TB notified</v>
      </c>
      <c r="J96" s="330" t="s">
        <v>301</v>
      </c>
      <c r="K96" s="330">
        <v>44227</v>
      </c>
      <c r="L96" s="393" t="b">
        <f t="shared" si="8"/>
        <v>1</v>
      </c>
      <c r="M96" s="393" t="b">
        <f t="shared" si="9"/>
        <v>1</v>
      </c>
      <c r="N96" s="393" t="s">
        <v>615</v>
      </c>
      <c r="O96" s="58"/>
      <c r="P96" s="165"/>
      <c r="Q96" s="164"/>
    </row>
    <row r="97" spans="1:17" ht="48" x14ac:dyDescent="0.2">
      <c r="A97" s="146"/>
      <c r="B97" s="312">
        <v>13</v>
      </c>
      <c r="C97" s="324" t="str">
        <f t="shared" si="5"/>
        <v/>
      </c>
      <c r="D97" s="392" t="str">
        <f>TEXT(IFERROR(INDEX('Overview - Section A'!$A$42:$A$48,MATCH(J97,'Overview - Section A'!$I$42:$I$48,0)),""),"d-mmm-yy") &amp;" to " &amp; TEXT(IFERROR(INDEX('Overview - Section A'!$E$42:$E$48,MATCH(J97,'Overview - Section A'!$I$42:$I$48,0)),""),"d-mmm-yy")</f>
        <v>d-janv-yy to d-déc-yy</v>
      </c>
      <c r="E97" s="326"/>
      <c r="F97" s="326"/>
      <c r="G97" s="389" t="str">
        <f t="shared" si="6"/>
        <v/>
      </c>
      <c r="H97" s="380"/>
      <c r="I97" s="393" t="str">
        <f t="shared" si="7"/>
        <v>MDR TB-2(M): Number of TB cases with RR-TB and/or MDR-TB notified</v>
      </c>
      <c r="J97" s="330" t="s">
        <v>303</v>
      </c>
      <c r="K97" s="330">
        <v>44592</v>
      </c>
      <c r="L97" s="393" t="b">
        <f t="shared" si="8"/>
        <v>1</v>
      </c>
      <c r="M97" s="393" t="b">
        <f t="shared" si="9"/>
        <v>1</v>
      </c>
      <c r="N97" s="393" t="s">
        <v>616</v>
      </c>
      <c r="O97" s="58"/>
      <c r="P97" s="165"/>
      <c r="Q97" s="164"/>
    </row>
    <row r="98" spans="1:17" ht="48" x14ac:dyDescent="0.2">
      <c r="A98" s="146"/>
      <c r="B98" s="312">
        <v>14</v>
      </c>
      <c r="C98" s="324" t="str">
        <f t="shared" si="5"/>
        <v>MDR TB-3(M): Number of cases with RR-TB and/or MDR-TB that began second-line treatment</v>
      </c>
      <c r="D98" s="392" t="str">
        <f>TEXT(IFERROR(INDEX('Overview - Section A'!$A$42:$A$48,MATCH(J98,'Overview - Section A'!$I$42:$I$48,0)),""),"d-mmm-yy") &amp;" to " &amp; TEXT(IFERROR(INDEX('Overview - Section A'!$E$42:$E$48,MATCH(J98,'Overview - Section A'!$I$42:$I$48,0)),""),"d-mmm-yy")</f>
        <v>d-janv-yy to d-déc-yy</v>
      </c>
      <c r="E98" s="326">
        <v>63</v>
      </c>
      <c r="F98" s="326">
        <v>70</v>
      </c>
      <c r="G98" s="389">
        <f t="shared" si="6"/>
        <v>90</v>
      </c>
      <c r="H98" s="380"/>
      <c r="I98" s="393" t="str">
        <f t="shared" si="7"/>
        <v>MDR TB-3(M): Number of cases with RR-TB and/or MDR-TB that began second-line treatment</v>
      </c>
      <c r="J98" s="330" t="s">
        <v>297</v>
      </c>
      <c r="K98" s="330">
        <v>43496</v>
      </c>
      <c r="L98" s="393" t="b">
        <f t="shared" si="8"/>
        <v>1</v>
      </c>
      <c r="M98" s="393" t="b">
        <f t="shared" si="9"/>
        <v>1</v>
      </c>
      <c r="N98" s="393" t="s">
        <v>617</v>
      </c>
      <c r="O98" s="58"/>
      <c r="P98" s="165"/>
      <c r="Q98" s="164"/>
    </row>
    <row r="99" spans="1:17" ht="48" x14ac:dyDescent="0.2">
      <c r="A99" s="146"/>
      <c r="B99" s="312">
        <v>14</v>
      </c>
      <c r="C99" s="324" t="str">
        <f t="shared" si="5"/>
        <v/>
      </c>
      <c r="D99" s="392" t="str">
        <f>TEXT(IFERROR(INDEX('Overview - Section A'!$A$42:$A$48,MATCH(J99,'Overview - Section A'!$I$42:$I$48,0)),""),"d-mmm-yy") &amp;" to " &amp; TEXT(IFERROR(INDEX('Overview - Section A'!$E$42:$E$48,MATCH(J99,'Overview - Section A'!$I$42:$I$48,0)),""),"d-mmm-yy")</f>
        <v>d-janv-yy to d-déc-yy</v>
      </c>
      <c r="E99" s="326">
        <v>72</v>
      </c>
      <c r="F99" s="326">
        <v>80</v>
      </c>
      <c r="G99" s="389">
        <f t="shared" si="6"/>
        <v>90</v>
      </c>
      <c r="H99" s="380"/>
      <c r="I99" s="393" t="str">
        <f t="shared" si="7"/>
        <v>MDR TB-3(M): Number of cases with RR-TB and/or MDR-TB that began second-line treatment</v>
      </c>
      <c r="J99" s="330" t="s">
        <v>299</v>
      </c>
      <c r="K99" s="330">
        <v>43861</v>
      </c>
      <c r="L99" s="393" t="b">
        <f t="shared" si="8"/>
        <v>1</v>
      </c>
      <c r="M99" s="393" t="b">
        <f t="shared" si="9"/>
        <v>1</v>
      </c>
      <c r="N99" s="393" t="s">
        <v>618</v>
      </c>
      <c r="O99" s="58"/>
      <c r="P99" s="165"/>
      <c r="Q99" s="164"/>
    </row>
    <row r="100" spans="1:17" ht="48" x14ac:dyDescent="0.2">
      <c r="A100" s="146"/>
      <c r="B100" s="312">
        <v>14</v>
      </c>
      <c r="C100" s="324" t="str">
        <f t="shared" si="5"/>
        <v/>
      </c>
      <c r="D100" s="392" t="str">
        <f>TEXT(IFERROR(INDEX('Overview - Section A'!$A$42:$A$48,MATCH(J100,'Overview - Section A'!$I$42:$I$48,0)),""),"d-mmm-yy") &amp;" to " &amp; TEXT(IFERROR(INDEX('Overview - Section A'!$E$42:$E$48,MATCH(J100,'Overview - Section A'!$I$42:$I$48,0)),""),"d-mmm-yy")</f>
        <v>d-janv-yy to d-déc-yy</v>
      </c>
      <c r="E100" s="326">
        <v>81</v>
      </c>
      <c r="F100" s="326">
        <v>90</v>
      </c>
      <c r="G100" s="389">
        <f t="shared" si="6"/>
        <v>90</v>
      </c>
      <c r="H100" s="380"/>
      <c r="I100" s="393" t="str">
        <f t="shared" si="7"/>
        <v>MDR TB-3(M): Number of cases with RR-TB and/or MDR-TB that began second-line treatment</v>
      </c>
      <c r="J100" s="330" t="s">
        <v>301</v>
      </c>
      <c r="K100" s="330">
        <v>44227</v>
      </c>
      <c r="L100" s="393" t="b">
        <f t="shared" si="8"/>
        <v>1</v>
      </c>
      <c r="M100" s="393" t="b">
        <f t="shared" si="9"/>
        <v>1</v>
      </c>
      <c r="N100" s="393" t="s">
        <v>619</v>
      </c>
      <c r="O100" s="58"/>
      <c r="P100" s="165"/>
      <c r="Q100" s="164"/>
    </row>
    <row r="101" spans="1:17" ht="48" x14ac:dyDescent="0.2">
      <c r="A101" s="146"/>
      <c r="B101" s="312">
        <v>14</v>
      </c>
      <c r="C101" s="324" t="str">
        <f t="shared" si="5"/>
        <v/>
      </c>
      <c r="D101" s="392" t="str">
        <f>TEXT(IFERROR(INDEX('Overview - Section A'!$A$42:$A$48,MATCH(J101,'Overview - Section A'!$I$42:$I$48,0)),""),"d-mmm-yy") &amp;" to " &amp; TEXT(IFERROR(INDEX('Overview - Section A'!$E$42:$E$48,MATCH(J101,'Overview - Section A'!$I$42:$I$48,0)),""),"d-mmm-yy")</f>
        <v>d-janv-yy to d-déc-yy</v>
      </c>
      <c r="E101" s="326"/>
      <c r="F101" s="326"/>
      <c r="G101" s="389" t="str">
        <f t="shared" si="6"/>
        <v/>
      </c>
      <c r="H101" s="380"/>
      <c r="I101" s="393" t="str">
        <f t="shared" si="7"/>
        <v>MDR TB-3(M): Number of cases with RR-TB and/or MDR-TB that began second-line treatment</v>
      </c>
      <c r="J101" s="330" t="s">
        <v>303</v>
      </c>
      <c r="K101" s="330">
        <v>44592</v>
      </c>
      <c r="L101" s="393" t="b">
        <f t="shared" si="8"/>
        <v>1</v>
      </c>
      <c r="M101" s="393" t="b">
        <f t="shared" si="9"/>
        <v>1</v>
      </c>
      <c r="N101" s="393" t="s">
        <v>620</v>
      </c>
      <c r="O101" s="58"/>
      <c r="P101" s="165"/>
      <c r="Q101" s="164"/>
    </row>
    <row r="102" spans="1:17" ht="96" x14ac:dyDescent="0.2">
      <c r="A102" s="146"/>
      <c r="B102" s="312">
        <v>15</v>
      </c>
      <c r="C102" s="324" t="str">
        <f t="shared" si="5"/>
        <v>MDR TB-4: Percentage of cases with RR-TB and/or MDR-TB started on treatment for MDR-TB who were lost to follow up during the first six months of treatment</v>
      </c>
      <c r="D102" s="392" t="str">
        <f>TEXT(IFERROR(INDEX('Overview - Section A'!$A$42:$A$48,MATCH(J102,'Overview - Section A'!$I$42:$I$48,0)),""),"d-mmm-yy") &amp;" to " &amp; TEXT(IFERROR(INDEX('Overview - Section A'!$E$42:$E$48,MATCH(J102,'Overview - Section A'!$I$42:$I$48,0)),""),"d-mmm-yy")</f>
        <v>d-janv-yy to d-déc-yy</v>
      </c>
      <c r="E102" s="326">
        <v>5</v>
      </c>
      <c r="F102" s="326">
        <v>63</v>
      </c>
      <c r="G102" s="389">
        <f t="shared" si="6"/>
        <v>7.9365079365079358</v>
      </c>
      <c r="H102" s="380"/>
      <c r="I102" s="393" t="str">
        <f t="shared" si="7"/>
        <v>MDR TB-4: Percentage of cases with RR-TB and/or MDR-TB started on treatment for MDR-TB who were lost to follow up during the first six months of treatment</v>
      </c>
      <c r="J102" s="330" t="s">
        <v>297</v>
      </c>
      <c r="K102" s="330">
        <v>43496</v>
      </c>
      <c r="L102" s="393" t="b">
        <f t="shared" si="8"/>
        <v>1</v>
      </c>
      <c r="M102" s="393" t="b">
        <f t="shared" si="9"/>
        <v>1</v>
      </c>
      <c r="N102" s="393" t="s">
        <v>621</v>
      </c>
      <c r="O102" s="58"/>
      <c r="P102" s="165"/>
      <c r="Q102" s="164"/>
    </row>
    <row r="103" spans="1:17" ht="96" x14ac:dyDescent="0.2">
      <c r="A103" s="146"/>
      <c r="B103" s="312">
        <v>15</v>
      </c>
      <c r="C103" s="324" t="str">
        <f t="shared" si="5"/>
        <v/>
      </c>
      <c r="D103" s="392" t="str">
        <f>TEXT(IFERROR(INDEX('Overview - Section A'!$A$42:$A$48,MATCH(J103,'Overview - Section A'!$I$42:$I$48,0)),""),"d-mmm-yy") &amp;" to " &amp; TEXT(IFERROR(INDEX('Overview - Section A'!$E$42:$E$48,MATCH(J103,'Overview - Section A'!$I$42:$I$48,0)),""),"d-mmm-yy")</f>
        <v>d-janv-yy to d-déc-yy</v>
      </c>
      <c r="E103" s="326">
        <v>5</v>
      </c>
      <c r="F103" s="326">
        <v>72</v>
      </c>
      <c r="G103" s="389">
        <f t="shared" si="6"/>
        <v>6.9444444444444446</v>
      </c>
      <c r="H103" s="380"/>
      <c r="I103" s="393" t="str">
        <f t="shared" si="7"/>
        <v>MDR TB-4: Percentage of cases with RR-TB and/or MDR-TB started on treatment for MDR-TB who were lost to follow up during the first six months of treatment</v>
      </c>
      <c r="J103" s="330" t="s">
        <v>299</v>
      </c>
      <c r="K103" s="330">
        <v>43861</v>
      </c>
      <c r="L103" s="393" t="b">
        <f t="shared" si="8"/>
        <v>1</v>
      </c>
      <c r="M103" s="393" t="b">
        <f t="shared" si="9"/>
        <v>1</v>
      </c>
      <c r="N103" s="393" t="s">
        <v>622</v>
      </c>
      <c r="O103" s="58"/>
      <c r="P103" s="165"/>
      <c r="Q103" s="164"/>
    </row>
    <row r="104" spans="1:17" ht="96" x14ac:dyDescent="0.2">
      <c r="A104" s="146"/>
      <c r="B104" s="312">
        <v>15</v>
      </c>
      <c r="C104" s="324" t="str">
        <f t="shared" si="5"/>
        <v/>
      </c>
      <c r="D104" s="392" t="str">
        <f>TEXT(IFERROR(INDEX('Overview - Section A'!$A$42:$A$48,MATCH(J104,'Overview - Section A'!$I$42:$I$48,0)),""),"d-mmm-yy") &amp;" to " &amp; TEXT(IFERROR(INDEX('Overview - Section A'!$E$42:$E$48,MATCH(J104,'Overview - Section A'!$I$42:$I$48,0)),""),"d-mmm-yy")</f>
        <v>d-janv-yy to d-déc-yy</v>
      </c>
      <c r="E104" s="326">
        <v>5</v>
      </c>
      <c r="F104" s="326">
        <v>81</v>
      </c>
      <c r="G104" s="389">
        <f t="shared" si="6"/>
        <v>6.1728395061728394</v>
      </c>
      <c r="H104" s="380"/>
      <c r="I104" s="393" t="str">
        <f t="shared" si="7"/>
        <v>MDR TB-4: Percentage of cases with RR-TB and/or MDR-TB started on treatment for MDR-TB who were lost to follow up during the first six months of treatment</v>
      </c>
      <c r="J104" s="330" t="s">
        <v>301</v>
      </c>
      <c r="K104" s="330">
        <v>44227</v>
      </c>
      <c r="L104" s="393" t="b">
        <f t="shared" si="8"/>
        <v>1</v>
      </c>
      <c r="M104" s="393" t="b">
        <f t="shared" si="9"/>
        <v>1</v>
      </c>
      <c r="N104" s="393" t="s">
        <v>623</v>
      </c>
      <c r="O104" s="58"/>
      <c r="P104" s="165"/>
      <c r="Q104" s="164"/>
    </row>
    <row r="105" spans="1:17" ht="96" x14ac:dyDescent="0.2">
      <c r="A105" s="146"/>
      <c r="B105" s="312">
        <v>15</v>
      </c>
      <c r="C105" s="324" t="str">
        <f t="shared" si="5"/>
        <v/>
      </c>
      <c r="D105" s="392" t="str">
        <f>TEXT(IFERROR(INDEX('Overview - Section A'!$A$42:$A$48,MATCH(J105,'Overview - Section A'!$I$42:$I$48,0)),""),"d-mmm-yy") &amp;" to " &amp; TEXT(IFERROR(INDEX('Overview - Section A'!$E$42:$E$48,MATCH(J105,'Overview - Section A'!$I$42:$I$48,0)),""),"d-mmm-yy")</f>
        <v>d-janv-yy to d-déc-yy</v>
      </c>
      <c r="E105" s="326"/>
      <c r="F105" s="326"/>
      <c r="G105" s="389" t="str">
        <f t="shared" si="6"/>
        <v/>
      </c>
      <c r="H105" s="380"/>
      <c r="I105" s="393" t="str">
        <f t="shared" si="7"/>
        <v>MDR TB-4: Percentage of cases with RR-TB and/or MDR-TB started on treatment for MDR-TB who were lost to follow up during the first six months of treatment</v>
      </c>
      <c r="J105" s="330" t="s">
        <v>303</v>
      </c>
      <c r="K105" s="330">
        <v>44592</v>
      </c>
      <c r="L105" s="393" t="b">
        <f t="shared" si="8"/>
        <v>1</v>
      </c>
      <c r="M105" s="393" t="b">
        <f t="shared" si="9"/>
        <v>1</v>
      </c>
      <c r="N105" s="393" t="s">
        <v>624</v>
      </c>
      <c r="O105" s="58"/>
      <c r="P105" s="165"/>
      <c r="Q105" s="164"/>
    </row>
    <row r="106" spans="1:17" ht="64" x14ac:dyDescent="0.2">
      <c r="A106" s="146"/>
      <c r="B106" s="312">
        <v>16</v>
      </c>
      <c r="C106" s="324" t="str">
        <f t="shared" si="5"/>
        <v>MDR TB-5: Percentage of DST laboratories showing adequate performance on External Quality Assurance</v>
      </c>
      <c r="D106" s="392" t="str">
        <f>TEXT(IFERROR(INDEX('Overview - Section A'!$A$42:$A$48,MATCH(J106,'Overview - Section A'!$I$42:$I$48,0)),""),"d-mmm-yy") &amp;" to " &amp; TEXT(IFERROR(INDEX('Overview - Section A'!$E$42:$E$48,MATCH(J106,'Overview - Section A'!$I$42:$I$48,0)),""),"d-mmm-yy")</f>
        <v>d-janv-yy to d-déc-yy</v>
      </c>
      <c r="E106" s="326">
        <v>1</v>
      </c>
      <c r="F106" s="326">
        <v>1</v>
      </c>
      <c r="G106" s="389">
        <f t="shared" si="6"/>
        <v>100</v>
      </c>
      <c r="H106" s="380"/>
      <c r="I106" s="393" t="str">
        <f t="shared" si="7"/>
        <v>MDR TB-5: Percentage of DST laboratories showing adequate performance on External Quality Assurance</v>
      </c>
      <c r="J106" s="330" t="s">
        <v>297</v>
      </c>
      <c r="K106" s="330">
        <v>43496</v>
      </c>
      <c r="L106" s="393" t="b">
        <f t="shared" si="8"/>
        <v>1</v>
      </c>
      <c r="M106" s="393" t="b">
        <f t="shared" si="9"/>
        <v>1</v>
      </c>
      <c r="N106" s="393" t="s">
        <v>625</v>
      </c>
      <c r="O106" s="58"/>
      <c r="P106" s="165"/>
      <c r="Q106" s="164"/>
    </row>
    <row r="107" spans="1:17" ht="64" x14ac:dyDescent="0.2">
      <c r="A107" s="146"/>
      <c r="B107" s="312">
        <v>16</v>
      </c>
      <c r="C107" s="324" t="str">
        <f t="shared" si="5"/>
        <v/>
      </c>
      <c r="D107" s="392" t="str">
        <f>TEXT(IFERROR(INDEX('Overview - Section A'!$A$42:$A$48,MATCH(J107,'Overview - Section A'!$I$42:$I$48,0)),""),"d-mmm-yy") &amp;" to " &amp; TEXT(IFERROR(INDEX('Overview - Section A'!$E$42:$E$48,MATCH(J107,'Overview - Section A'!$I$42:$I$48,0)),""),"d-mmm-yy")</f>
        <v>d-janv-yy to d-déc-yy</v>
      </c>
      <c r="E107" s="326">
        <v>1</v>
      </c>
      <c r="F107" s="326">
        <v>1</v>
      </c>
      <c r="G107" s="389">
        <f t="shared" si="6"/>
        <v>100</v>
      </c>
      <c r="H107" s="380"/>
      <c r="I107" s="393" t="str">
        <f t="shared" si="7"/>
        <v>MDR TB-5: Percentage of DST laboratories showing adequate performance on External Quality Assurance</v>
      </c>
      <c r="J107" s="330" t="s">
        <v>299</v>
      </c>
      <c r="K107" s="330">
        <v>43861</v>
      </c>
      <c r="L107" s="393" t="b">
        <f t="shared" si="8"/>
        <v>1</v>
      </c>
      <c r="M107" s="393" t="b">
        <f t="shared" si="9"/>
        <v>1</v>
      </c>
      <c r="N107" s="393" t="s">
        <v>626</v>
      </c>
      <c r="O107" s="58"/>
      <c r="P107" s="165"/>
      <c r="Q107" s="164"/>
    </row>
    <row r="108" spans="1:17" ht="64" x14ac:dyDescent="0.2">
      <c r="A108" s="146"/>
      <c r="B108" s="312">
        <v>16</v>
      </c>
      <c r="C108" s="324" t="str">
        <f t="shared" si="5"/>
        <v/>
      </c>
      <c r="D108" s="392" t="str">
        <f>TEXT(IFERROR(INDEX('Overview - Section A'!$A$42:$A$48,MATCH(J108,'Overview - Section A'!$I$42:$I$48,0)),""),"d-mmm-yy") &amp;" to " &amp; TEXT(IFERROR(INDEX('Overview - Section A'!$E$42:$E$48,MATCH(J108,'Overview - Section A'!$I$42:$I$48,0)),""),"d-mmm-yy")</f>
        <v>d-janv-yy to d-déc-yy</v>
      </c>
      <c r="E108" s="326">
        <v>1</v>
      </c>
      <c r="F108" s="326">
        <v>1</v>
      </c>
      <c r="G108" s="389">
        <f t="shared" si="6"/>
        <v>100</v>
      </c>
      <c r="H108" s="380"/>
      <c r="I108" s="393" t="str">
        <f t="shared" si="7"/>
        <v>MDR TB-5: Percentage of DST laboratories showing adequate performance on External Quality Assurance</v>
      </c>
      <c r="J108" s="330" t="s">
        <v>301</v>
      </c>
      <c r="K108" s="330">
        <v>44227</v>
      </c>
      <c r="L108" s="393" t="b">
        <f t="shared" si="8"/>
        <v>1</v>
      </c>
      <c r="M108" s="393" t="b">
        <f t="shared" si="9"/>
        <v>1</v>
      </c>
      <c r="N108" s="393" t="s">
        <v>627</v>
      </c>
      <c r="O108" s="58"/>
      <c r="P108" s="165"/>
      <c r="Q108" s="164"/>
    </row>
    <row r="109" spans="1:17" ht="64" x14ac:dyDescent="0.2">
      <c r="A109" s="146"/>
      <c r="B109" s="312">
        <v>16</v>
      </c>
      <c r="C109" s="324" t="str">
        <f t="shared" si="5"/>
        <v/>
      </c>
      <c r="D109" s="392" t="str">
        <f>TEXT(IFERROR(INDEX('Overview - Section A'!$A$42:$A$48,MATCH(J109,'Overview - Section A'!$I$42:$I$48,0)),""),"d-mmm-yy") &amp;" to " &amp; TEXT(IFERROR(INDEX('Overview - Section A'!$E$42:$E$48,MATCH(J109,'Overview - Section A'!$I$42:$I$48,0)),""),"d-mmm-yy")</f>
        <v>d-janv-yy to d-déc-yy</v>
      </c>
      <c r="E109" s="326"/>
      <c r="F109" s="326"/>
      <c r="G109" s="389" t="str">
        <f t="shared" si="6"/>
        <v/>
      </c>
      <c r="H109" s="380"/>
      <c r="I109" s="393" t="str">
        <f t="shared" si="7"/>
        <v>MDR TB-5: Percentage of DST laboratories showing adequate performance on External Quality Assurance</v>
      </c>
      <c r="J109" s="330" t="s">
        <v>303</v>
      </c>
      <c r="K109" s="330">
        <v>44592</v>
      </c>
      <c r="L109" s="393" t="b">
        <f t="shared" si="8"/>
        <v>1</v>
      </c>
      <c r="M109" s="393" t="b">
        <f t="shared" si="9"/>
        <v>1</v>
      </c>
      <c r="N109" s="393" t="s">
        <v>628</v>
      </c>
      <c r="O109" s="58"/>
      <c r="P109" s="165"/>
      <c r="Q109" s="164"/>
    </row>
    <row r="110" spans="1:17" ht="96" x14ac:dyDescent="0.2">
      <c r="A110" s="146"/>
      <c r="B110" s="312">
        <v>17</v>
      </c>
      <c r="C110" s="324" t="str">
        <f t="shared" ref="C110:C165" si="10">IF(B110=B109,"",VLOOKUP(B110,$A$10:$AA$42,27,FALSE))</f>
        <v>MDR TB-6: Percentage of TB patients with DST result for at least Rifampicin among the total number of notified (new and retreatment) cases in the same year</v>
      </c>
      <c r="D110" s="392" t="str">
        <f>TEXT(IFERROR(INDEX('Overview - Section A'!$A$42:$A$48,MATCH(J110,'Overview - Section A'!$I$42:$I$48,0)),""),"d-mmm-yy") &amp;" to " &amp; TEXT(IFERROR(INDEX('Overview - Section A'!$E$42:$E$48,MATCH(J110,'Overview - Section A'!$I$42:$I$48,0)),""),"d-mmm-yy")</f>
        <v>d-janv-yy to d-déc-yy</v>
      </c>
      <c r="E110" s="326">
        <f>F110*0.7</f>
        <v>3295.6</v>
      </c>
      <c r="F110" s="326">
        <v>4708</v>
      </c>
      <c r="G110" s="389">
        <f t="shared" ref="G110:G165" si="11">IFERROR(IF(F110&lt;&gt;"",(E110/F110)*100,""),"")</f>
        <v>70</v>
      </c>
      <c r="H110" s="380"/>
      <c r="I110" s="393" t="str">
        <f t="shared" ref="I110:I165" si="12">VLOOKUP(B110,$A$10:$AA$42,27,FALSE)</f>
        <v>MDR TB-6: Percentage of TB patients with DST result for at least Rifampicin among the total number of notified (new and retreatment) cases in the same year</v>
      </c>
      <c r="J110" s="330" t="s">
        <v>297</v>
      </c>
      <c r="K110" s="330">
        <v>43496</v>
      </c>
      <c r="L110" s="393" t="b">
        <f t="shared" ref="L110:L165" si="13">IFERROR(TRUE,FALSE)</f>
        <v>1</v>
      </c>
      <c r="M110" s="393" t="b">
        <f t="shared" ref="M110:M165" si="14">IFERROR(IF(I110&lt;&gt;"",TRUE,FALSE),FALSE)</f>
        <v>1</v>
      </c>
      <c r="N110" s="393" t="s">
        <v>629</v>
      </c>
      <c r="O110" s="58"/>
      <c r="P110" s="165" t="s">
        <v>3592</v>
      </c>
      <c r="Q110" s="164"/>
    </row>
    <row r="111" spans="1:17" ht="96" x14ac:dyDescent="0.2">
      <c r="A111" s="146"/>
      <c r="B111" s="312">
        <v>17</v>
      </c>
      <c r="C111" s="324" t="str">
        <f t="shared" si="10"/>
        <v/>
      </c>
      <c r="D111" s="392" t="str">
        <f>TEXT(IFERROR(INDEX('Overview - Section A'!$A$42:$A$48,MATCH(J111,'Overview - Section A'!$I$42:$I$48,0)),""),"d-mmm-yy") &amp;" to " &amp; TEXT(IFERROR(INDEX('Overview - Section A'!$E$42:$E$48,MATCH(J111,'Overview - Section A'!$I$42:$I$48,0)),""),"d-mmm-yy")</f>
        <v>d-janv-yy to d-déc-yy</v>
      </c>
      <c r="E111" s="326">
        <f>F111*0.8</f>
        <v>4044</v>
      </c>
      <c r="F111" s="326">
        <v>5055</v>
      </c>
      <c r="G111" s="389">
        <f t="shared" si="11"/>
        <v>80</v>
      </c>
      <c r="H111" s="380"/>
      <c r="I111" s="393" t="str">
        <f t="shared" si="12"/>
        <v>MDR TB-6: Percentage of TB patients with DST result for at least Rifampicin among the total number of notified (new and retreatment) cases in the same year</v>
      </c>
      <c r="J111" s="330" t="s">
        <v>299</v>
      </c>
      <c r="K111" s="330">
        <v>43861</v>
      </c>
      <c r="L111" s="393" t="b">
        <f t="shared" si="13"/>
        <v>1</v>
      </c>
      <c r="M111" s="393" t="b">
        <f t="shared" si="14"/>
        <v>1</v>
      </c>
      <c r="N111" s="393" t="s">
        <v>630</v>
      </c>
      <c r="O111" s="58"/>
      <c r="P111" s="165" t="s">
        <v>3592</v>
      </c>
      <c r="Q111" s="164"/>
    </row>
    <row r="112" spans="1:17" ht="96" x14ac:dyDescent="0.2">
      <c r="A112" s="146"/>
      <c r="B112" s="312">
        <v>17</v>
      </c>
      <c r="C112" s="324" t="str">
        <f t="shared" si="10"/>
        <v/>
      </c>
      <c r="D112" s="392" t="str">
        <f>TEXT(IFERROR(INDEX('Overview - Section A'!$A$42:$A$48,MATCH(J112,'Overview - Section A'!$I$42:$I$48,0)),""),"d-mmm-yy") &amp;" to " &amp; TEXT(IFERROR(INDEX('Overview - Section A'!$E$42:$E$48,MATCH(J112,'Overview - Section A'!$I$42:$I$48,0)),""),"d-mmm-yy")</f>
        <v>d-janv-yy to d-déc-yy</v>
      </c>
      <c r="E112" s="326">
        <f>F112*0.9</f>
        <v>4880.7</v>
      </c>
      <c r="F112" s="326">
        <v>5423</v>
      </c>
      <c r="G112" s="389">
        <f t="shared" si="11"/>
        <v>89.999999999999986</v>
      </c>
      <c r="H112" s="380"/>
      <c r="I112" s="393" t="str">
        <f t="shared" si="12"/>
        <v>MDR TB-6: Percentage of TB patients with DST result for at least Rifampicin among the total number of notified (new and retreatment) cases in the same year</v>
      </c>
      <c r="J112" s="330" t="s">
        <v>301</v>
      </c>
      <c r="K112" s="330">
        <v>44227</v>
      </c>
      <c r="L112" s="393" t="b">
        <f t="shared" si="13"/>
        <v>1</v>
      </c>
      <c r="M112" s="393" t="b">
        <f t="shared" si="14"/>
        <v>1</v>
      </c>
      <c r="N112" s="393" t="s">
        <v>631</v>
      </c>
      <c r="O112" s="58"/>
      <c r="P112" s="165" t="s">
        <v>3592</v>
      </c>
      <c r="Q112" s="164"/>
    </row>
    <row r="113" spans="1:17" ht="96" x14ac:dyDescent="0.2">
      <c r="A113" s="146"/>
      <c r="B113" s="312">
        <v>17</v>
      </c>
      <c r="C113" s="324" t="str">
        <f t="shared" si="10"/>
        <v/>
      </c>
      <c r="D113" s="392" t="str">
        <f>TEXT(IFERROR(INDEX('Overview - Section A'!$A$42:$A$48,MATCH(J113,'Overview - Section A'!$I$42:$I$48,0)),""),"d-mmm-yy") &amp;" to " &amp; TEXT(IFERROR(INDEX('Overview - Section A'!$E$42:$E$48,MATCH(J113,'Overview - Section A'!$I$42:$I$48,0)),""),"d-mmm-yy")</f>
        <v>d-janv-yy to d-déc-yy</v>
      </c>
      <c r="E113" s="326"/>
      <c r="F113" s="326"/>
      <c r="G113" s="389" t="str">
        <f t="shared" si="11"/>
        <v/>
      </c>
      <c r="H113" s="380"/>
      <c r="I113" s="393" t="str">
        <f t="shared" si="12"/>
        <v>MDR TB-6: Percentage of TB patients with DST result for at least Rifampicin among the total number of notified (new and retreatment) cases in the same year</v>
      </c>
      <c r="J113" s="330" t="s">
        <v>303</v>
      </c>
      <c r="K113" s="330">
        <v>44592</v>
      </c>
      <c r="L113" s="393" t="b">
        <f t="shared" si="13"/>
        <v>1</v>
      </c>
      <c r="M113" s="393" t="b">
        <f t="shared" si="14"/>
        <v>1</v>
      </c>
      <c r="N113" s="393" t="s">
        <v>632</v>
      </c>
      <c r="O113" s="58"/>
      <c r="P113" s="165"/>
      <c r="Q113" s="164"/>
    </row>
    <row r="114" spans="1:17" ht="80" x14ac:dyDescent="0.2">
      <c r="A114" s="146"/>
      <c r="B114" s="312">
        <v>18</v>
      </c>
      <c r="C114" s="324" t="str">
        <f t="shared" si="10"/>
        <v>MDR TB-7: Percentage of confirmed MDR-TB cases tested for susceptibility to any fluoroquinolone and any second-line injectable drug</v>
      </c>
      <c r="D114" s="392" t="str">
        <f>TEXT(IFERROR(INDEX('Overview - Section A'!$A$42:$A$48,MATCH(J114,'Overview - Section A'!$I$42:$I$48,0)),""),"d-mmm-yy") &amp;" to " &amp; TEXT(IFERROR(INDEX('Overview - Section A'!$E$42:$E$48,MATCH(J114,'Overview - Section A'!$I$42:$I$48,0)),""),"d-mmm-yy")</f>
        <v>d-janv-yy to d-déc-yy</v>
      </c>
      <c r="E114" s="326">
        <v>70</v>
      </c>
      <c r="F114" s="326">
        <v>70</v>
      </c>
      <c r="G114" s="389">
        <f t="shared" si="11"/>
        <v>100</v>
      </c>
      <c r="H114" s="380"/>
      <c r="I114" s="393" t="str">
        <f t="shared" si="12"/>
        <v>MDR TB-7: Percentage of confirmed MDR-TB cases tested for susceptibility to any fluoroquinolone and any second-line injectable drug</v>
      </c>
      <c r="J114" s="330" t="s">
        <v>297</v>
      </c>
      <c r="K114" s="330">
        <v>43496</v>
      </c>
      <c r="L114" s="393" t="b">
        <f t="shared" si="13"/>
        <v>1</v>
      </c>
      <c r="M114" s="393" t="b">
        <f t="shared" si="14"/>
        <v>1</v>
      </c>
      <c r="N114" s="393" t="s">
        <v>633</v>
      </c>
      <c r="O114" s="58"/>
      <c r="P114" s="165"/>
      <c r="Q114" s="164"/>
    </row>
    <row r="115" spans="1:17" ht="80" x14ac:dyDescent="0.2">
      <c r="A115" s="146"/>
      <c r="B115" s="312">
        <v>18</v>
      </c>
      <c r="C115" s="324" t="str">
        <f t="shared" si="10"/>
        <v/>
      </c>
      <c r="D115" s="392" t="str">
        <f>TEXT(IFERROR(INDEX('Overview - Section A'!$A$42:$A$48,MATCH(J115,'Overview - Section A'!$I$42:$I$48,0)),""),"d-mmm-yy") &amp;" to " &amp; TEXT(IFERROR(INDEX('Overview - Section A'!$E$42:$E$48,MATCH(J115,'Overview - Section A'!$I$42:$I$48,0)),""),"d-mmm-yy")</f>
        <v>d-janv-yy to d-déc-yy</v>
      </c>
      <c r="E115" s="326">
        <v>80</v>
      </c>
      <c r="F115" s="326">
        <v>80</v>
      </c>
      <c r="G115" s="389">
        <f t="shared" si="11"/>
        <v>100</v>
      </c>
      <c r="H115" s="380"/>
      <c r="I115" s="393" t="str">
        <f t="shared" si="12"/>
        <v>MDR TB-7: Percentage of confirmed MDR-TB cases tested for susceptibility to any fluoroquinolone and any second-line injectable drug</v>
      </c>
      <c r="J115" s="330" t="s">
        <v>299</v>
      </c>
      <c r="K115" s="330">
        <v>43861</v>
      </c>
      <c r="L115" s="393" t="b">
        <f t="shared" si="13"/>
        <v>1</v>
      </c>
      <c r="M115" s="393" t="b">
        <f t="shared" si="14"/>
        <v>1</v>
      </c>
      <c r="N115" s="393" t="s">
        <v>634</v>
      </c>
      <c r="O115" s="58"/>
      <c r="P115" s="165"/>
      <c r="Q115" s="164"/>
    </row>
    <row r="116" spans="1:17" ht="80" x14ac:dyDescent="0.2">
      <c r="A116" s="146"/>
      <c r="B116" s="312">
        <v>18</v>
      </c>
      <c r="C116" s="324" t="str">
        <f t="shared" si="10"/>
        <v/>
      </c>
      <c r="D116" s="392" t="str">
        <f>TEXT(IFERROR(INDEX('Overview - Section A'!$A$42:$A$48,MATCH(J116,'Overview - Section A'!$I$42:$I$48,0)),""),"d-mmm-yy") &amp;" to " &amp; TEXT(IFERROR(INDEX('Overview - Section A'!$E$42:$E$48,MATCH(J116,'Overview - Section A'!$I$42:$I$48,0)),""),"d-mmm-yy")</f>
        <v>d-janv-yy to d-déc-yy</v>
      </c>
      <c r="E116" s="326">
        <v>90</v>
      </c>
      <c r="F116" s="326">
        <v>90</v>
      </c>
      <c r="G116" s="389">
        <f t="shared" si="11"/>
        <v>100</v>
      </c>
      <c r="H116" s="380"/>
      <c r="I116" s="393" t="str">
        <f t="shared" si="12"/>
        <v>MDR TB-7: Percentage of confirmed MDR-TB cases tested for susceptibility to any fluoroquinolone and any second-line injectable drug</v>
      </c>
      <c r="J116" s="330" t="s">
        <v>301</v>
      </c>
      <c r="K116" s="330">
        <v>44227</v>
      </c>
      <c r="L116" s="393" t="b">
        <f t="shared" si="13"/>
        <v>1</v>
      </c>
      <c r="M116" s="393" t="b">
        <f t="shared" si="14"/>
        <v>1</v>
      </c>
      <c r="N116" s="393" t="s">
        <v>635</v>
      </c>
      <c r="O116" s="58"/>
      <c r="P116" s="165"/>
      <c r="Q116" s="164"/>
    </row>
    <row r="117" spans="1:17" ht="80" x14ac:dyDescent="0.2">
      <c r="A117" s="146"/>
      <c r="B117" s="312">
        <v>18</v>
      </c>
      <c r="C117" s="324" t="str">
        <f t="shared" si="10"/>
        <v/>
      </c>
      <c r="D117" s="392" t="str">
        <f>TEXT(IFERROR(INDEX('Overview - Section A'!$A$42:$A$48,MATCH(J117,'Overview - Section A'!$I$42:$I$48,0)),""),"d-mmm-yy") &amp;" to " &amp; TEXT(IFERROR(INDEX('Overview - Section A'!$E$42:$E$48,MATCH(J117,'Overview - Section A'!$I$42:$I$48,0)),""),"d-mmm-yy")</f>
        <v>d-janv-yy to d-déc-yy</v>
      </c>
      <c r="E117" s="326"/>
      <c r="F117" s="326"/>
      <c r="G117" s="389" t="str">
        <f t="shared" si="11"/>
        <v/>
      </c>
      <c r="H117" s="380"/>
      <c r="I117" s="393" t="str">
        <f t="shared" si="12"/>
        <v>MDR TB-7: Percentage of confirmed MDR-TB cases tested for susceptibility to any fluoroquinolone and any second-line injectable drug</v>
      </c>
      <c r="J117" s="330" t="s">
        <v>303</v>
      </c>
      <c r="K117" s="330">
        <v>44592</v>
      </c>
      <c r="L117" s="393" t="b">
        <f t="shared" si="13"/>
        <v>1</v>
      </c>
      <c r="M117" s="393" t="b">
        <f t="shared" si="14"/>
        <v>1</v>
      </c>
      <c r="N117" s="393" t="s">
        <v>636</v>
      </c>
      <c r="O117" s="58"/>
      <c r="P117" s="165"/>
      <c r="Q117" s="164"/>
    </row>
    <row r="118" spans="1:17" ht="80" x14ac:dyDescent="0.2">
      <c r="A118" s="146"/>
      <c r="B118" s="312">
        <v>19</v>
      </c>
      <c r="C118" s="324" t="str">
        <f t="shared" si="10"/>
        <v>TB/HIV-3.1: Percentage of people living with HIV in care (including PMTCT) who are screened for TB in HIV care or treatment settings</v>
      </c>
      <c r="D118" s="392" t="str">
        <f>TEXT(IFERROR(INDEX('Overview - Section A'!$A$42:$A$48,MATCH(J118,'Overview - Section A'!$I$42:$I$48,0)),""),"d-mmm-yy") &amp;" to " &amp; TEXT(IFERROR(INDEX('Overview - Section A'!$E$42:$E$48,MATCH(J118,'Overview - Section A'!$I$42:$I$48,0)),""),"d-mmm-yy")</f>
        <v>d-janv-yy to d-déc-yy</v>
      </c>
      <c r="E118" s="326">
        <v>6176</v>
      </c>
      <c r="F118" s="326">
        <v>6176</v>
      </c>
      <c r="G118" s="389">
        <f t="shared" si="11"/>
        <v>100</v>
      </c>
      <c r="H118" s="380"/>
      <c r="I118" s="393" t="str">
        <f t="shared" si="12"/>
        <v>TB/HIV-3.1: Percentage of people living with HIV in care (including PMTCT) who are screened for TB in HIV care or treatment settings</v>
      </c>
      <c r="J118" s="330" t="s">
        <v>297</v>
      </c>
      <c r="K118" s="330">
        <v>43496</v>
      </c>
      <c r="L118" s="393" t="b">
        <f t="shared" si="13"/>
        <v>1</v>
      </c>
      <c r="M118" s="393" t="b">
        <f t="shared" si="14"/>
        <v>1</v>
      </c>
      <c r="N118" s="393" t="s">
        <v>637</v>
      </c>
      <c r="O118" s="58"/>
      <c r="P118" s="165"/>
      <c r="Q118" s="164"/>
    </row>
    <row r="119" spans="1:17" ht="80" x14ac:dyDescent="0.2">
      <c r="A119" s="146"/>
      <c r="B119" s="312">
        <v>19</v>
      </c>
      <c r="C119" s="324" t="str">
        <f t="shared" si="10"/>
        <v/>
      </c>
      <c r="D119" s="392" t="str">
        <f>TEXT(IFERROR(INDEX('Overview - Section A'!$A$42:$A$48,MATCH(J119,'Overview - Section A'!$I$42:$I$48,0)),""),"d-mmm-yy") &amp;" to " &amp; TEXT(IFERROR(INDEX('Overview - Section A'!$E$42:$E$48,MATCH(J119,'Overview - Section A'!$I$42:$I$48,0)),""),"d-mmm-yy")</f>
        <v>d-janv-yy to d-déc-yy</v>
      </c>
      <c r="E119" s="326">
        <v>6738</v>
      </c>
      <c r="F119" s="326">
        <v>6738</v>
      </c>
      <c r="G119" s="389">
        <f t="shared" si="11"/>
        <v>100</v>
      </c>
      <c r="H119" s="380"/>
      <c r="I119" s="393" t="str">
        <f t="shared" si="12"/>
        <v>TB/HIV-3.1: Percentage of people living with HIV in care (including PMTCT) who are screened for TB in HIV care or treatment settings</v>
      </c>
      <c r="J119" s="330" t="s">
        <v>299</v>
      </c>
      <c r="K119" s="330">
        <v>43861</v>
      </c>
      <c r="L119" s="393" t="b">
        <f t="shared" si="13"/>
        <v>1</v>
      </c>
      <c r="M119" s="393" t="b">
        <f t="shared" si="14"/>
        <v>1</v>
      </c>
      <c r="N119" s="393" t="s">
        <v>638</v>
      </c>
      <c r="O119" s="58"/>
      <c r="P119" s="165"/>
      <c r="Q119" s="164"/>
    </row>
    <row r="120" spans="1:17" ht="80" x14ac:dyDescent="0.2">
      <c r="A120" s="146"/>
      <c r="B120" s="312">
        <v>19</v>
      </c>
      <c r="C120" s="324" t="str">
        <f t="shared" si="10"/>
        <v/>
      </c>
      <c r="D120" s="392" t="str">
        <f>TEXT(IFERROR(INDEX('Overview - Section A'!$A$42:$A$48,MATCH(J120,'Overview - Section A'!$I$42:$I$48,0)),""),"d-mmm-yy") &amp;" to " &amp; TEXT(IFERROR(INDEX('Overview - Section A'!$E$42:$E$48,MATCH(J120,'Overview - Section A'!$I$42:$I$48,0)),""),"d-mmm-yy")</f>
        <v>d-janv-yy to d-déc-yy</v>
      </c>
      <c r="E120" s="326">
        <v>7387</v>
      </c>
      <c r="F120" s="326">
        <v>7387</v>
      </c>
      <c r="G120" s="389">
        <f t="shared" si="11"/>
        <v>100</v>
      </c>
      <c r="H120" s="380"/>
      <c r="I120" s="393" t="str">
        <f t="shared" si="12"/>
        <v>TB/HIV-3.1: Percentage of people living with HIV in care (including PMTCT) who are screened for TB in HIV care or treatment settings</v>
      </c>
      <c r="J120" s="330" t="s">
        <v>301</v>
      </c>
      <c r="K120" s="330">
        <v>44227</v>
      </c>
      <c r="L120" s="393" t="b">
        <f t="shared" si="13"/>
        <v>1</v>
      </c>
      <c r="M120" s="393" t="b">
        <f t="shared" si="14"/>
        <v>1</v>
      </c>
      <c r="N120" s="393" t="s">
        <v>639</v>
      </c>
      <c r="O120" s="58"/>
      <c r="P120" s="165"/>
      <c r="Q120" s="164"/>
    </row>
    <row r="121" spans="1:17" ht="80" x14ac:dyDescent="0.2">
      <c r="A121" s="146"/>
      <c r="B121" s="312">
        <v>19</v>
      </c>
      <c r="C121" s="324" t="str">
        <f t="shared" si="10"/>
        <v/>
      </c>
      <c r="D121" s="392" t="str">
        <f>TEXT(IFERROR(INDEX('Overview - Section A'!$A$42:$A$48,MATCH(J121,'Overview - Section A'!$I$42:$I$48,0)),""),"d-mmm-yy") &amp;" to " &amp; TEXT(IFERROR(INDEX('Overview - Section A'!$E$42:$E$48,MATCH(J121,'Overview - Section A'!$I$42:$I$48,0)),""),"d-mmm-yy")</f>
        <v>d-janv-yy to d-déc-yy</v>
      </c>
      <c r="E121" s="326"/>
      <c r="F121" s="326"/>
      <c r="G121" s="389" t="str">
        <f t="shared" si="11"/>
        <v/>
      </c>
      <c r="H121" s="380"/>
      <c r="I121" s="393" t="str">
        <f t="shared" si="12"/>
        <v>TB/HIV-3.1: Percentage of people living with HIV in care (including PMTCT) who are screened for TB in HIV care or treatment settings</v>
      </c>
      <c r="J121" s="330" t="s">
        <v>303</v>
      </c>
      <c r="K121" s="330">
        <v>44592</v>
      </c>
      <c r="L121" s="393" t="b">
        <f t="shared" si="13"/>
        <v>1</v>
      </c>
      <c r="M121" s="393" t="b">
        <f t="shared" si="14"/>
        <v>1</v>
      </c>
      <c r="N121" s="393" t="s">
        <v>640</v>
      </c>
      <c r="O121" s="58"/>
      <c r="P121" s="165"/>
      <c r="Q121" s="164"/>
    </row>
    <row r="122" spans="1:17" ht="64" x14ac:dyDescent="0.2">
      <c r="A122" s="146"/>
      <c r="B122" s="312">
        <v>20</v>
      </c>
      <c r="C122" s="324" t="str">
        <f t="shared" si="10"/>
        <v>TB/HIV-4.1: Percentage of people living with HIV newly enrolled in HIV care started on TB preventive therapy</v>
      </c>
      <c r="D122" s="392" t="str">
        <f>TEXT(IFERROR(INDEX('Overview - Section A'!$A$42:$A$48,MATCH(J122,'Overview - Section A'!$I$42:$I$48,0)),""),"d-mmm-yy") &amp;" to " &amp; TEXT(IFERROR(INDEX('Overview - Section A'!$E$42:$E$48,MATCH(J122,'Overview - Section A'!$I$42:$I$48,0)),""),"d-mmm-yy")</f>
        <v>d-janv-yy to d-déc-yy</v>
      </c>
      <c r="E122" s="326">
        <v>800</v>
      </c>
      <c r="F122" s="326">
        <v>6176</v>
      </c>
      <c r="G122" s="389">
        <f t="shared" si="11"/>
        <v>12.953367875647666</v>
      </c>
      <c r="H122" s="380"/>
      <c r="I122" s="393" t="str">
        <f t="shared" si="12"/>
        <v>TB/HIV-4.1: Percentage of people living with HIV newly enrolled in HIV care started on TB preventive therapy</v>
      </c>
      <c r="J122" s="330" t="s">
        <v>297</v>
      </c>
      <c r="K122" s="330">
        <v>43496</v>
      </c>
      <c r="L122" s="393" t="b">
        <f t="shared" si="13"/>
        <v>1</v>
      </c>
      <c r="M122" s="393" t="b">
        <f t="shared" si="14"/>
        <v>1</v>
      </c>
      <c r="N122" s="393" t="s">
        <v>641</v>
      </c>
      <c r="O122" s="58"/>
      <c r="P122" s="165"/>
      <c r="Q122" s="164"/>
    </row>
    <row r="123" spans="1:17" ht="64" x14ac:dyDescent="0.2">
      <c r="A123" s="146"/>
      <c r="B123" s="312">
        <v>20</v>
      </c>
      <c r="C123" s="324" t="str">
        <f t="shared" si="10"/>
        <v/>
      </c>
      <c r="D123" s="392" t="str">
        <f>TEXT(IFERROR(INDEX('Overview - Section A'!$A$42:$A$48,MATCH(J123,'Overview - Section A'!$I$42:$I$48,0)),""),"d-mmm-yy") &amp;" to " &amp; TEXT(IFERROR(INDEX('Overview - Section A'!$E$42:$E$48,MATCH(J123,'Overview - Section A'!$I$42:$I$48,0)),""),"d-mmm-yy")</f>
        <v>d-janv-yy to d-déc-yy</v>
      </c>
      <c r="E123" s="326">
        <v>900</v>
      </c>
      <c r="F123" s="326">
        <v>6738</v>
      </c>
      <c r="G123" s="389">
        <f t="shared" si="11"/>
        <v>13.357079252003562</v>
      </c>
      <c r="H123" s="380"/>
      <c r="I123" s="393" t="str">
        <f t="shared" si="12"/>
        <v>TB/HIV-4.1: Percentage of people living with HIV newly enrolled in HIV care started on TB preventive therapy</v>
      </c>
      <c r="J123" s="330" t="s">
        <v>299</v>
      </c>
      <c r="K123" s="330">
        <v>43861</v>
      </c>
      <c r="L123" s="393" t="b">
        <f t="shared" si="13"/>
        <v>1</v>
      </c>
      <c r="M123" s="393" t="b">
        <f t="shared" si="14"/>
        <v>1</v>
      </c>
      <c r="N123" s="393" t="s">
        <v>642</v>
      </c>
      <c r="O123" s="58"/>
      <c r="P123" s="165"/>
      <c r="Q123" s="164"/>
    </row>
    <row r="124" spans="1:17" ht="64" x14ac:dyDescent="0.2">
      <c r="A124" s="146"/>
      <c r="B124" s="312">
        <v>20</v>
      </c>
      <c r="C124" s="324" t="str">
        <f t="shared" si="10"/>
        <v/>
      </c>
      <c r="D124" s="392" t="str">
        <f>TEXT(IFERROR(INDEX('Overview - Section A'!$A$42:$A$48,MATCH(J124,'Overview - Section A'!$I$42:$I$48,0)),""),"d-mmm-yy") &amp;" to " &amp; TEXT(IFERROR(INDEX('Overview - Section A'!$E$42:$E$48,MATCH(J124,'Overview - Section A'!$I$42:$I$48,0)),""),"d-mmm-yy")</f>
        <v>d-janv-yy to d-déc-yy</v>
      </c>
      <c r="E124" s="326">
        <v>1000</v>
      </c>
      <c r="F124" s="326">
        <v>7387</v>
      </c>
      <c r="G124" s="389">
        <f t="shared" si="11"/>
        <v>13.537295248409368</v>
      </c>
      <c r="H124" s="380"/>
      <c r="I124" s="393" t="str">
        <f t="shared" si="12"/>
        <v>TB/HIV-4.1: Percentage of people living with HIV newly enrolled in HIV care started on TB preventive therapy</v>
      </c>
      <c r="J124" s="330" t="s">
        <v>301</v>
      </c>
      <c r="K124" s="330">
        <v>44227</v>
      </c>
      <c r="L124" s="393" t="b">
        <f t="shared" si="13"/>
        <v>1</v>
      </c>
      <c r="M124" s="393" t="b">
        <f t="shared" si="14"/>
        <v>1</v>
      </c>
      <c r="N124" s="393" t="s">
        <v>643</v>
      </c>
      <c r="O124" s="58"/>
      <c r="P124" s="165"/>
      <c r="Q124" s="164"/>
    </row>
    <row r="125" spans="1:17" ht="64" x14ac:dyDescent="0.2">
      <c r="A125" s="146"/>
      <c r="B125" s="312">
        <v>20</v>
      </c>
      <c r="C125" s="324" t="str">
        <f t="shared" si="10"/>
        <v/>
      </c>
      <c r="D125" s="392" t="str">
        <f>TEXT(IFERROR(INDEX('Overview - Section A'!$A$42:$A$48,MATCH(J125,'Overview - Section A'!$I$42:$I$48,0)),""),"d-mmm-yy") &amp;" to " &amp; TEXT(IFERROR(INDEX('Overview - Section A'!$E$42:$E$48,MATCH(J125,'Overview - Section A'!$I$42:$I$48,0)),""),"d-mmm-yy")</f>
        <v>d-janv-yy to d-déc-yy</v>
      </c>
      <c r="E125" s="326"/>
      <c r="F125" s="326"/>
      <c r="G125" s="389" t="str">
        <f t="shared" si="11"/>
        <v/>
      </c>
      <c r="H125" s="380"/>
      <c r="I125" s="393" t="str">
        <f t="shared" si="12"/>
        <v>TB/HIV-4.1: Percentage of people living with HIV newly enrolled in HIV care started on TB preventive therapy</v>
      </c>
      <c r="J125" s="330" t="s">
        <v>303</v>
      </c>
      <c r="K125" s="330">
        <v>44592</v>
      </c>
      <c r="L125" s="393" t="b">
        <f t="shared" si="13"/>
        <v>1</v>
      </c>
      <c r="M125" s="393" t="b">
        <f t="shared" si="14"/>
        <v>1</v>
      </c>
      <c r="N125" s="393" t="s">
        <v>644</v>
      </c>
      <c r="O125" s="58"/>
      <c r="P125" s="165"/>
      <c r="Q125" s="164"/>
    </row>
    <row r="126" spans="1:17" ht="64" x14ac:dyDescent="0.2">
      <c r="A126" s="146"/>
      <c r="B126" s="312">
        <v>21</v>
      </c>
      <c r="C126" s="324" t="str">
        <f t="shared" si="10"/>
        <v>TB/HIV-5: Percentage of registered new and relapse TB patients with documented HIV status</v>
      </c>
      <c r="D126" s="392" t="str">
        <f>TEXT(IFERROR(INDEX('Overview - Section A'!$A$42:$A$48,MATCH(J126,'Overview - Section A'!$I$42:$I$48,0)),""),"d-mmm-yy") &amp;" to " &amp; TEXT(IFERROR(INDEX('Overview - Section A'!$E$42:$E$48,MATCH(J126,'Overview - Section A'!$I$42:$I$48,0)),""),"d-mmm-yy")</f>
        <v>d-janv-yy to d-déc-yy</v>
      </c>
      <c r="E126" s="326">
        <v>6408</v>
      </c>
      <c r="F126" s="326">
        <v>6408</v>
      </c>
      <c r="G126" s="389">
        <f t="shared" si="11"/>
        <v>100</v>
      </c>
      <c r="H126" s="380"/>
      <c r="I126" s="393" t="str">
        <f t="shared" si="12"/>
        <v>TB/HIV-5: Percentage of registered new and relapse TB patients with documented HIV status</v>
      </c>
      <c r="J126" s="330" t="s">
        <v>297</v>
      </c>
      <c r="K126" s="330">
        <v>43496</v>
      </c>
      <c r="L126" s="393" t="b">
        <f t="shared" si="13"/>
        <v>1</v>
      </c>
      <c r="M126" s="393" t="b">
        <f t="shared" si="14"/>
        <v>1</v>
      </c>
      <c r="N126" s="393" t="s">
        <v>645</v>
      </c>
      <c r="O126" s="58"/>
      <c r="P126" s="165"/>
      <c r="Q126" s="164"/>
    </row>
    <row r="127" spans="1:17" ht="64" x14ac:dyDescent="0.2">
      <c r="A127" s="146"/>
      <c r="B127" s="312">
        <v>21</v>
      </c>
      <c r="C127" s="324" t="str">
        <f t="shared" si="10"/>
        <v/>
      </c>
      <c r="D127" s="392" t="str">
        <f>TEXT(IFERROR(INDEX('Overview - Section A'!$A$42:$A$48,MATCH(J127,'Overview - Section A'!$I$42:$I$48,0)),""),"d-mmm-yy") &amp;" to " &amp; TEXT(IFERROR(INDEX('Overview - Section A'!$E$42:$E$48,MATCH(J127,'Overview - Section A'!$I$42:$I$48,0)),""),"d-mmm-yy")</f>
        <v>d-janv-yy to d-déc-yy</v>
      </c>
      <c r="E127" s="326">
        <v>7005</v>
      </c>
      <c r="F127" s="326">
        <v>7005</v>
      </c>
      <c r="G127" s="389">
        <f t="shared" si="11"/>
        <v>100</v>
      </c>
      <c r="H127" s="380"/>
      <c r="I127" s="393" t="str">
        <f t="shared" si="12"/>
        <v>TB/HIV-5: Percentage of registered new and relapse TB patients with documented HIV status</v>
      </c>
      <c r="J127" s="330" t="s">
        <v>299</v>
      </c>
      <c r="K127" s="330">
        <v>43861</v>
      </c>
      <c r="L127" s="393" t="b">
        <f t="shared" si="13"/>
        <v>1</v>
      </c>
      <c r="M127" s="393" t="b">
        <f t="shared" si="14"/>
        <v>1</v>
      </c>
      <c r="N127" s="393" t="s">
        <v>646</v>
      </c>
      <c r="O127" s="58"/>
      <c r="P127" s="165"/>
      <c r="Q127" s="164"/>
    </row>
    <row r="128" spans="1:17" ht="64" x14ac:dyDescent="0.2">
      <c r="A128" s="146"/>
      <c r="B128" s="312">
        <v>21</v>
      </c>
      <c r="C128" s="324" t="str">
        <f t="shared" si="10"/>
        <v/>
      </c>
      <c r="D128" s="392" t="str">
        <f>TEXT(IFERROR(INDEX('Overview - Section A'!$A$42:$A$48,MATCH(J128,'Overview - Section A'!$I$42:$I$48,0)),""),"d-mmm-yy") &amp;" to " &amp; TEXT(IFERROR(INDEX('Overview - Section A'!$E$42:$E$48,MATCH(J128,'Overview - Section A'!$I$42:$I$48,0)),""),"d-mmm-yy")</f>
        <v>d-janv-yy to d-déc-yy</v>
      </c>
      <c r="E128" s="326">
        <v>7523</v>
      </c>
      <c r="F128" s="326">
        <v>7523</v>
      </c>
      <c r="G128" s="389">
        <f t="shared" si="11"/>
        <v>100</v>
      </c>
      <c r="H128" s="380"/>
      <c r="I128" s="393" t="str">
        <f t="shared" si="12"/>
        <v>TB/HIV-5: Percentage of registered new and relapse TB patients with documented HIV status</v>
      </c>
      <c r="J128" s="330" t="s">
        <v>301</v>
      </c>
      <c r="K128" s="330">
        <v>44227</v>
      </c>
      <c r="L128" s="393" t="b">
        <f t="shared" si="13"/>
        <v>1</v>
      </c>
      <c r="M128" s="393" t="b">
        <f t="shared" si="14"/>
        <v>1</v>
      </c>
      <c r="N128" s="393" t="s">
        <v>647</v>
      </c>
      <c r="O128" s="58"/>
      <c r="P128" s="165"/>
      <c r="Q128" s="164"/>
    </row>
    <row r="129" spans="1:17" ht="64" x14ac:dyDescent="0.2">
      <c r="A129" s="146"/>
      <c r="B129" s="312">
        <v>21</v>
      </c>
      <c r="C129" s="324" t="str">
        <f t="shared" si="10"/>
        <v/>
      </c>
      <c r="D129" s="392" t="str">
        <f>TEXT(IFERROR(INDEX('Overview - Section A'!$A$42:$A$48,MATCH(J129,'Overview - Section A'!$I$42:$I$48,0)),""),"d-mmm-yy") &amp;" to " &amp; TEXT(IFERROR(INDEX('Overview - Section A'!$E$42:$E$48,MATCH(J129,'Overview - Section A'!$I$42:$I$48,0)),""),"d-mmm-yy")</f>
        <v>d-janv-yy to d-déc-yy</v>
      </c>
      <c r="E129" s="326"/>
      <c r="F129" s="326"/>
      <c r="G129" s="389" t="str">
        <f t="shared" si="11"/>
        <v/>
      </c>
      <c r="H129" s="380"/>
      <c r="I129" s="393" t="str">
        <f t="shared" si="12"/>
        <v>TB/HIV-5: Percentage of registered new and relapse TB patients with documented HIV status</v>
      </c>
      <c r="J129" s="330" t="s">
        <v>303</v>
      </c>
      <c r="K129" s="330">
        <v>44592</v>
      </c>
      <c r="L129" s="393" t="b">
        <f t="shared" si="13"/>
        <v>1</v>
      </c>
      <c r="M129" s="393" t="b">
        <f t="shared" si="14"/>
        <v>1</v>
      </c>
      <c r="N129" s="393" t="s">
        <v>648</v>
      </c>
      <c r="O129" s="58"/>
      <c r="P129" s="165"/>
      <c r="Q129" s="164"/>
    </row>
    <row r="130" spans="1:17" ht="64" x14ac:dyDescent="0.2">
      <c r="A130" s="146"/>
      <c r="B130" s="312">
        <v>22</v>
      </c>
      <c r="C130" s="324" t="str">
        <f t="shared" si="10"/>
        <v>TB/HIV-6(M): Percentage of HIV-positive new and relapse TB patients on ART during TB treatment</v>
      </c>
      <c r="D130" s="392" t="str">
        <f>TEXT(IFERROR(INDEX('Overview - Section A'!$A$42:$A$48,MATCH(J130,'Overview - Section A'!$I$42:$I$48,0)),""),"d-mmm-yy") &amp;" to " &amp; TEXT(IFERROR(INDEX('Overview - Section A'!$E$42:$E$48,MATCH(J130,'Overview - Section A'!$I$42:$I$48,0)),""),"d-mmm-yy")</f>
        <v>d-janv-yy to d-déc-yy</v>
      </c>
      <c r="E130" s="326">
        <f>F130*0.9</f>
        <v>288</v>
      </c>
      <c r="F130" s="326">
        <v>320</v>
      </c>
      <c r="G130" s="389">
        <f t="shared" si="11"/>
        <v>90</v>
      </c>
      <c r="H130" s="380"/>
      <c r="I130" s="393" t="str">
        <f t="shared" si="12"/>
        <v>TB/HIV-6(M): Percentage of HIV-positive new and relapse TB patients on ART during TB treatment</v>
      </c>
      <c r="J130" s="330" t="s">
        <v>297</v>
      </c>
      <c r="K130" s="330">
        <v>43496</v>
      </c>
      <c r="L130" s="393" t="b">
        <f t="shared" si="13"/>
        <v>1</v>
      </c>
      <c r="M130" s="393" t="b">
        <f t="shared" si="14"/>
        <v>1</v>
      </c>
      <c r="N130" s="393" t="s">
        <v>649</v>
      </c>
      <c r="O130" s="58"/>
      <c r="P130" s="165"/>
      <c r="Q130" s="164"/>
    </row>
    <row r="131" spans="1:17" ht="64" x14ac:dyDescent="0.2">
      <c r="A131" s="146"/>
      <c r="B131" s="312">
        <v>22</v>
      </c>
      <c r="C131" s="324" t="str">
        <f t="shared" si="10"/>
        <v/>
      </c>
      <c r="D131" s="392" t="str">
        <f>TEXT(IFERROR(INDEX('Overview - Section A'!$A$42:$A$48,MATCH(J131,'Overview - Section A'!$I$42:$I$48,0)),""),"d-mmm-yy") &amp;" to " &amp; TEXT(IFERROR(INDEX('Overview - Section A'!$E$42:$E$48,MATCH(J131,'Overview - Section A'!$I$42:$I$48,0)),""),"d-mmm-yy")</f>
        <v>d-janv-yy to d-déc-yy</v>
      </c>
      <c r="E131" s="326">
        <f t="shared" ref="E131:E132" si="15">F131*0.9</f>
        <v>315</v>
      </c>
      <c r="F131" s="326">
        <v>350</v>
      </c>
      <c r="G131" s="389">
        <f t="shared" si="11"/>
        <v>90</v>
      </c>
      <c r="H131" s="380"/>
      <c r="I131" s="393" t="str">
        <f t="shared" si="12"/>
        <v>TB/HIV-6(M): Percentage of HIV-positive new and relapse TB patients on ART during TB treatment</v>
      </c>
      <c r="J131" s="330" t="s">
        <v>299</v>
      </c>
      <c r="K131" s="330">
        <v>43861</v>
      </c>
      <c r="L131" s="393" t="b">
        <f t="shared" si="13"/>
        <v>1</v>
      </c>
      <c r="M131" s="393" t="b">
        <f t="shared" si="14"/>
        <v>1</v>
      </c>
      <c r="N131" s="393" t="s">
        <v>650</v>
      </c>
      <c r="O131" s="58"/>
      <c r="P131" s="165"/>
      <c r="Q131" s="164"/>
    </row>
    <row r="132" spans="1:17" ht="64" x14ac:dyDescent="0.2">
      <c r="A132" s="146"/>
      <c r="B132" s="312">
        <v>22</v>
      </c>
      <c r="C132" s="324" t="str">
        <f t="shared" si="10"/>
        <v/>
      </c>
      <c r="D132" s="392" t="str">
        <f>TEXT(IFERROR(INDEX('Overview - Section A'!$A$42:$A$48,MATCH(J132,'Overview - Section A'!$I$42:$I$48,0)),""),"d-mmm-yy") &amp;" to " &amp; TEXT(IFERROR(INDEX('Overview - Section A'!$E$42:$E$48,MATCH(J132,'Overview - Section A'!$I$42:$I$48,0)),""),"d-mmm-yy")</f>
        <v>d-janv-yy to d-déc-yy</v>
      </c>
      <c r="E132" s="326">
        <f t="shared" si="15"/>
        <v>338.40000000000003</v>
      </c>
      <c r="F132" s="326">
        <v>376</v>
      </c>
      <c r="G132" s="389">
        <f t="shared" si="11"/>
        <v>90.000000000000014</v>
      </c>
      <c r="H132" s="380"/>
      <c r="I132" s="393" t="str">
        <f t="shared" si="12"/>
        <v>TB/HIV-6(M): Percentage of HIV-positive new and relapse TB patients on ART during TB treatment</v>
      </c>
      <c r="J132" s="330" t="s">
        <v>301</v>
      </c>
      <c r="K132" s="330">
        <v>44227</v>
      </c>
      <c r="L132" s="393" t="b">
        <f t="shared" si="13"/>
        <v>1</v>
      </c>
      <c r="M132" s="393" t="b">
        <f t="shared" si="14"/>
        <v>1</v>
      </c>
      <c r="N132" s="393" t="s">
        <v>651</v>
      </c>
      <c r="O132" s="58"/>
      <c r="P132" s="165"/>
      <c r="Q132" s="164"/>
    </row>
    <row r="133" spans="1:17" ht="64" x14ac:dyDescent="0.2">
      <c r="A133" s="146"/>
      <c r="B133" s="312">
        <v>22</v>
      </c>
      <c r="C133" s="324" t="str">
        <f t="shared" si="10"/>
        <v/>
      </c>
      <c r="D133" s="392" t="str">
        <f>TEXT(IFERROR(INDEX('Overview - Section A'!$A$42:$A$48,MATCH(J133,'Overview - Section A'!$I$42:$I$48,0)),""),"d-mmm-yy") &amp;" to " &amp; TEXT(IFERROR(INDEX('Overview - Section A'!$E$42:$E$48,MATCH(J133,'Overview - Section A'!$I$42:$I$48,0)),""),"d-mmm-yy")</f>
        <v>d-janv-yy to d-déc-yy</v>
      </c>
      <c r="E133" s="326"/>
      <c r="F133" s="326"/>
      <c r="G133" s="389" t="str">
        <f t="shared" si="11"/>
        <v/>
      </c>
      <c r="H133" s="380"/>
      <c r="I133" s="393" t="str">
        <f t="shared" si="12"/>
        <v>TB/HIV-6(M): Percentage of HIV-positive new and relapse TB patients on ART during TB treatment</v>
      </c>
      <c r="J133" s="330" t="s">
        <v>303</v>
      </c>
      <c r="K133" s="330">
        <v>44592</v>
      </c>
      <c r="L133" s="393" t="b">
        <f t="shared" si="13"/>
        <v>1</v>
      </c>
      <c r="M133" s="393" t="b">
        <f t="shared" si="14"/>
        <v>1</v>
      </c>
      <c r="N133" s="393" t="s">
        <v>652</v>
      </c>
      <c r="O133" s="58"/>
      <c r="P133" s="165"/>
      <c r="Q133" s="164"/>
    </row>
    <row r="134" spans="1:17" ht="64" x14ac:dyDescent="0.2">
      <c r="A134" s="146"/>
      <c r="B134" s="312">
        <v>23</v>
      </c>
      <c r="C134" s="324" t="str">
        <f t="shared" si="10"/>
        <v>M&amp;E-1: Percentage of HMIS or other routine reporting units submitting timely reports according to national guidelines</v>
      </c>
      <c r="D134" s="392" t="str">
        <f>TEXT(IFERROR(INDEX('Overview - Section A'!$A$42:$A$48,MATCH(J134,'Overview - Section A'!$I$42:$I$48,0)),""),"d-mmm-yy") &amp;" to " &amp; TEXT(IFERROR(INDEX('Overview - Section A'!$E$42:$E$48,MATCH(J134,'Overview - Section A'!$I$42:$I$48,0)),""),"d-mmm-yy")</f>
        <v>d-janv-yy to d-déc-yy</v>
      </c>
      <c r="E134" s="326">
        <v>162</v>
      </c>
      <c r="F134" s="326">
        <v>162</v>
      </c>
      <c r="G134" s="389">
        <f t="shared" si="11"/>
        <v>100</v>
      </c>
      <c r="H134" s="380"/>
      <c r="I134" s="393" t="str">
        <f t="shared" si="12"/>
        <v>M&amp;E-1: Percentage of HMIS or other routine reporting units submitting timely reports according to national guidelines</v>
      </c>
      <c r="J134" s="330" t="s">
        <v>297</v>
      </c>
      <c r="K134" s="330">
        <v>43496</v>
      </c>
      <c r="L134" s="393" t="b">
        <f t="shared" si="13"/>
        <v>1</v>
      </c>
      <c r="M134" s="393" t="b">
        <f t="shared" si="14"/>
        <v>1</v>
      </c>
      <c r="N134" s="393" t="s">
        <v>653</v>
      </c>
      <c r="O134" s="58"/>
      <c r="P134" s="165"/>
      <c r="Q134" s="164"/>
    </row>
    <row r="135" spans="1:17" ht="64" x14ac:dyDescent="0.2">
      <c r="A135" s="146"/>
      <c r="B135" s="312">
        <v>23</v>
      </c>
      <c r="C135" s="324" t="str">
        <f t="shared" si="10"/>
        <v/>
      </c>
      <c r="D135" s="392" t="str">
        <f>TEXT(IFERROR(INDEX('Overview - Section A'!$A$42:$A$48,MATCH(J135,'Overview - Section A'!$I$42:$I$48,0)),""),"d-mmm-yy") &amp;" to " &amp; TEXT(IFERROR(INDEX('Overview - Section A'!$E$42:$E$48,MATCH(J135,'Overview - Section A'!$I$42:$I$48,0)),""),"d-mmm-yy")</f>
        <v>d-janv-yy to d-déc-yy</v>
      </c>
      <c r="E135" s="326">
        <v>162</v>
      </c>
      <c r="F135" s="326">
        <v>162</v>
      </c>
      <c r="G135" s="389">
        <f t="shared" si="11"/>
        <v>100</v>
      </c>
      <c r="H135" s="380"/>
      <c r="I135" s="393" t="str">
        <f t="shared" si="12"/>
        <v>M&amp;E-1: Percentage of HMIS or other routine reporting units submitting timely reports according to national guidelines</v>
      </c>
      <c r="J135" s="330" t="s">
        <v>299</v>
      </c>
      <c r="K135" s="330">
        <v>43861</v>
      </c>
      <c r="L135" s="393" t="b">
        <f t="shared" si="13"/>
        <v>1</v>
      </c>
      <c r="M135" s="393" t="b">
        <f t="shared" si="14"/>
        <v>1</v>
      </c>
      <c r="N135" s="393" t="s">
        <v>654</v>
      </c>
      <c r="O135" s="58"/>
      <c r="P135" s="165"/>
      <c r="Q135" s="164"/>
    </row>
    <row r="136" spans="1:17" ht="64" x14ac:dyDescent="0.2">
      <c r="A136" s="146"/>
      <c r="B136" s="312">
        <v>23</v>
      </c>
      <c r="C136" s="324" t="str">
        <f t="shared" si="10"/>
        <v/>
      </c>
      <c r="D136" s="392" t="str">
        <f>TEXT(IFERROR(INDEX('Overview - Section A'!$A$42:$A$48,MATCH(J136,'Overview - Section A'!$I$42:$I$48,0)),""),"d-mmm-yy") &amp;" to " &amp; TEXT(IFERROR(INDEX('Overview - Section A'!$E$42:$E$48,MATCH(J136,'Overview - Section A'!$I$42:$I$48,0)),""),"d-mmm-yy")</f>
        <v>d-janv-yy to d-déc-yy</v>
      </c>
      <c r="E136" s="326">
        <v>162</v>
      </c>
      <c r="F136" s="326">
        <v>162</v>
      </c>
      <c r="G136" s="389">
        <f t="shared" si="11"/>
        <v>100</v>
      </c>
      <c r="H136" s="380"/>
      <c r="I136" s="393" t="str">
        <f t="shared" si="12"/>
        <v>M&amp;E-1: Percentage of HMIS or other routine reporting units submitting timely reports according to national guidelines</v>
      </c>
      <c r="J136" s="330" t="s">
        <v>301</v>
      </c>
      <c r="K136" s="330">
        <v>44227</v>
      </c>
      <c r="L136" s="393" t="b">
        <f t="shared" si="13"/>
        <v>1</v>
      </c>
      <c r="M136" s="393" t="b">
        <f t="shared" si="14"/>
        <v>1</v>
      </c>
      <c r="N136" s="393" t="s">
        <v>655</v>
      </c>
      <c r="O136" s="58"/>
      <c r="P136" s="165"/>
      <c r="Q136" s="164"/>
    </row>
    <row r="137" spans="1:17" ht="64" x14ac:dyDescent="0.2">
      <c r="A137" s="146"/>
      <c r="B137" s="312">
        <v>23</v>
      </c>
      <c r="C137" s="324" t="str">
        <f t="shared" si="10"/>
        <v/>
      </c>
      <c r="D137" s="392" t="str">
        <f>TEXT(IFERROR(INDEX('Overview - Section A'!$A$42:$A$48,MATCH(J137,'Overview - Section A'!$I$42:$I$48,0)),""),"d-mmm-yy") &amp;" to " &amp; TEXT(IFERROR(INDEX('Overview - Section A'!$E$42:$E$48,MATCH(J137,'Overview - Section A'!$I$42:$I$48,0)),""),"d-mmm-yy")</f>
        <v>d-janv-yy to d-déc-yy</v>
      </c>
      <c r="E137" s="326"/>
      <c r="F137" s="326"/>
      <c r="G137" s="389" t="str">
        <f t="shared" si="11"/>
        <v/>
      </c>
      <c r="H137" s="380"/>
      <c r="I137" s="393" t="str">
        <f t="shared" si="12"/>
        <v>M&amp;E-1: Percentage of HMIS or other routine reporting units submitting timely reports according to national guidelines</v>
      </c>
      <c r="J137" s="330" t="s">
        <v>303</v>
      </c>
      <c r="K137" s="330">
        <v>44592</v>
      </c>
      <c r="L137" s="393" t="b">
        <f t="shared" si="13"/>
        <v>1</v>
      </c>
      <c r="M137" s="393" t="b">
        <f t="shared" si="14"/>
        <v>1</v>
      </c>
      <c r="N137" s="393" t="s">
        <v>656</v>
      </c>
      <c r="O137" s="58"/>
      <c r="P137" s="165"/>
      <c r="Q137" s="164"/>
    </row>
    <row r="138" spans="1:17" ht="64" x14ac:dyDescent="0.2">
      <c r="A138" s="146"/>
      <c r="B138" s="312">
        <v>24</v>
      </c>
      <c r="C138" s="324" t="str">
        <f t="shared" si="10"/>
        <v>PSM-2: Percentage of health facilities with essential medicines and life-saving commodities in stock</v>
      </c>
      <c r="D138" s="392" t="str">
        <f>TEXT(IFERROR(INDEX('Overview - Section A'!$A$42:$A$48,MATCH(J138,'Overview - Section A'!$I$42:$I$48,0)),""),"d-mmm-yy") &amp;" to " &amp; TEXT(IFERROR(INDEX('Overview - Section A'!$E$42:$E$48,MATCH(J138,'Overview - Section A'!$I$42:$I$48,0)),""),"d-mmm-yy")</f>
        <v>d-janv-yy to d-déc-yy</v>
      </c>
      <c r="E138" s="326">
        <v>162</v>
      </c>
      <c r="F138" s="326">
        <v>162</v>
      </c>
      <c r="G138" s="389">
        <f t="shared" ref="G138:G140" si="16">IFERROR(IF(F138&lt;&gt;"",(E138/F138)*100,""),"")</f>
        <v>100</v>
      </c>
      <c r="H138" s="380"/>
      <c r="I138" s="393" t="str">
        <f t="shared" si="12"/>
        <v>PSM-2: Percentage of health facilities with essential medicines and life-saving commodities in stock</v>
      </c>
      <c r="J138" s="330" t="s">
        <v>297</v>
      </c>
      <c r="K138" s="330">
        <v>43496</v>
      </c>
      <c r="L138" s="393" t="b">
        <f t="shared" si="13"/>
        <v>1</v>
      </c>
      <c r="M138" s="393" t="b">
        <f t="shared" si="14"/>
        <v>1</v>
      </c>
      <c r="N138" s="393" t="s">
        <v>657</v>
      </c>
      <c r="O138" s="58"/>
      <c r="P138" s="165"/>
      <c r="Q138" s="164"/>
    </row>
    <row r="139" spans="1:17" ht="64" x14ac:dyDescent="0.2">
      <c r="A139" s="146"/>
      <c r="B139" s="312">
        <v>24</v>
      </c>
      <c r="C139" s="324" t="str">
        <f t="shared" si="10"/>
        <v/>
      </c>
      <c r="D139" s="392" t="str">
        <f>TEXT(IFERROR(INDEX('Overview - Section A'!$A$42:$A$48,MATCH(J139,'Overview - Section A'!$I$42:$I$48,0)),""),"d-mmm-yy") &amp;" to " &amp; TEXT(IFERROR(INDEX('Overview - Section A'!$E$42:$E$48,MATCH(J139,'Overview - Section A'!$I$42:$I$48,0)),""),"d-mmm-yy")</f>
        <v>d-janv-yy to d-déc-yy</v>
      </c>
      <c r="E139" s="326">
        <v>162</v>
      </c>
      <c r="F139" s="326">
        <v>162</v>
      </c>
      <c r="G139" s="389">
        <f t="shared" si="16"/>
        <v>100</v>
      </c>
      <c r="H139" s="380"/>
      <c r="I139" s="393" t="str">
        <f t="shared" si="12"/>
        <v>PSM-2: Percentage of health facilities with essential medicines and life-saving commodities in stock</v>
      </c>
      <c r="J139" s="330" t="s">
        <v>299</v>
      </c>
      <c r="K139" s="330">
        <v>43861</v>
      </c>
      <c r="L139" s="393" t="b">
        <f t="shared" si="13"/>
        <v>1</v>
      </c>
      <c r="M139" s="393" t="b">
        <f t="shared" si="14"/>
        <v>1</v>
      </c>
      <c r="N139" s="393" t="s">
        <v>658</v>
      </c>
      <c r="O139" s="58"/>
      <c r="P139" s="165"/>
      <c r="Q139" s="164"/>
    </row>
    <row r="140" spans="1:17" ht="64" x14ac:dyDescent="0.2">
      <c r="A140" s="146"/>
      <c r="B140" s="312">
        <v>24</v>
      </c>
      <c r="C140" s="324" t="str">
        <f t="shared" si="10"/>
        <v/>
      </c>
      <c r="D140" s="392" t="str">
        <f>TEXT(IFERROR(INDEX('Overview - Section A'!$A$42:$A$48,MATCH(J140,'Overview - Section A'!$I$42:$I$48,0)),""),"d-mmm-yy") &amp;" to " &amp; TEXT(IFERROR(INDEX('Overview - Section A'!$E$42:$E$48,MATCH(J140,'Overview - Section A'!$I$42:$I$48,0)),""),"d-mmm-yy")</f>
        <v>d-janv-yy to d-déc-yy</v>
      </c>
      <c r="E140" s="326">
        <v>162</v>
      </c>
      <c r="F140" s="326">
        <v>162</v>
      </c>
      <c r="G140" s="389">
        <f t="shared" si="16"/>
        <v>100</v>
      </c>
      <c r="H140" s="380"/>
      <c r="I140" s="393" t="str">
        <f t="shared" si="12"/>
        <v>PSM-2: Percentage of health facilities with essential medicines and life-saving commodities in stock</v>
      </c>
      <c r="J140" s="330" t="s">
        <v>301</v>
      </c>
      <c r="K140" s="330">
        <v>44227</v>
      </c>
      <c r="L140" s="393" t="b">
        <f t="shared" si="13"/>
        <v>1</v>
      </c>
      <c r="M140" s="393" t="b">
        <f t="shared" si="14"/>
        <v>1</v>
      </c>
      <c r="N140" s="393" t="s">
        <v>659</v>
      </c>
      <c r="O140" s="58"/>
      <c r="P140" s="165"/>
      <c r="Q140" s="164"/>
    </row>
    <row r="141" spans="1:17" ht="64" x14ac:dyDescent="0.2">
      <c r="A141" s="146"/>
      <c r="B141" s="312">
        <v>24</v>
      </c>
      <c r="C141" s="324" t="str">
        <f t="shared" si="10"/>
        <v/>
      </c>
      <c r="D141" s="392" t="str">
        <f>TEXT(IFERROR(INDEX('Overview - Section A'!$A$42:$A$48,MATCH(J141,'Overview - Section A'!$I$42:$I$48,0)),""),"d-mmm-yy") &amp;" to " &amp; TEXT(IFERROR(INDEX('Overview - Section A'!$E$42:$E$48,MATCH(J141,'Overview - Section A'!$I$42:$I$48,0)),""),"d-mmm-yy")</f>
        <v>d-janv-yy to d-déc-yy</v>
      </c>
      <c r="E141" s="326"/>
      <c r="F141" s="326"/>
      <c r="G141" s="389" t="str">
        <f t="shared" si="11"/>
        <v/>
      </c>
      <c r="H141" s="380"/>
      <c r="I141" s="393" t="str">
        <f t="shared" si="12"/>
        <v>PSM-2: Percentage of health facilities with essential medicines and life-saving commodities in stock</v>
      </c>
      <c r="J141" s="330" t="s">
        <v>303</v>
      </c>
      <c r="K141" s="330">
        <v>44592</v>
      </c>
      <c r="L141" s="393" t="b">
        <f t="shared" si="13"/>
        <v>1</v>
      </c>
      <c r="M141" s="393" t="b">
        <f t="shared" si="14"/>
        <v>1</v>
      </c>
      <c r="N141" s="393" t="s">
        <v>660</v>
      </c>
      <c r="O141" s="58"/>
      <c r="P141" s="165"/>
      <c r="Q141" s="164"/>
    </row>
    <row r="142" spans="1:17" x14ac:dyDescent="0.2">
      <c r="A142" s="146"/>
      <c r="B142" s="312">
        <v>25</v>
      </c>
      <c r="C142" s="324" t="str">
        <f t="shared" si="10"/>
        <v/>
      </c>
      <c r="D142" s="392" t="str">
        <f>TEXT(IFERROR(INDEX('Overview - Section A'!$A$42:$A$48,MATCH(J142,'Overview - Section A'!$I$42:$I$48,0)),""),"d-mmm-yy") &amp;" to " &amp; TEXT(IFERROR(INDEX('Overview - Section A'!$E$42:$E$48,MATCH(J142,'Overview - Section A'!$I$42:$I$48,0)),""),"d-mmm-yy")</f>
        <v>d-janv-yy to d-déc-yy</v>
      </c>
      <c r="E142" s="326"/>
      <c r="F142" s="326"/>
      <c r="G142" s="389" t="str">
        <f t="shared" si="11"/>
        <v/>
      </c>
      <c r="H142" s="380"/>
      <c r="I142" s="393" t="str">
        <f t="shared" si="12"/>
        <v/>
      </c>
      <c r="J142" s="330" t="s">
        <v>297</v>
      </c>
      <c r="K142" s="330">
        <v>43496</v>
      </c>
      <c r="L142" s="393" t="b">
        <f t="shared" si="13"/>
        <v>1</v>
      </c>
      <c r="M142" s="393" t="b">
        <f t="shared" si="14"/>
        <v>0</v>
      </c>
      <c r="N142" s="393" t="s">
        <v>661</v>
      </c>
      <c r="O142" s="58"/>
      <c r="P142" s="165"/>
      <c r="Q142" s="164"/>
    </row>
    <row r="143" spans="1:17" x14ac:dyDescent="0.2">
      <c r="A143" s="146"/>
      <c r="B143" s="312">
        <v>25</v>
      </c>
      <c r="C143" s="324" t="str">
        <f t="shared" si="10"/>
        <v/>
      </c>
      <c r="D143" s="392" t="str">
        <f>TEXT(IFERROR(INDEX('Overview - Section A'!$A$42:$A$48,MATCH(J143,'Overview - Section A'!$I$42:$I$48,0)),""),"d-mmm-yy") &amp;" to " &amp; TEXT(IFERROR(INDEX('Overview - Section A'!$E$42:$E$48,MATCH(J143,'Overview - Section A'!$I$42:$I$48,0)),""),"d-mmm-yy")</f>
        <v>d-janv-yy to d-déc-yy</v>
      </c>
      <c r="E143" s="326"/>
      <c r="F143" s="326"/>
      <c r="G143" s="389" t="str">
        <f t="shared" si="11"/>
        <v/>
      </c>
      <c r="H143" s="380"/>
      <c r="I143" s="393" t="str">
        <f t="shared" si="12"/>
        <v/>
      </c>
      <c r="J143" s="330" t="s">
        <v>299</v>
      </c>
      <c r="K143" s="330">
        <v>43861</v>
      </c>
      <c r="L143" s="393" t="b">
        <f t="shared" si="13"/>
        <v>1</v>
      </c>
      <c r="M143" s="393" t="b">
        <f t="shared" si="14"/>
        <v>0</v>
      </c>
      <c r="N143" s="393" t="s">
        <v>662</v>
      </c>
      <c r="O143" s="58"/>
      <c r="P143" s="165"/>
      <c r="Q143" s="164"/>
    </row>
    <row r="144" spans="1:17" x14ac:dyDescent="0.2">
      <c r="A144" s="146"/>
      <c r="B144" s="312">
        <v>25</v>
      </c>
      <c r="C144" s="324" t="str">
        <f t="shared" si="10"/>
        <v/>
      </c>
      <c r="D144" s="392" t="str">
        <f>TEXT(IFERROR(INDEX('Overview - Section A'!$A$42:$A$48,MATCH(J144,'Overview - Section A'!$I$42:$I$48,0)),""),"d-mmm-yy") &amp;" to " &amp; TEXT(IFERROR(INDEX('Overview - Section A'!$E$42:$E$48,MATCH(J144,'Overview - Section A'!$I$42:$I$48,0)),""),"d-mmm-yy")</f>
        <v>d-janv-yy to d-déc-yy</v>
      </c>
      <c r="E144" s="326"/>
      <c r="F144" s="326"/>
      <c r="G144" s="389" t="str">
        <f t="shared" si="11"/>
        <v/>
      </c>
      <c r="H144" s="380"/>
      <c r="I144" s="393" t="str">
        <f t="shared" si="12"/>
        <v/>
      </c>
      <c r="J144" s="330" t="s">
        <v>301</v>
      </c>
      <c r="K144" s="330">
        <v>44227</v>
      </c>
      <c r="L144" s="393" t="b">
        <f t="shared" si="13"/>
        <v>1</v>
      </c>
      <c r="M144" s="393" t="b">
        <f t="shared" si="14"/>
        <v>0</v>
      </c>
      <c r="N144" s="393" t="s">
        <v>663</v>
      </c>
      <c r="O144" s="58"/>
      <c r="P144" s="165"/>
      <c r="Q144" s="164"/>
    </row>
    <row r="145" spans="1:17" x14ac:dyDescent="0.2">
      <c r="A145" s="146"/>
      <c r="B145" s="312">
        <v>25</v>
      </c>
      <c r="C145" s="324" t="str">
        <f t="shared" si="10"/>
        <v/>
      </c>
      <c r="D145" s="392" t="str">
        <f>TEXT(IFERROR(INDEX('Overview - Section A'!$A$42:$A$48,MATCH(J145,'Overview - Section A'!$I$42:$I$48,0)),""),"d-mmm-yy") &amp;" to " &amp; TEXT(IFERROR(INDEX('Overview - Section A'!$E$42:$E$48,MATCH(J145,'Overview - Section A'!$I$42:$I$48,0)),""),"d-mmm-yy")</f>
        <v>d-janv-yy to d-déc-yy</v>
      </c>
      <c r="E145" s="326"/>
      <c r="F145" s="326"/>
      <c r="G145" s="389" t="str">
        <f t="shared" si="11"/>
        <v/>
      </c>
      <c r="H145" s="380"/>
      <c r="I145" s="393" t="str">
        <f t="shared" si="12"/>
        <v/>
      </c>
      <c r="J145" s="330" t="s">
        <v>303</v>
      </c>
      <c r="K145" s="330">
        <v>44592</v>
      </c>
      <c r="L145" s="393" t="b">
        <f t="shared" si="13"/>
        <v>1</v>
      </c>
      <c r="M145" s="393" t="b">
        <f t="shared" si="14"/>
        <v>0</v>
      </c>
      <c r="N145" s="393" t="s">
        <v>664</v>
      </c>
      <c r="O145" s="58"/>
      <c r="P145" s="165"/>
      <c r="Q145" s="164"/>
    </row>
    <row r="146" spans="1:17" x14ac:dyDescent="0.2">
      <c r="A146" s="146"/>
      <c r="B146" s="312">
        <v>26</v>
      </c>
      <c r="C146" s="324" t="str">
        <f t="shared" si="10"/>
        <v/>
      </c>
      <c r="D146" s="392" t="str">
        <f>TEXT(IFERROR(INDEX('Overview - Section A'!$A$42:$A$48,MATCH(J146,'Overview - Section A'!$I$42:$I$48,0)),""),"d-mmm-yy") &amp;" to " &amp; TEXT(IFERROR(INDEX('Overview - Section A'!$E$42:$E$48,MATCH(J146,'Overview - Section A'!$I$42:$I$48,0)),""),"d-mmm-yy")</f>
        <v>d-janv-yy to d-déc-yy</v>
      </c>
      <c r="E146" s="326"/>
      <c r="F146" s="326"/>
      <c r="G146" s="389" t="str">
        <f t="shared" si="11"/>
        <v/>
      </c>
      <c r="H146" s="380"/>
      <c r="I146" s="393" t="str">
        <f t="shared" si="12"/>
        <v/>
      </c>
      <c r="J146" s="330" t="s">
        <v>297</v>
      </c>
      <c r="K146" s="330">
        <v>43496</v>
      </c>
      <c r="L146" s="393" t="b">
        <f t="shared" si="13"/>
        <v>1</v>
      </c>
      <c r="M146" s="393" t="b">
        <f t="shared" si="14"/>
        <v>0</v>
      </c>
      <c r="N146" s="393" t="s">
        <v>665</v>
      </c>
      <c r="O146" s="58"/>
      <c r="P146" s="165"/>
      <c r="Q146" s="164"/>
    </row>
    <row r="147" spans="1:17" x14ac:dyDescent="0.2">
      <c r="A147" s="146"/>
      <c r="B147" s="312">
        <v>26</v>
      </c>
      <c r="C147" s="324" t="str">
        <f t="shared" si="10"/>
        <v/>
      </c>
      <c r="D147" s="392" t="str">
        <f>TEXT(IFERROR(INDEX('Overview - Section A'!$A$42:$A$48,MATCH(J147,'Overview - Section A'!$I$42:$I$48,0)),""),"d-mmm-yy") &amp;" to " &amp; TEXT(IFERROR(INDEX('Overview - Section A'!$E$42:$E$48,MATCH(J147,'Overview - Section A'!$I$42:$I$48,0)),""),"d-mmm-yy")</f>
        <v>d-janv-yy to d-déc-yy</v>
      </c>
      <c r="E147" s="326"/>
      <c r="F147" s="326"/>
      <c r="G147" s="389" t="str">
        <f t="shared" si="11"/>
        <v/>
      </c>
      <c r="H147" s="380"/>
      <c r="I147" s="393" t="str">
        <f t="shared" si="12"/>
        <v/>
      </c>
      <c r="J147" s="330" t="s">
        <v>299</v>
      </c>
      <c r="K147" s="330">
        <v>43861</v>
      </c>
      <c r="L147" s="393" t="b">
        <f t="shared" si="13"/>
        <v>1</v>
      </c>
      <c r="M147" s="393" t="b">
        <f t="shared" si="14"/>
        <v>0</v>
      </c>
      <c r="N147" s="393" t="s">
        <v>666</v>
      </c>
      <c r="O147" s="58"/>
      <c r="P147" s="165"/>
      <c r="Q147" s="164"/>
    </row>
    <row r="148" spans="1:17" x14ac:dyDescent="0.2">
      <c r="A148" s="146"/>
      <c r="B148" s="312">
        <v>26</v>
      </c>
      <c r="C148" s="324" t="str">
        <f t="shared" si="10"/>
        <v/>
      </c>
      <c r="D148" s="392" t="str">
        <f>TEXT(IFERROR(INDEX('Overview - Section A'!$A$42:$A$48,MATCH(J148,'Overview - Section A'!$I$42:$I$48,0)),""),"d-mmm-yy") &amp;" to " &amp; TEXT(IFERROR(INDEX('Overview - Section A'!$E$42:$E$48,MATCH(J148,'Overview - Section A'!$I$42:$I$48,0)),""),"d-mmm-yy")</f>
        <v>d-janv-yy to d-déc-yy</v>
      </c>
      <c r="E148" s="326"/>
      <c r="F148" s="326"/>
      <c r="G148" s="389" t="str">
        <f t="shared" si="11"/>
        <v/>
      </c>
      <c r="H148" s="380"/>
      <c r="I148" s="393" t="str">
        <f t="shared" si="12"/>
        <v/>
      </c>
      <c r="J148" s="330" t="s">
        <v>301</v>
      </c>
      <c r="K148" s="330">
        <v>44227</v>
      </c>
      <c r="L148" s="393" t="b">
        <f t="shared" si="13"/>
        <v>1</v>
      </c>
      <c r="M148" s="393" t="b">
        <f t="shared" si="14"/>
        <v>0</v>
      </c>
      <c r="N148" s="393" t="s">
        <v>667</v>
      </c>
      <c r="O148" s="58"/>
      <c r="P148" s="165"/>
      <c r="Q148" s="164"/>
    </row>
    <row r="149" spans="1:17" x14ac:dyDescent="0.2">
      <c r="A149" s="146"/>
      <c r="B149" s="312">
        <v>26</v>
      </c>
      <c r="C149" s="324" t="str">
        <f t="shared" si="10"/>
        <v/>
      </c>
      <c r="D149" s="392" t="str">
        <f>TEXT(IFERROR(INDEX('Overview - Section A'!$A$42:$A$48,MATCH(J149,'Overview - Section A'!$I$42:$I$48,0)),""),"d-mmm-yy") &amp;" to " &amp; TEXT(IFERROR(INDEX('Overview - Section A'!$E$42:$E$48,MATCH(J149,'Overview - Section A'!$I$42:$I$48,0)),""),"d-mmm-yy")</f>
        <v>d-janv-yy to d-déc-yy</v>
      </c>
      <c r="E149" s="326"/>
      <c r="F149" s="326"/>
      <c r="G149" s="389" t="str">
        <f t="shared" si="11"/>
        <v/>
      </c>
      <c r="H149" s="380"/>
      <c r="I149" s="393" t="str">
        <f t="shared" si="12"/>
        <v/>
      </c>
      <c r="J149" s="330" t="s">
        <v>303</v>
      </c>
      <c r="K149" s="330">
        <v>44592</v>
      </c>
      <c r="L149" s="393" t="b">
        <f t="shared" si="13"/>
        <v>1</v>
      </c>
      <c r="M149" s="393" t="b">
        <f t="shared" si="14"/>
        <v>0</v>
      </c>
      <c r="N149" s="393" t="s">
        <v>668</v>
      </c>
      <c r="O149" s="58"/>
      <c r="P149" s="165"/>
      <c r="Q149" s="164"/>
    </row>
    <row r="150" spans="1:17" x14ac:dyDescent="0.2">
      <c r="A150" s="146"/>
      <c r="B150" s="312">
        <v>27</v>
      </c>
      <c r="C150" s="324" t="str">
        <f t="shared" si="10"/>
        <v/>
      </c>
      <c r="D150" s="392" t="str">
        <f>TEXT(IFERROR(INDEX('Overview - Section A'!$A$42:$A$48,MATCH(J150,'Overview - Section A'!$I$42:$I$48,0)),""),"d-mmm-yy") &amp;" to " &amp; TEXT(IFERROR(INDEX('Overview - Section A'!$E$42:$E$48,MATCH(J150,'Overview - Section A'!$I$42:$I$48,0)),""),"d-mmm-yy")</f>
        <v>d-janv-yy to d-déc-yy</v>
      </c>
      <c r="E150" s="326"/>
      <c r="F150" s="326"/>
      <c r="G150" s="389" t="str">
        <f t="shared" si="11"/>
        <v/>
      </c>
      <c r="H150" s="380"/>
      <c r="I150" s="393" t="str">
        <f t="shared" si="12"/>
        <v/>
      </c>
      <c r="J150" s="330" t="s">
        <v>297</v>
      </c>
      <c r="K150" s="330">
        <v>43496</v>
      </c>
      <c r="L150" s="393" t="b">
        <f t="shared" si="13"/>
        <v>1</v>
      </c>
      <c r="M150" s="393" t="b">
        <f t="shared" si="14"/>
        <v>0</v>
      </c>
      <c r="N150" s="393" t="s">
        <v>669</v>
      </c>
      <c r="O150" s="58"/>
      <c r="P150" s="165"/>
      <c r="Q150" s="164"/>
    </row>
    <row r="151" spans="1:17" x14ac:dyDescent="0.2">
      <c r="A151" s="146"/>
      <c r="B151" s="312">
        <v>27</v>
      </c>
      <c r="C151" s="324" t="str">
        <f t="shared" si="10"/>
        <v/>
      </c>
      <c r="D151" s="392" t="str">
        <f>TEXT(IFERROR(INDEX('Overview - Section A'!$A$42:$A$48,MATCH(J151,'Overview - Section A'!$I$42:$I$48,0)),""),"d-mmm-yy") &amp;" to " &amp; TEXT(IFERROR(INDEX('Overview - Section A'!$E$42:$E$48,MATCH(J151,'Overview - Section A'!$I$42:$I$48,0)),""),"d-mmm-yy")</f>
        <v>d-janv-yy to d-déc-yy</v>
      </c>
      <c r="E151" s="326"/>
      <c r="F151" s="326"/>
      <c r="G151" s="389" t="str">
        <f t="shared" si="11"/>
        <v/>
      </c>
      <c r="H151" s="380"/>
      <c r="I151" s="393" t="str">
        <f t="shared" si="12"/>
        <v/>
      </c>
      <c r="J151" s="330" t="s">
        <v>299</v>
      </c>
      <c r="K151" s="330">
        <v>43861</v>
      </c>
      <c r="L151" s="393" t="b">
        <f t="shared" si="13"/>
        <v>1</v>
      </c>
      <c r="M151" s="393" t="b">
        <f t="shared" si="14"/>
        <v>0</v>
      </c>
      <c r="N151" s="393" t="s">
        <v>670</v>
      </c>
      <c r="O151" s="58"/>
      <c r="P151" s="165"/>
      <c r="Q151" s="164"/>
    </row>
    <row r="152" spans="1:17" x14ac:dyDescent="0.2">
      <c r="A152" s="146"/>
      <c r="B152" s="312">
        <v>27</v>
      </c>
      <c r="C152" s="324" t="str">
        <f t="shared" si="10"/>
        <v/>
      </c>
      <c r="D152" s="392" t="str">
        <f>TEXT(IFERROR(INDEX('Overview - Section A'!$A$42:$A$48,MATCH(J152,'Overview - Section A'!$I$42:$I$48,0)),""),"d-mmm-yy") &amp;" to " &amp; TEXT(IFERROR(INDEX('Overview - Section A'!$E$42:$E$48,MATCH(J152,'Overview - Section A'!$I$42:$I$48,0)),""),"d-mmm-yy")</f>
        <v>d-janv-yy to d-déc-yy</v>
      </c>
      <c r="E152" s="326"/>
      <c r="F152" s="326"/>
      <c r="G152" s="389" t="str">
        <f t="shared" si="11"/>
        <v/>
      </c>
      <c r="H152" s="380"/>
      <c r="I152" s="393" t="str">
        <f t="shared" si="12"/>
        <v/>
      </c>
      <c r="J152" s="330" t="s">
        <v>301</v>
      </c>
      <c r="K152" s="330">
        <v>44227</v>
      </c>
      <c r="L152" s="393" t="b">
        <f t="shared" si="13"/>
        <v>1</v>
      </c>
      <c r="M152" s="393" t="b">
        <f t="shared" si="14"/>
        <v>0</v>
      </c>
      <c r="N152" s="393" t="s">
        <v>671</v>
      </c>
      <c r="O152" s="58"/>
      <c r="P152" s="165"/>
      <c r="Q152" s="164"/>
    </row>
    <row r="153" spans="1:17" x14ac:dyDescent="0.2">
      <c r="A153" s="146"/>
      <c r="B153" s="312">
        <v>27</v>
      </c>
      <c r="C153" s="324" t="str">
        <f t="shared" si="10"/>
        <v/>
      </c>
      <c r="D153" s="392" t="str">
        <f>TEXT(IFERROR(INDEX('Overview - Section A'!$A$42:$A$48,MATCH(J153,'Overview - Section A'!$I$42:$I$48,0)),""),"d-mmm-yy") &amp;" to " &amp; TEXT(IFERROR(INDEX('Overview - Section A'!$E$42:$E$48,MATCH(J153,'Overview - Section A'!$I$42:$I$48,0)),""),"d-mmm-yy")</f>
        <v>d-janv-yy to d-déc-yy</v>
      </c>
      <c r="E153" s="326"/>
      <c r="F153" s="326"/>
      <c r="G153" s="389" t="str">
        <f t="shared" si="11"/>
        <v/>
      </c>
      <c r="H153" s="380"/>
      <c r="I153" s="393" t="str">
        <f t="shared" si="12"/>
        <v/>
      </c>
      <c r="J153" s="330" t="s">
        <v>303</v>
      </c>
      <c r="K153" s="330">
        <v>44592</v>
      </c>
      <c r="L153" s="393" t="b">
        <f t="shared" si="13"/>
        <v>1</v>
      </c>
      <c r="M153" s="393" t="b">
        <f t="shared" si="14"/>
        <v>0</v>
      </c>
      <c r="N153" s="393" t="s">
        <v>672</v>
      </c>
      <c r="O153" s="58"/>
      <c r="P153" s="165"/>
      <c r="Q153" s="164"/>
    </row>
    <row r="154" spans="1:17" x14ac:dyDescent="0.2">
      <c r="A154" s="146"/>
      <c r="B154" s="312">
        <v>28</v>
      </c>
      <c r="C154" s="324" t="str">
        <f t="shared" si="10"/>
        <v/>
      </c>
      <c r="D154" s="392" t="str">
        <f>TEXT(IFERROR(INDEX('Overview - Section A'!$A$42:$A$48,MATCH(J154,'Overview - Section A'!$I$42:$I$48,0)),""),"d-mmm-yy") &amp;" to " &amp; TEXT(IFERROR(INDEX('Overview - Section A'!$E$42:$E$48,MATCH(J154,'Overview - Section A'!$I$42:$I$48,0)),""),"d-mmm-yy")</f>
        <v>d-janv-yy to d-déc-yy</v>
      </c>
      <c r="E154" s="326"/>
      <c r="F154" s="326"/>
      <c r="G154" s="389" t="str">
        <f t="shared" si="11"/>
        <v/>
      </c>
      <c r="H154" s="380"/>
      <c r="I154" s="393" t="str">
        <f t="shared" si="12"/>
        <v/>
      </c>
      <c r="J154" s="330" t="s">
        <v>297</v>
      </c>
      <c r="K154" s="330">
        <v>43496</v>
      </c>
      <c r="L154" s="393" t="b">
        <f t="shared" si="13"/>
        <v>1</v>
      </c>
      <c r="M154" s="393" t="b">
        <f t="shared" si="14"/>
        <v>0</v>
      </c>
      <c r="N154" s="393" t="s">
        <v>673</v>
      </c>
      <c r="O154" s="58"/>
      <c r="P154" s="165"/>
      <c r="Q154" s="164"/>
    </row>
    <row r="155" spans="1:17" x14ac:dyDescent="0.2">
      <c r="A155" s="146"/>
      <c r="B155" s="312">
        <v>28</v>
      </c>
      <c r="C155" s="324" t="str">
        <f t="shared" si="10"/>
        <v/>
      </c>
      <c r="D155" s="392" t="str">
        <f>TEXT(IFERROR(INDEX('Overview - Section A'!$A$42:$A$48,MATCH(J155,'Overview - Section A'!$I$42:$I$48,0)),""),"d-mmm-yy") &amp;" to " &amp; TEXT(IFERROR(INDEX('Overview - Section A'!$E$42:$E$48,MATCH(J155,'Overview - Section A'!$I$42:$I$48,0)),""),"d-mmm-yy")</f>
        <v>d-janv-yy to d-déc-yy</v>
      </c>
      <c r="E155" s="326"/>
      <c r="F155" s="326"/>
      <c r="G155" s="389" t="str">
        <f t="shared" si="11"/>
        <v/>
      </c>
      <c r="H155" s="380"/>
      <c r="I155" s="393" t="str">
        <f t="shared" si="12"/>
        <v/>
      </c>
      <c r="J155" s="330" t="s">
        <v>299</v>
      </c>
      <c r="K155" s="330">
        <v>43861</v>
      </c>
      <c r="L155" s="393" t="b">
        <f t="shared" si="13"/>
        <v>1</v>
      </c>
      <c r="M155" s="393" t="b">
        <f t="shared" si="14"/>
        <v>0</v>
      </c>
      <c r="N155" s="393" t="s">
        <v>674</v>
      </c>
      <c r="O155" s="58"/>
      <c r="P155" s="165"/>
      <c r="Q155" s="164"/>
    </row>
    <row r="156" spans="1:17" x14ac:dyDescent="0.2">
      <c r="A156" s="146"/>
      <c r="B156" s="312">
        <v>28</v>
      </c>
      <c r="C156" s="324" t="str">
        <f t="shared" si="10"/>
        <v/>
      </c>
      <c r="D156" s="392" t="str">
        <f>TEXT(IFERROR(INDEX('Overview - Section A'!$A$42:$A$48,MATCH(J156,'Overview - Section A'!$I$42:$I$48,0)),""),"d-mmm-yy") &amp;" to " &amp; TEXT(IFERROR(INDEX('Overview - Section A'!$E$42:$E$48,MATCH(J156,'Overview - Section A'!$I$42:$I$48,0)),""),"d-mmm-yy")</f>
        <v>d-janv-yy to d-déc-yy</v>
      </c>
      <c r="E156" s="326"/>
      <c r="F156" s="326"/>
      <c r="G156" s="389" t="str">
        <f t="shared" si="11"/>
        <v/>
      </c>
      <c r="H156" s="380"/>
      <c r="I156" s="393" t="str">
        <f t="shared" si="12"/>
        <v/>
      </c>
      <c r="J156" s="330" t="s">
        <v>301</v>
      </c>
      <c r="K156" s="330">
        <v>44227</v>
      </c>
      <c r="L156" s="393" t="b">
        <f t="shared" si="13"/>
        <v>1</v>
      </c>
      <c r="M156" s="393" t="b">
        <f t="shared" si="14"/>
        <v>0</v>
      </c>
      <c r="N156" s="393" t="s">
        <v>675</v>
      </c>
      <c r="O156" s="58"/>
      <c r="P156" s="165"/>
      <c r="Q156" s="164"/>
    </row>
    <row r="157" spans="1:17" x14ac:dyDescent="0.2">
      <c r="A157" s="146"/>
      <c r="B157" s="312">
        <v>28</v>
      </c>
      <c r="C157" s="324" t="str">
        <f t="shared" si="10"/>
        <v/>
      </c>
      <c r="D157" s="392" t="str">
        <f>TEXT(IFERROR(INDEX('Overview - Section A'!$A$42:$A$48,MATCH(J157,'Overview - Section A'!$I$42:$I$48,0)),""),"d-mmm-yy") &amp;" to " &amp; TEXT(IFERROR(INDEX('Overview - Section A'!$E$42:$E$48,MATCH(J157,'Overview - Section A'!$I$42:$I$48,0)),""),"d-mmm-yy")</f>
        <v>d-janv-yy to d-déc-yy</v>
      </c>
      <c r="E157" s="326"/>
      <c r="F157" s="326"/>
      <c r="G157" s="389" t="str">
        <f t="shared" si="11"/>
        <v/>
      </c>
      <c r="H157" s="380"/>
      <c r="I157" s="393" t="str">
        <f t="shared" si="12"/>
        <v/>
      </c>
      <c r="J157" s="330" t="s">
        <v>303</v>
      </c>
      <c r="K157" s="330">
        <v>44592</v>
      </c>
      <c r="L157" s="393" t="b">
        <f t="shared" si="13"/>
        <v>1</v>
      </c>
      <c r="M157" s="393" t="b">
        <f t="shared" si="14"/>
        <v>0</v>
      </c>
      <c r="N157" s="393" t="s">
        <v>676</v>
      </c>
      <c r="O157" s="58"/>
      <c r="P157" s="165"/>
      <c r="Q157" s="164"/>
    </row>
    <row r="158" spans="1:17" x14ac:dyDescent="0.2">
      <c r="A158" s="146"/>
      <c r="B158" s="312">
        <v>29</v>
      </c>
      <c r="C158" s="324" t="str">
        <f t="shared" si="10"/>
        <v/>
      </c>
      <c r="D158" s="392" t="str">
        <f>TEXT(IFERROR(INDEX('Overview - Section A'!$A$42:$A$48,MATCH(J158,'Overview - Section A'!$I$42:$I$48,0)),""),"d-mmm-yy") &amp;" to " &amp; TEXT(IFERROR(INDEX('Overview - Section A'!$E$42:$E$48,MATCH(J158,'Overview - Section A'!$I$42:$I$48,0)),""),"d-mmm-yy")</f>
        <v>d-janv-yy to d-déc-yy</v>
      </c>
      <c r="E158" s="326"/>
      <c r="F158" s="326"/>
      <c r="G158" s="389" t="str">
        <f t="shared" si="11"/>
        <v/>
      </c>
      <c r="H158" s="380"/>
      <c r="I158" s="393" t="str">
        <f t="shared" si="12"/>
        <v/>
      </c>
      <c r="J158" s="330" t="s">
        <v>297</v>
      </c>
      <c r="K158" s="330">
        <v>43496</v>
      </c>
      <c r="L158" s="393" t="b">
        <f t="shared" si="13"/>
        <v>1</v>
      </c>
      <c r="M158" s="393" t="b">
        <f t="shared" si="14"/>
        <v>0</v>
      </c>
      <c r="N158" s="393" t="s">
        <v>677</v>
      </c>
      <c r="O158" s="58"/>
      <c r="P158" s="165"/>
      <c r="Q158" s="164"/>
    </row>
    <row r="159" spans="1:17" x14ac:dyDescent="0.2">
      <c r="A159" s="146"/>
      <c r="B159" s="312">
        <v>29</v>
      </c>
      <c r="C159" s="324" t="str">
        <f t="shared" si="10"/>
        <v/>
      </c>
      <c r="D159" s="392" t="str">
        <f>TEXT(IFERROR(INDEX('Overview - Section A'!$A$42:$A$48,MATCH(J159,'Overview - Section A'!$I$42:$I$48,0)),""),"d-mmm-yy") &amp;" to " &amp; TEXT(IFERROR(INDEX('Overview - Section A'!$E$42:$E$48,MATCH(J159,'Overview - Section A'!$I$42:$I$48,0)),""),"d-mmm-yy")</f>
        <v>d-janv-yy to d-déc-yy</v>
      </c>
      <c r="E159" s="326"/>
      <c r="F159" s="326"/>
      <c r="G159" s="389" t="str">
        <f t="shared" si="11"/>
        <v/>
      </c>
      <c r="H159" s="380"/>
      <c r="I159" s="393" t="str">
        <f t="shared" si="12"/>
        <v/>
      </c>
      <c r="J159" s="330" t="s">
        <v>299</v>
      </c>
      <c r="K159" s="330">
        <v>43861</v>
      </c>
      <c r="L159" s="393" t="b">
        <f t="shared" si="13"/>
        <v>1</v>
      </c>
      <c r="M159" s="393" t="b">
        <f t="shared" si="14"/>
        <v>0</v>
      </c>
      <c r="N159" s="393" t="s">
        <v>678</v>
      </c>
      <c r="O159" s="58"/>
      <c r="P159" s="165"/>
      <c r="Q159" s="164"/>
    </row>
    <row r="160" spans="1:17" x14ac:dyDescent="0.2">
      <c r="A160" s="146"/>
      <c r="B160" s="312">
        <v>29</v>
      </c>
      <c r="C160" s="324" t="str">
        <f t="shared" si="10"/>
        <v/>
      </c>
      <c r="D160" s="392" t="str">
        <f>TEXT(IFERROR(INDEX('Overview - Section A'!$A$42:$A$48,MATCH(J160,'Overview - Section A'!$I$42:$I$48,0)),""),"d-mmm-yy") &amp;" to " &amp; TEXT(IFERROR(INDEX('Overview - Section A'!$E$42:$E$48,MATCH(J160,'Overview - Section A'!$I$42:$I$48,0)),""),"d-mmm-yy")</f>
        <v>d-janv-yy to d-déc-yy</v>
      </c>
      <c r="E160" s="326"/>
      <c r="F160" s="326"/>
      <c r="G160" s="389" t="str">
        <f t="shared" si="11"/>
        <v/>
      </c>
      <c r="H160" s="380"/>
      <c r="I160" s="393" t="str">
        <f t="shared" si="12"/>
        <v/>
      </c>
      <c r="J160" s="330" t="s">
        <v>301</v>
      </c>
      <c r="K160" s="330">
        <v>44227</v>
      </c>
      <c r="L160" s="393" t="b">
        <f t="shared" si="13"/>
        <v>1</v>
      </c>
      <c r="M160" s="393" t="b">
        <f t="shared" si="14"/>
        <v>0</v>
      </c>
      <c r="N160" s="393" t="s">
        <v>679</v>
      </c>
      <c r="O160" s="58"/>
      <c r="P160" s="165"/>
      <c r="Q160" s="164"/>
    </row>
    <row r="161" spans="1:17" x14ac:dyDescent="0.2">
      <c r="A161" s="146"/>
      <c r="B161" s="312">
        <v>29</v>
      </c>
      <c r="C161" s="324" t="str">
        <f t="shared" si="10"/>
        <v/>
      </c>
      <c r="D161" s="392" t="str">
        <f>TEXT(IFERROR(INDEX('Overview - Section A'!$A$42:$A$48,MATCH(J161,'Overview - Section A'!$I$42:$I$48,0)),""),"d-mmm-yy") &amp;" to " &amp; TEXT(IFERROR(INDEX('Overview - Section A'!$E$42:$E$48,MATCH(J161,'Overview - Section A'!$I$42:$I$48,0)),""),"d-mmm-yy")</f>
        <v>d-janv-yy to d-déc-yy</v>
      </c>
      <c r="E161" s="326"/>
      <c r="F161" s="326"/>
      <c r="G161" s="389" t="str">
        <f t="shared" si="11"/>
        <v/>
      </c>
      <c r="H161" s="380"/>
      <c r="I161" s="393" t="str">
        <f t="shared" si="12"/>
        <v/>
      </c>
      <c r="J161" s="330" t="s">
        <v>303</v>
      </c>
      <c r="K161" s="330">
        <v>44592</v>
      </c>
      <c r="L161" s="393" t="b">
        <f t="shared" si="13"/>
        <v>1</v>
      </c>
      <c r="M161" s="393" t="b">
        <f t="shared" si="14"/>
        <v>0</v>
      </c>
      <c r="N161" s="393" t="s">
        <v>680</v>
      </c>
      <c r="O161" s="58"/>
      <c r="P161" s="165"/>
      <c r="Q161" s="164"/>
    </row>
    <row r="162" spans="1:17" x14ac:dyDescent="0.2">
      <c r="A162" s="146"/>
      <c r="B162" s="312">
        <v>30</v>
      </c>
      <c r="C162" s="324" t="str">
        <f t="shared" si="10"/>
        <v/>
      </c>
      <c r="D162" s="392" t="str">
        <f>TEXT(IFERROR(INDEX('Overview - Section A'!$A$42:$A$48,MATCH(J162,'Overview - Section A'!$I$42:$I$48,0)),""),"d-mmm-yy") &amp;" to " &amp; TEXT(IFERROR(INDEX('Overview - Section A'!$E$42:$E$48,MATCH(J162,'Overview - Section A'!$I$42:$I$48,0)),""),"d-mmm-yy")</f>
        <v>d-janv-yy to d-déc-yy</v>
      </c>
      <c r="E162" s="326"/>
      <c r="F162" s="326"/>
      <c r="G162" s="389" t="str">
        <f t="shared" si="11"/>
        <v/>
      </c>
      <c r="H162" s="380"/>
      <c r="I162" s="393" t="str">
        <f t="shared" si="12"/>
        <v/>
      </c>
      <c r="J162" s="330" t="s">
        <v>297</v>
      </c>
      <c r="K162" s="330">
        <v>43496</v>
      </c>
      <c r="L162" s="393" t="b">
        <f t="shared" si="13"/>
        <v>1</v>
      </c>
      <c r="M162" s="393" t="b">
        <f t="shared" si="14"/>
        <v>0</v>
      </c>
      <c r="N162" s="393" t="s">
        <v>681</v>
      </c>
      <c r="O162" s="58"/>
      <c r="P162" s="165"/>
      <c r="Q162" s="164"/>
    </row>
    <row r="163" spans="1:17" x14ac:dyDescent="0.2">
      <c r="A163" s="146"/>
      <c r="B163" s="312">
        <v>30</v>
      </c>
      <c r="C163" s="324" t="str">
        <f t="shared" si="10"/>
        <v/>
      </c>
      <c r="D163" s="392" t="str">
        <f>TEXT(IFERROR(INDEX('Overview - Section A'!$A$42:$A$48,MATCH(J163,'Overview - Section A'!$I$42:$I$48,0)),""),"d-mmm-yy") &amp;" to " &amp; TEXT(IFERROR(INDEX('Overview - Section A'!$E$42:$E$48,MATCH(J163,'Overview - Section A'!$I$42:$I$48,0)),""),"d-mmm-yy")</f>
        <v>d-janv-yy to d-déc-yy</v>
      </c>
      <c r="E163" s="326"/>
      <c r="F163" s="326"/>
      <c r="G163" s="389" t="str">
        <f t="shared" si="11"/>
        <v/>
      </c>
      <c r="H163" s="380"/>
      <c r="I163" s="393" t="str">
        <f t="shared" si="12"/>
        <v/>
      </c>
      <c r="J163" s="330" t="s">
        <v>299</v>
      </c>
      <c r="K163" s="330">
        <v>43861</v>
      </c>
      <c r="L163" s="393" t="b">
        <f t="shared" si="13"/>
        <v>1</v>
      </c>
      <c r="M163" s="393" t="b">
        <f t="shared" si="14"/>
        <v>0</v>
      </c>
      <c r="N163" s="393" t="s">
        <v>682</v>
      </c>
      <c r="O163" s="58"/>
      <c r="P163" s="165"/>
      <c r="Q163" s="164"/>
    </row>
    <row r="164" spans="1:17" x14ac:dyDescent="0.2">
      <c r="A164" s="146"/>
      <c r="B164" s="312">
        <v>30</v>
      </c>
      <c r="C164" s="324" t="str">
        <f t="shared" si="10"/>
        <v/>
      </c>
      <c r="D164" s="392" t="str">
        <f>TEXT(IFERROR(INDEX('Overview - Section A'!$A$42:$A$48,MATCH(J164,'Overview - Section A'!$I$42:$I$48,0)),""),"d-mmm-yy") &amp;" to " &amp; TEXT(IFERROR(INDEX('Overview - Section A'!$E$42:$E$48,MATCH(J164,'Overview - Section A'!$I$42:$I$48,0)),""),"d-mmm-yy")</f>
        <v>d-janv-yy to d-déc-yy</v>
      </c>
      <c r="E164" s="326"/>
      <c r="F164" s="326"/>
      <c r="G164" s="389" t="str">
        <f t="shared" si="11"/>
        <v/>
      </c>
      <c r="H164" s="380"/>
      <c r="I164" s="393" t="str">
        <f t="shared" si="12"/>
        <v/>
      </c>
      <c r="J164" s="330" t="s">
        <v>301</v>
      </c>
      <c r="K164" s="330">
        <v>44227</v>
      </c>
      <c r="L164" s="393" t="b">
        <f t="shared" si="13"/>
        <v>1</v>
      </c>
      <c r="M164" s="393" t="b">
        <f t="shared" si="14"/>
        <v>0</v>
      </c>
      <c r="N164" s="393" t="s">
        <v>683</v>
      </c>
      <c r="O164" s="58"/>
      <c r="P164" s="165"/>
      <c r="Q164" s="164"/>
    </row>
    <row r="165" spans="1:17" x14ac:dyDescent="0.2">
      <c r="A165" s="146"/>
      <c r="B165" s="312">
        <v>30</v>
      </c>
      <c r="C165" s="324" t="str">
        <f t="shared" si="10"/>
        <v/>
      </c>
      <c r="D165" s="392" t="str">
        <f>TEXT(IFERROR(INDEX('Overview - Section A'!$A$42:$A$48,MATCH(J165,'Overview - Section A'!$I$42:$I$48,0)),""),"d-mmm-yy") &amp;" to " &amp; TEXT(IFERROR(INDEX('Overview - Section A'!$E$42:$E$48,MATCH(J165,'Overview - Section A'!$I$42:$I$48,0)),""),"d-mmm-yy")</f>
        <v>d-janv-yy to d-déc-yy</v>
      </c>
      <c r="E165" s="326"/>
      <c r="F165" s="326"/>
      <c r="G165" s="389" t="str">
        <f t="shared" si="11"/>
        <v/>
      </c>
      <c r="H165" s="380"/>
      <c r="I165" s="393" t="str">
        <f t="shared" si="12"/>
        <v/>
      </c>
      <c r="J165" s="330" t="s">
        <v>303</v>
      </c>
      <c r="K165" s="330">
        <v>44592</v>
      </c>
      <c r="L165" s="393" t="b">
        <f t="shared" si="13"/>
        <v>1</v>
      </c>
      <c r="M165" s="393" t="b">
        <f t="shared" si="14"/>
        <v>0</v>
      </c>
      <c r="N165" s="393" t="s">
        <v>684</v>
      </c>
      <c r="O165" s="58"/>
      <c r="P165" s="165"/>
      <c r="Q165" s="164"/>
    </row>
    <row r="166" spans="1:17" ht="17" thickBot="1" x14ac:dyDescent="0.25">
      <c r="B166" s="76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68"/>
      <c r="P166" s="165"/>
      <c r="Q166" s="164"/>
    </row>
    <row r="167" spans="1:17" x14ac:dyDescent="0.2">
      <c r="P167" s="164"/>
      <c r="Q167" s="164"/>
    </row>
    <row r="168" spans="1:17" x14ac:dyDescent="0.2">
      <c r="P168" s="164"/>
      <c r="Q168" s="164"/>
    </row>
    <row r="174" spans="1:17" x14ac:dyDescent="0.2">
      <c r="A174" s="78" t="s">
        <v>95</v>
      </c>
    </row>
  </sheetData>
  <sheetProtection sheet="1" objects="1" scenarios="1" formatRows="0" sort="0" autoFilter="0"/>
  <mergeCells count="4">
    <mergeCell ref="A2:V2"/>
    <mergeCell ref="A1:V1"/>
    <mergeCell ref="A8:W8"/>
    <mergeCell ref="B43:H43"/>
  </mergeCells>
  <conditionalFormatting sqref="B45:D165">
    <cfRule type="expression" dxfId="26" priority="3">
      <formula>MOD($B45,2)=0</formula>
    </cfRule>
    <cfRule type="expression" dxfId="25" priority="4">
      <formula>MOD($B45,2)=1</formula>
    </cfRule>
  </conditionalFormatting>
  <conditionalFormatting sqref="C10:D40">
    <cfRule type="expression" dxfId="24" priority="1">
      <formula>AND($D10&lt;&gt;"",$C10&lt;&gt;"")</formula>
    </cfRule>
  </conditionalFormatting>
  <dataValidations count="19">
    <dataValidation type="list" allowBlank="1" showInputMessage="1" showErrorMessage="1" sqref="R10:R40">
      <formula1>Subset</formula1>
    </dataValidation>
    <dataValidation type="list" allowBlank="1" showInputMessage="1" showErrorMessage="1" sqref="B10:B40">
      <formula1>Coverage_Module</formula1>
    </dataValidation>
    <dataValidation type="list" allowBlank="1" showInputMessage="1" showErrorMessage="1" sqref="C10:C40">
      <formula1>OFFSET(INDIRECT("Coverage[#Headers]"),MATCH(X10,INDIRECT("Coverage[Module]"),0),2,COUNTIF(INDIRECT("Coverage[Module]"),X10),1)</formula1>
    </dataValidation>
    <dataValidation type="list" allowBlank="1" showInputMessage="1" showErrorMessage="1" sqref="S10:S40">
      <formula1>ResponsiblePR</formula1>
    </dataValidation>
    <dataValidation type="custom" allowBlank="1" showInputMessage="1" showErrorMessage="1" errorTitle="Coverage Indicators" error="Cannot have a Standard Indicator and Custom Indicator on same line" sqref="D10:D40">
      <formula1>C10=""</formula1>
    </dataValidation>
    <dataValidation type="decimal" allowBlank="1" showInputMessage="1" showErrorMessage="1" errorTitle="X-Author for Excel" error="Please enter a valid numeric value. Valid range for Coverage Indicator Number is -1E+18 to 1E+18." promptTitle="X-Author for Excel" sqref="A10:A40 B45:B165">
      <formula1>-1000000000000000000</formula1>
      <formula2>1000000000000000000</formula2>
    </dataValidation>
    <dataValidation type="decimal" allowBlank="1" showInputMessage="1" showErrorMessage="1" errorTitle="X-Author for Excel" error="Please enter a valid numeric value. Valid range for Baseline N# is -10000000000 to 10000000000." promptTitle="X-Author for Excel" sqref="E10:E40">
      <formula1>-10000000000</formula1>
      <formula2>10000000000</formula2>
    </dataValidation>
    <dataValidation type="decimal" allowBlank="1" showInputMessage="1" showErrorMessage="1" errorTitle="X-Author for Excel" error="Please enter a valid numeric value. Valid range for Baseline D# is -10000000000 to 10000000000." promptTitle="X-Author for Excel" sqref="F10:F40">
      <formula1>-10000000000</formula1>
      <formula2>10000000000</formula2>
    </dataValidation>
    <dataValidation type="decimal" allowBlank="1" showInputMessage="1" showErrorMessage="1" errorTitle="X-Author for Excel" error="Please enter a valid numeric value. Valid range for Baseline % is -99999.99 to 99999.99." promptTitle="X-Author for Excel" sqref="G10:G40">
      <formula1>-99999.99</formula1>
      <formula2>99999.99</formula2>
    </dataValidation>
    <dataValidation type="list" allowBlank="1" showInputMessage="1" showErrorMessage="1" errorTitle="X-Author for Excel" error="Please select a value from the drop-down." promptTitle="X-Author for Excel" sqref="H10:H40">
      <formula1>IF(IFERROR(ROWS(INDIRECT(SUBSTITUTE("AIM_Coverage_Indicator__c.AIM_Year__c"," ","_"))),-1) &lt; 0, XAuthorInvalidPicklistData,INDIRECT(SUBSTITUTE("AIM_Coverage_Indicator__c.AIM_Year__c"," ","_")))</formula1>
    </dataValidation>
    <dataValidation type="list" allowBlank="1" showInputMessage="1" showErrorMessage="1" errorTitle="X-Author for Excel" error="Please select a value from the drop-down." promptTitle="X-Author for Excel" sqref="U10:U40">
      <formula1>IF(IFERROR(ROWS(INDIRECT(SUBSTITUTE("AIM_Coverage_Indicator__c.AIM_Geographic_Coverage__c"," ","_"))),-1) &lt; 0, XAuthorInvalidPicklistData,INDIRECT(SUBSTITUTE("AIM_Coverage_Indicator__c.AIM_Geographic_Coverage__c"," ","_")))</formula1>
    </dataValidation>
    <dataValidation type="list" allowBlank="1" showInputMessage="1" showErrorMessage="1" errorTitle="X-Author for Excel" error="Please select a value from the drop-down." promptTitle="X-Author for Excel" sqref="V10:V40">
      <formula1>IF(IFERROR(ROWS(INDIRECT(SUBSTITUTE("AIM_Coverage_Indicator__c.AIM_Rating_Cumulation_Type__c"," ","_"))),-1) &lt; 0, XAuthorInvalidPicklistData,INDIRECT(SUBSTITUTE("AIM_Coverage_Indicator__c.AIM_Rating_Cumulation_Type__c"," ","_")))</formula1>
    </dataValidation>
    <dataValidation type="list" allowBlank="1" showInputMessage="1" showErrorMessage="1" errorTitle="X-Author for Excel" error="Please select either TRUE or FALSE from the dropdown." promptTitle="X-Author for Excel" sqref="AB10:AC40 L45:M165">
      <formula1>"TRUE,FALSE"</formula1>
    </dataValidation>
    <dataValidation type="custom" allowBlank="1" showInputMessage="1" showErrorMessage="1" errorTitle="X-Author for Excel" error="Id and Lookup fields are not editable." promptTitle="X-Author for Excel" sqref="AE10:AH40 N45:N165 J45:J165">
      <formula1>""</formula1>
    </dataValidation>
    <dataValidation type="decimal" allowBlank="1" showInputMessage="1" showErrorMessage="1" errorTitle="X-Author for Excel" error="Please enter a valid numeric value. Valid range for Target N# is -10000000000 to 10000000000." promptTitle="X-Author for Excel" sqref="E45:E165">
      <formula1>-10000000000</formula1>
      <formula2>10000000000</formula2>
    </dataValidation>
    <dataValidation type="decimal" allowBlank="1" showInputMessage="1" showErrorMessage="1" errorTitle="X-Author for Excel" error="Please enter a valid numeric value. Valid range for Target D# is -10000000000 to 10000000000." promptTitle="X-Author for Excel" sqref="F45:F165">
      <formula1>-10000000000</formula1>
      <formula2>10000000000</formula2>
    </dataValidation>
    <dataValidation type="decimal" allowBlank="1" showInputMessage="1" showErrorMessage="1" errorTitle="X-Author for Excel" error="Please enter a valid numeric value. Valid range for Target % is -99999.9 to 99999.9." promptTitle="X-Author for Excel" sqref="G45:G165">
      <formula1>-99999.9</formula1>
      <formula2>99999.9</formula2>
    </dataValidation>
    <dataValidation type="list" allowBlank="1" showInputMessage="1" showErrorMessage="1" errorTitle="X-Author for Excel" error="Please select a value from the drop-down." promptTitle="X-Author for Excel" sqref="H45:H165">
      <formula1>IF(IFERROR(ROWS(INDIRECT(SUBSTITUTE("AIM_Coverage_Indicator_Targets_Results__c.AIM_Mark_if_target_is_TBD__c"," ","_"))),-1) &lt; 0, XAuthorInvalidPicklistData,INDIRECT(SUBSTITUTE("AIM_Coverage_Indicator_Targets_Results__c.AIM_Mark_if_target_is_TBD__c"," ","_")))</formula1>
    </dataValidation>
    <dataValidation type="date" allowBlank="1" showInputMessage="1" showErrorMessage="1" errorTitle="X-Author for Excel" error="Please enter a valid date." promptTitle="X-Author for Excel" sqref="K45:K165">
      <formula1>1</formula1>
      <formula2>767376</formula2>
    </dataValidation>
  </dataValidations>
  <hyperlinks>
    <hyperlink ref="B4" location="_fba43122_7879_4bc6_ab59_ece879d4dafd" display="Coverage Indicators"/>
    <hyperlink ref="C4" location="_779b0207_1267_4760_b2e2_850e0608884a" display="Coverage Indicator Targets"/>
    <hyperlink ref="A174" location="'Coverage Indicators - Section D'!A4" display="'Coverage Indicators - Section D'!A4"/>
  </hyperlinks>
  <pageMargins left="0.7" right="0.7" top="0.75" bottom="0.75" header="0.3" footer="0.3"/>
  <pageSetup paperSize="8" scale="32" fitToHeight="0" orientation="landscape" r:id="rId1"/>
  <colBreaks count="1" manualBreakCount="1">
    <brk id="25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B2CCBC0-1F1D-4D86-B497-1C748EC8E20D}">
            <xm:f>INDEX('Overview - Section A'!$E$43:$E$48,MATCH($J45,'Overview - Section A'!$I$43:$I$48,0))&gt;'Overview - Section A'!$E$8</xm:f>
            <x14:dxf>
              <font>
                <color theme="0" tint="-0.24994659260841701"/>
              </font>
              <fill>
                <patternFill>
                  <bgColor theme="0" tint="-0.24994659260841701"/>
                </patternFill>
              </fill>
            </x14:dxf>
          </x14:cfRule>
          <xm:sqref>B45:H166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IF('Reference Records'!$B$152&lt;&gt;"",'Reference Records'!$B$152,OFFSET('Reference Records'!$A$157,1,0,MATCH("*",'Reference Records'!$A$157:$A$1000,-1)-1,1))</xm:f>
          </x14:formula1>
          <xm:sqref>T10:T40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pageSetUpPr fitToPage="1"/>
  </sheetPr>
  <dimension ref="A1:AD631"/>
  <sheetViews>
    <sheetView showGridLines="0" view="pageBreakPreview" zoomScale="55" zoomScaleNormal="50" zoomScaleSheetLayoutView="55" zoomScalePageLayoutView="50" workbookViewId="0">
      <selection activeCell="H8" sqref="H8"/>
    </sheetView>
  </sheetViews>
  <sheetFormatPr baseColWidth="10" defaultColWidth="11" defaultRowHeight="16" x14ac:dyDescent="0.2"/>
  <cols>
    <col min="1" max="1" width="16.1640625" style="6" customWidth="1"/>
    <col min="2" max="2" width="30.6640625" style="6" customWidth="1"/>
    <col min="3" max="4" width="20.6640625" style="6" customWidth="1"/>
    <col min="5" max="6" width="12.1640625" style="6" customWidth="1"/>
    <col min="7" max="7" width="20.6640625" style="6" customWidth="1"/>
    <col min="8" max="8" width="56.1640625" style="6" customWidth="1"/>
    <col min="9" max="9" width="26.6640625" style="6" hidden="1" customWidth="1"/>
    <col min="10" max="11" width="31.1640625" style="6" hidden="1" customWidth="1"/>
    <col min="12" max="12" width="21.83203125" style="6" hidden="1" customWidth="1"/>
    <col min="13" max="13" width="22.1640625" style="6" hidden="1" customWidth="1"/>
    <col min="14" max="15" width="0.33203125" style="6" customWidth="1"/>
    <col min="16" max="16" width="20.6640625" style="6" customWidth="1"/>
    <col min="17" max="17" width="55.1640625" style="6" customWidth="1"/>
    <col min="18" max="18" width="24.83203125" style="6" hidden="1" customWidth="1"/>
    <col min="19" max="19" width="26.83203125" style="6" hidden="1" customWidth="1"/>
    <col min="20" max="20" width="21.6640625" style="6" hidden="1" customWidth="1"/>
    <col min="21" max="21" width="27.1640625" style="6" hidden="1" customWidth="1"/>
    <col min="22" max="22" width="0.33203125" style="6" customWidth="1"/>
    <col min="23" max="23" width="27.5" style="6" customWidth="1"/>
    <col min="24" max="24" width="88.6640625" style="6" customWidth="1"/>
    <col min="25" max="25" width="26.6640625" style="6" customWidth="1"/>
    <col min="26" max="26" width="20.33203125" style="6" customWidth="1"/>
    <col min="27" max="27" width="10.33203125" style="6" customWidth="1"/>
    <col min="28" max="28" width="4" style="6" customWidth="1"/>
    <col min="29" max="29" width="11" style="9" customWidth="1"/>
    <col min="30" max="30" width="28.6640625" style="9" customWidth="1"/>
    <col min="31" max="16384" width="11" style="6"/>
  </cols>
  <sheetData>
    <row r="1" spans="1:30" ht="21.75" thickBot="1" x14ac:dyDescent="0.3">
      <c r="A1" s="451" t="s">
        <v>46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</row>
    <row r="2" spans="1:30" ht="21.75" thickBot="1" x14ac:dyDescent="0.4">
      <c r="A2" s="456" t="s">
        <v>214</v>
      </c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8"/>
      <c r="R2" s="154"/>
      <c r="S2" s="154"/>
      <c r="T2" s="154"/>
      <c r="U2" s="154"/>
    </row>
    <row r="3" spans="1:30" ht="16.5" thickBot="1" x14ac:dyDescent="0.3"/>
    <row r="4" spans="1:30" ht="39" thickBot="1" x14ac:dyDescent="0.25">
      <c r="A4" s="49" t="s">
        <v>38</v>
      </c>
      <c r="B4" s="35" t="s">
        <v>35</v>
      </c>
      <c r="C4" s="35" t="s">
        <v>36</v>
      </c>
      <c r="D4" s="35" t="s">
        <v>37</v>
      </c>
    </row>
    <row r="5" spans="1:30" ht="16.5" thickBot="1" x14ac:dyDescent="0.3"/>
    <row r="6" spans="1:30" ht="16.5" thickBot="1" x14ac:dyDescent="0.3">
      <c r="A6" s="454" t="s">
        <v>29</v>
      </c>
      <c r="B6" s="455"/>
      <c r="C6" s="455"/>
      <c r="D6" s="455"/>
      <c r="E6" s="455"/>
      <c r="F6" s="455"/>
      <c r="G6" s="455"/>
      <c r="H6" s="455"/>
      <c r="I6" s="147"/>
      <c r="J6" s="147"/>
      <c r="K6" s="147"/>
      <c r="L6" s="147"/>
      <c r="M6" s="147"/>
      <c r="N6" s="147"/>
      <c r="O6" s="136"/>
      <c r="P6" s="164"/>
      <c r="Q6" s="164"/>
    </row>
    <row r="7" spans="1:30" ht="144" x14ac:dyDescent="0.2">
      <c r="A7" s="383" t="s">
        <v>22</v>
      </c>
      <c r="B7" s="383" t="s">
        <v>134</v>
      </c>
      <c r="C7" s="383" t="s">
        <v>43</v>
      </c>
      <c r="D7" s="383" t="s">
        <v>32</v>
      </c>
      <c r="E7" s="383" t="s">
        <v>33</v>
      </c>
      <c r="F7" s="383" t="s">
        <v>34</v>
      </c>
      <c r="G7" s="383" t="s">
        <v>18</v>
      </c>
      <c r="H7" s="383" t="s">
        <v>9</v>
      </c>
      <c r="I7" s="409"/>
      <c r="J7" s="403">
        <v>0</v>
      </c>
      <c r="K7" s="394" t="s">
        <v>119</v>
      </c>
      <c r="L7" s="403" t="s">
        <v>105</v>
      </c>
      <c r="M7" s="403" t="s">
        <v>64</v>
      </c>
      <c r="N7" s="383" t="s">
        <v>66</v>
      </c>
      <c r="O7" s="58"/>
      <c r="P7" s="164"/>
      <c r="Q7" s="164"/>
      <c r="AD7" s="148"/>
    </row>
    <row r="8" spans="1:30" ht="176" x14ac:dyDescent="0.2">
      <c r="A8" s="374" t="s">
        <v>91</v>
      </c>
      <c r="B8" s="324" t="str">
        <f>IFERROR(VLOOKUP(A8,'Impact Indicators - Section B'!$A$9:$R$27,18,FALSE),"")</f>
        <v/>
      </c>
      <c r="C8" s="410" t="str">
        <f>IFERROR(IF(VLOOKUP(K8,'Disaggregation Records'!$D$3:$E$54,2,FALSE)=0,"",VLOOKUP(K8,'Disaggregation Records'!$D$3:$E$54,2,FALSE)),"")</f>
        <v/>
      </c>
      <c r="D8" s="410" t="str">
        <f>IFERROR(IF(VLOOKUP(K8,'Disaggregation Records'!$D$3:$F$54,3,FALSE)=0,"",VLOOKUP(K8,'Disaggregation Records'!$D$3:$F$54,3,FALSE)),"")</f>
        <v/>
      </c>
      <c r="E8" s="315" t="s">
        <v>54</v>
      </c>
      <c r="F8" s="315" t="s">
        <v>55</v>
      </c>
      <c r="G8" s="315" t="s">
        <v>56</v>
      </c>
      <c r="H8" s="314" t="s">
        <v>100</v>
      </c>
      <c r="I8" s="337"/>
      <c r="J8" s="407">
        <f>IF(B8=B7,J7+1,0)</f>
        <v>0</v>
      </c>
      <c r="K8" s="407" t="str">
        <f>IF(B8&lt;&gt;"",B8&amp;"-"&amp;J8,"")</f>
        <v/>
      </c>
      <c r="L8" s="407" t="b">
        <f>IFERROR(TRUE,FALSE)</f>
        <v>1</v>
      </c>
      <c r="M8" s="407" t="b">
        <f>IFERROR(IF(B8&lt;&gt;"",TRUE,FALSE),"")</f>
        <v>0</v>
      </c>
      <c r="N8" s="411" t="s">
        <v>65</v>
      </c>
      <c r="O8" s="58"/>
      <c r="P8" s="164"/>
      <c r="Q8" s="164"/>
    </row>
    <row r="9" spans="1:30" ht="288" x14ac:dyDescent="0.2">
      <c r="A9" s="312">
        <v>1</v>
      </c>
      <c r="B9" s="324" t="str">
        <f>IFERROR(VLOOKUP(A9,'Impact Indicators - Section B'!$A$9:$R$27,18,FALSE),"")</f>
        <v/>
      </c>
      <c r="C9" s="410" t="str">
        <f>IFERROR(IF(VLOOKUP(K9,'Disaggregation Records'!$D$3:$E$54,2,FALSE)=0,"",VLOOKUP(K9,'Disaggregation Records'!$D$3:$E$54,2,FALSE)),"")</f>
        <v/>
      </c>
      <c r="D9" s="410" t="str">
        <f>IFERROR(IF(VLOOKUP(K9,'Disaggregation Records'!$D$3:$F$54,3,FALSE)=0,"",VLOOKUP(K9,'Disaggregation Records'!$D$3:$F$54,3,FALSE)),"")</f>
        <v/>
      </c>
      <c r="E9" s="315"/>
      <c r="F9" s="315"/>
      <c r="G9" s="315"/>
      <c r="H9" s="314"/>
      <c r="I9" s="337"/>
      <c r="J9" s="407">
        <f t="shared" ref="J9:J72" si="0">IF(B9=B8,J8+1,0)</f>
        <v>1</v>
      </c>
      <c r="K9" s="407" t="str">
        <f t="shared" ref="K9:K72" si="1">IF(B9&lt;&gt;"",B9&amp;"-"&amp;J9,"")</f>
        <v/>
      </c>
      <c r="L9" s="407" t="b">
        <f t="shared" ref="L9:L72" si="2">IFERROR(TRUE,FALSE)</f>
        <v>1</v>
      </c>
      <c r="M9" s="407" t="b">
        <f t="shared" ref="M9:M72" si="3">IFERROR(IF(B9&lt;&gt;"",TRUE,FALSE),"")</f>
        <v>0</v>
      </c>
      <c r="N9" s="411" t="s">
        <v>1085</v>
      </c>
      <c r="O9" s="58"/>
      <c r="P9" s="164"/>
      <c r="Q9" s="164"/>
    </row>
    <row r="10" spans="1:30" ht="288" x14ac:dyDescent="0.2">
      <c r="A10" s="312">
        <v>1</v>
      </c>
      <c r="B10" s="324" t="str">
        <f>IFERROR(VLOOKUP(A10,'Impact Indicators - Section B'!$A$9:$R$27,18,FALSE),"")</f>
        <v/>
      </c>
      <c r="C10" s="410" t="str">
        <f>IFERROR(IF(VLOOKUP(K10,'Disaggregation Records'!$D$3:$E$54,2,FALSE)=0,"",VLOOKUP(K10,'Disaggregation Records'!$D$3:$E$54,2,FALSE)),"")</f>
        <v/>
      </c>
      <c r="D10" s="410" t="str">
        <f>IFERROR(IF(VLOOKUP(K10,'Disaggregation Records'!$D$3:$F$54,3,FALSE)=0,"",VLOOKUP(K10,'Disaggregation Records'!$D$3:$F$54,3,FALSE)),"")</f>
        <v/>
      </c>
      <c r="E10" s="315"/>
      <c r="F10" s="315"/>
      <c r="G10" s="315"/>
      <c r="H10" s="314"/>
      <c r="I10" s="337"/>
      <c r="J10" s="407">
        <f t="shared" si="0"/>
        <v>2</v>
      </c>
      <c r="K10" s="407" t="str">
        <f t="shared" si="1"/>
        <v/>
      </c>
      <c r="L10" s="407" t="b">
        <f t="shared" si="2"/>
        <v>1</v>
      </c>
      <c r="M10" s="407" t="b">
        <f t="shared" si="3"/>
        <v>0</v>
      </c>
      <c r="N10" s="411" t="s">
        <v>1086</v>
      </c>
      <c r="O10" s="58"/>
      <c r="P10" s="164"/>
      <c r="Q10" s="164"/>
    </row>
    <row r="11" spans="1:30" ht="288" x14ac:dyDescent="0.2">
      <c r="A11" s="312">
        <v>1</v>
      </c>
      <c r="B11" s="324" t="str">
        <f>IFERROR(VLOOKUP(A11,'Impact Indicators - Section B'!$A$9:$R$27,18,FALSE),"")</f>
        <v/>
      </c>
      <c r="C11" s="410" t="str">
        <f>IFERROR(IF(VLOOKUP(K11,'Disaggregation Records'!$D$3:$E$54,2,FALSE)=0,"",VLOOKUP(K11,'Disaggregation Records'!$D$3:$E$54,2,FALSE)),"")</f>
        <v/>
      </c>
      <c r="D11" s="410" t="str">
        <f>IFERROR(IF(VLOOKUP(K11,'Disaggregation Records'!$D$3:$F$54,3,FALSE)=0,"",VLOOKUP(K11,'Disaggregation Records'!$D$3:$F$54,3,FALSE)),"")</f>
        <v/>
      </c>
      <c r="E11" s="315"/>
      <c r="F11" s="315"/>
      <c r="G11" s="315"/>
      <c r="H11" s="314"/>
      <c r="I11" s="337"/>
      <c r="J11" s="407">
        <f t="shared" si="0"/>
        <v>3</v>
      </c>
      <c r="K11" s="407" t="str">
        <f t="shared" si="1"/>
        <v/>
      </c>
      <c r="L11" s="407" t="b">
        <f t="shared" si="2"/>
        <v>1</v>
      </c>
      <c r="M11" s="407" t="b">
        <f t="shared" si="3"/>
        <v>0</v>
      </c>
      <c r="N11" s="411" t="s">
        <v>1087</v>
      </c>
      <c r="O11" s="58"/>
      <c r="P11" s="164"/>
      <c r="Q11" s="164"/>
    </row>
    <row r="12" spans="1:30" ht="288" x14ac:dyDescent="0.2">
      <c r="A12" s="312">
        <v>1</v>
      </c>
      <c r="B12" s="324" t="str">
        <f>IFERROR(VLOOKUP(A12,'Impact Indicators - Section B'!$A$9:$R$27,18,FALSE),"")</f>
        <v/>
      </c>
      <c r="C12" s="410" t="str">
        <f>IFERROR(IF(VLOOKUP(K12,'Disaggregation Records'!$D$3:$E$54,2,FALSE)=0,"",VLOOKUP(K12,'Disaggregation Records'!$D$3:$E$54,2,FALSE)),"")</f>
        <v/>
      </c>
      <c r="D12" s="410" t="str">
        <f>IFERROR(IF(VLOOKUP(K12,'Disaggregation Records'!$D$3:$F$54,3,FALSE)=0,"",VLOOKUP(K12,'Disaggregation Records'!$D$3:$F$54,3,FALSE)),"")</f>
        <v/>
      </c>
      <c r="E12" s="315"/>
      <c r="F12" s="315"/>
      <c r="G12" s="315"/>
      <c r="H12" s="314"/>
      <c r="I12" s="337"/>
      <c r="J12" s="407">
        <f t="shared" si="0"/>
        <v>4</v>
      </c>
      <c r="K12" s="407" t="str">
        <f t="shared" si="1"/>
        <v/>
      </c>
      <c r="L12" s="407" t="b">
        <f t="shared" si="2"/>
        <v>1</v>
      </c>
      <c r="M12" s="407" t="b">
        <f t="shared" si="3"/>
        <v>0</v>
      </c>
      <c r="N12" s="411" t="s">
        <v>1088</v>
      </c>
      <c r="O12" s="58"/>
      <c r="P12" s="164"/>
      <c r="Q12" s="164"/>
    </row>
    <row r="13" spans="1:30" ht="288" x14ac:dyDescent="0.2">
      <c r="A13" s="312">
        <v>1</v>
      </c>
      <c r="B13" s="324" t="str">
        <f>IFERROR(VLOOKUP(A13,'Impact Indicators - Section B'!$A$9:$R$27,18,FALSE),"")</f>
        <v/>
      </c>
      <c r="C13" s="410" t="str">
        <f>IFERROR(IF(VLOOKUP(K13,'Disaggregation Records'!$D$3:$E$54,2,FALSE)=0,"",VLOOKUP(K13,'Disaggregation Records'!$D$3:$E$54,2,FALSE)),"")</f>
        <v/>
      </c>
      <c r="D13" s="410" t="str">
        <f>IFERROR(IF(VLOOKUP(K13,'Disaggregation Records'!$D$3:$F$54,3,FALSE)=0,"",VLOOKUP(K13,'Disaggregation Records'!$D$3:$F$54,3,FALSE)),"")</f>
        <v/>
      </c>
      <c r="E13" s="315"/>
      <c r="F13" s="315"/>
      <c r="G13" s="315"/>
      <c r="H13" s="314"/>
      <c r="I13" s="337"/>
      <c r="J13" s="407">
        <f t="shared" si="0"/>
        <v>5</v>
      </c>
      <c r="K13" s="407" t="str">
        <f t="shared" si="1"/>
        <v/>
      </c>
      <c r="L13" s="407" t="b">
        <f t="shared" si="2"/>
        <v>1</v>
      </c>
      <c r="M13" s="407" t="b">
        <f t="shared" si="3"/>
        <v>0</v>
      </c>
      <c r="N13" s="411" t="s">
        <v>1089</v>
      </c>
      <c r="O13" s="58"/>
      <c r="P13" s="164"/>
      <c r="Q13" s="164"/>
    </row>
    <row r="14" spans="1:30" ht="288" x14ac:dyDescent="0.2">
      <c r="A14" s="312">
        <v>1</v>
      </c>
      <c r="B14" s="324" t="str">
        <f>IFERROR(VLOOKUP(A14,'Impact Indicators - Section B'!$A$9:$R$27,18,FALSE),"")</f>
        <v/>
      </c>
      <c r="C14" s="410" t="str">
        <f>IFERROR(IF(VLOOKUP(K14,'Disaggregation Records'!$D$3:$E$54,2,FALSE)=0,"",VLOOKUP(K14,'Disaggregation Records'!$D$3:$E$54,2,FALSE)),"")</f>
        <v/>
      </c>
      <c r="D14" s="410" t="str">
        <f>IFERROR(IF(VLOOKUP(K14,'Disaggregation Records'!$D$3:$F$54,3,FALSE)=0,"",VLOOKUP(K14,'Disaggregation Records'!$D$3:$F$54,3,FALSE)),"")</f>
        <v/>
      </c>
      <c r="E14" s="315"/>
      <c r="F14" s="315"/>
      <c r="G14" s="315"/>
      <c r="H14" s="314"/>
      <c r="I14" s="337"/>
      <c r="J14" s="407">
        <f t="shared" si="0"/>
        <v>6</v>
      </c>
      <c r="K14" s="407" t="str">
        <f t="shared" si="1"/>
        <v/>
      </c>
      <c r="L14" s="407" t="b">
        <f t="shared" si="2"/>
        <v>1</v>
      </c>
      <c r="M14" s="407" t="b">
        <f t="shared" si="3"/>
        <v>0</v>
      </c>
      <c r="N14" s="411" t="s">
        <v>1090</v>
      </c>
      <c r="O14" s="58"/>
      <c r="P14" s="164"/>
      <c r="Q14" s="164"/>
    </row>
    <row r="15" spans="1:30" ht="288" x14ac:dyDescent="0.2">
      <c r="A15" s="312">
        <v>1</v>
      </c>
      <c r="B15" s="324" t="str">
        <f>IFERROR(VLOOKUP(A15,'Impact Indicators - Section B'!$A$9:$R$27,18,FALSE),"")</f>
        <v/>
      </c>
      <c r="C15" s="410" t="str">
        <f>IFERROR(IF(VLOOKUP(K15,'Disaggregation Records'!$D$3:$E$54,2,FALSE)=0,"",VLOOKUP(K15,'Disaggregation Records'!$D$3:$E$54,2,FALSE)),"")</f>
        <v/>
      </c>
      <c r="D15" s="410" t="str">
        <f>IFERROR(IF(VLOOKUP(K15,'Disaggregation Records'!$D$3:$F$54,3,FALSE)=0,"",VLOOKUP(K15,'Disaggregation Records'!$D$3:$F$54,3,FALSE)),"")</f>
        <v/>
      </c>
      <c r="E15" s="315"/>
      <c r="F15" s="315"/>
      <c r="G15" s="315"/>
      <c r="H15" s="314"/>
      <c r="I15" s="337"/>
      <c r="J15" s="407">
        <f t="shared" si="0"/>
        <v>7</v>
      </c>
      <c r="K15" s="407" t="str">
        <f t="shared" si="1"/>
        <v/>
      </c>
      <c r="L15" s="407" t="b">
        <f t="shared" si="2"/>
        <v>1</v>
      </c>
      <c r="M15" s="407" t="b">
        <f t="shared" si="3"/>
        <v>0</v>
      </c>
      <c r="N15" s="411" t="s">
        <v>1091</v>
      </c>
      <c r="O15" s="58"/>
      <c r="P15" s="164"/>
      <c r="Q15" s="164"/>
    </row>
    <row r="16" spans="1:30" ht="288" x14ac:dyDescent="0.2">
      <c r="A16" s="312">
        <v>1</v>
      </c>
      <c r="B16" s="324" t="str">
        <f>IFERROR(VLOOKUP(A16,'Impact Indicators - Section B'!$A$9:$R$27,18,FALSE),"")</f>
        <v/>
      </c>
      <c r="C16" s="410" t="str">
        <f>IFERROR(IF(VLOOKUP(K16,'Disaggregation Records'!$D$3:$E$54,2,FALSE)=0,"",VLOOKUP(K16,'Disaggregation Records'!$D$3:$E$54,2,FALSE)),"")</f>
        <v/>
      </c>
      <c r="D16" s="410" t="str">
        <f>IFERROR(IF(VLOOKUP(K16,'Disaggregation Records'!$D$3:$F$54,3,FALSE)=0,"",VLOOKUP(K16,'Disaggregation Records'!$D$3:$F$54,3,FALSE)),"")</f>
        <v/>
      </c>
      <c r="E16" s="315"/>
      <c r="F16" s="315"/>
      <c r="G16" s="315"/>
      <c r="H16" s="314"/>
      <c r="I16" s="337"/>
      <c r="J16" s="407">
        <f t="shared" si="0"/>
        <v>8</v>
      </c>
      <c r="K16" s="407" t="str">
        <f t="shared" si="1"/>
        <v/>
      </c>
      <c r="L16" s="407" t="b">
        <f t="shared" si="2"/>
        <v>1</v>
      </c>
      <c r="M16" s="407" t="b">
        <f t="shared" si="3"/>
        <v>0</v>
      </c>
      <c r="N16" s="411" t="s">
        <v>1092</v>
      </c>
      <c r="O16" s="58"/>
      <c r="P16" s="164"/>
      <c r="Q16" s="164"/>
    </row>
    <row r="17" spans="1:17" ht="288" x14ac:dyDescent="0.2">
      <c r="A17" s="312">
        <v>1</v>
      </c>
      <c r="B17" s="324" t="str">
        <f>IFERROR(VLOOKUP(A17,'Impact Indicators - Section B'!$A$9:$R$27,18,FALSE),"")</f>
        <v/>
      </c>
      <c r="C17" s="410" t="str">
        <f>IFERROR(IF(VLOOKUP(K17,'Disaggregation Records'!$D$3:$E$54,2,FALSE)=0,"",VLOOKUP(K17,'Disaggregation Records'!$D$3:$E$54,2,FALSE)),"")</f>
        <v/>
      </c>
      <c r="D17" s="410" t="str">
        <f>IFERROR(IF(VLOOKUP(K17,'Disaggregation Records'!$D$3:$F$54,3,FALSE)=0,"",VLOOKUP(K17,'Disaggregation Records'!$D$3:$F$54,3,FALSE)),"")</f>
        <v/>
      </c>
      <c r="E17" s="315"/>
      <c r="F17" s="315"/>
      <c r="G17" s="315"/>
      <c r="H17" s="314"/>
      <c r="I17" s="337"/>
      <c r="J17" s="407">
        <f t="shared" si="0"/>
        <v>9</v>
      </c>
      <c r="K17" s="407" t="str">
        <f t="shared" si="1"/>
        <v/>
      </c>
      <c r="L17" s="407" t="b">
        <f t="shared" si="2"/>
        <v>1</v>
      </c>
      <c r="M17" s="407" t="b">
        <f t="shared" si="3"/>
        <v>0</v>
      </c>
      <c r="N17" s="411" t="s">
        <v>1093</v>
      </c>
      <c r="O17" s="58"/>
      <c r="P17" s="164"/>
      <c r="Q17" s="164"/>
    </row>
    <row r="18" spans="1:17" ht="288" x14ac:dyDescent="0.2">
      <c r="A18" s="312">
        <v>1</v>
      </c>
      <c r="B18" s="324" t="str">
        <f>IFERROR(VLOOKUP(A18,'Impact Indicators - Section B'!$A$9:$R$27,18,FALSE),"")</f>
        <v/>
      </c>
      <c r="C18" s="410" t="str">
        <f>IFERROR(IF(VLOOKUP(K18,'Disaggregation Records'!$D$3:$E$54,2,FALSE)=0,"",VLOOKUP(K18,'Disaggregation Records'!$D$3:$E$54,2,FALSE)),"")</f>
        <v/>
      </c>
      <c r="D18" s="410" t="str">
        <f>IFERROR(IF(VLOOKUP(K18,'Disaggregation Records'!$D$3:$F$54,3,FALSE)=0,"",VLOOKUP(K18,'Disaggregation Records'!$D$3:$F$54,3,FALSE)),"")</f>
        <v/>
      </c>
      <c r="E18" s="315"/>
      <c r="F18" s="315"/>
      <c r="G18" s="315"/>
      <c r="H18" s="314"/>
      <c r="I18" s="337"/>
      <c r="J18" s="407">
        <f t="shared" si="0"/>
        <v>10</v>
      </c>
      <c r="K18" s="407" t="str">
        <f t="shared" si="1"/>
        <v/>
      </c>
      <c r="L18" s="407" t="b">
        <f t="shared" si="2"/>
        <v>1</v>
      </c>
      <c r="M18" s="407" t="b">
        <f t="shared" si="3"/>
        <v>0</v>
      </c>
      <c r="N18" s="411" t="s">
        <v>1094</v>
      </c>
      <c r="O18" s="58"/>
      <c r="P18" s="164"/>
      <c r="Q18" s="164"/>
    </row>
    <row r="19" spans="1:17" ht="288" x14ac:dyDescent="0.2">
      <c r="A19" s="312">
        <v>2</v>
      </c>
      <c r="B19" s="324" t="str">
        <f>IFERROR(VLOOKUP(A19,'Impact Indicators - Section B'!$A$9:$R$27,18,FALSE),"")</f>
        <v/>
      </c>
      <c r="C19" s="410" t="str">
        <f>IFERROR(IF(VLOOKUP(K19,'Disaggregation Records'!$D$3:$E$54,2,FALSE)=0,"",VLOOKUP(K19,'Disaggregation Records'!$D$3:$E$54,2,FALSE)),"")</f>
        <v/>
      </c>
      <c r="D19" s="410" t="str">
        <f>IFERROR(IF(VLOOKUP(K19,'Disaggregation Records'!$D$3:$F$54,3,FALSE)=0,"",VLOOKUP(K19,'Disaggregation Records'!$D$3:$F$54,3,FALSE)),"")</f>
        <v/>
      </c>
      <c r="E19" s="315"/>
      <c r="F19" s="315"/>
      <c r="G19" s="315"/>
      <c r="H19" s="314"/>
      <c r="I19" s="337"/>
      <c r="J19" s="407">
        <f t="shared" si="0"/>
        <v>11</v>
      </c>
      <c r="K19" s="407" t="str">
        <f t="shared" si="1"/>
        <v/>
      </c>
      <c r="L19" s="407" t="b">
        <f t="shared" si="2"/>
        <v>1</v>
      </c>
      <c r="M19" s="407" t="b">
        <f t="shared" si="3"/>
        <v>0</v>
      </c>
      <c r="N19" s="411" t="s">
        <v>1095</v>
      </c>
      <c r="O19" s="58"/>
      <c r="P19" s="164"/>
      <c r="Q19" s="164"/>
    </row>
    <row r="20" spans="1:17" ht="288" x14ac:dyDescent="0.2">
      <c r="A20" s="312">
        <v>2</v>
      </c>
      <c r="B20" s="324" t="str">
        <f>IFERROR(VLOOKUP(A20,'Impact Indicators - Section B'!$A$9:$R$27,18,FALSE),"")</f>
        <v/>
      </c>
      <c r="C20" s="410" t="str">
        <f>IFERROR(IF(VLOOKUP(K20,'Disaggregation Records'!$D$3:$E$54,2,FALSE)=0,"",VLOOKUP(K20,'Disaggregation Records'!$D$3:$E$54,2,FALSE)),"")</f>
        <v/>
      </c>
      <c r="D20" s="410" t="str">
        <f>IFERROR(IF(VLOOKUP(K20,'Disaggregation Records'!$D$3:$F$54,3,FALSE)=0,"",VLOOKUP(K20,'Disaggregation Records'!$D$3:$F$54,3,FALSE)),"")</f>
        <v/>
      </c>
      <c r="E20" s="315"/>
      <c r="F20" s="315"/>
      <c r="G20" s="315"/>
      <c r="H20" s="314"/>
      <c r="I20" s="337"/>
      <c r="J20" s="407">
        <f t="shared" si="0"/>
        <v>12</v>
      </c>
      <c r="K20" s="407" t="str">
        <f t="shared" si="1"/>
        <v/>
      </c>
      <c r="L20" s="407" t="b">
        <f t="shared" si="2"/>
        <v>1</v>
      </c>
      <c r="M20" s="407" t="b">
        <f t="shared" si="3"/>
        <v>0</v>
      </c>
      <c r="N20" s="411" t="s">
        <v>1096</v>
      </c>
      <c r="O20" s="58"/>
      <c r="P20" s="164"/>
      <c r="Q20" s="164"/>
    </row>
    <row r="21" spans="1:17" ht="288" x14ac:dyDescent="0.2">
      <c r="A21" s="312">
        <v>2</v>
      </c>
      <c r="B21" s="324" t="str">
        <f>IFERROR(VLOOKUP(A21,'Impact Indicators - Section B'!$A$9:$R$27,18,FALSE),"")</f>
        <v/>
      </c>
      <c r="C21" s="410" t="str">
        <f>IFERROR(IF(VLOOKUP(K21,'Disaggregation Records'!$D$3:$E$54,2,FALSE)=0,"",VLOOKUP(K21,'Disaggregation Records'!$D$3:$E$54,2,FALSE)),"")</f>
        <v/>
      </c>
      <c r="D21" s="410" t="str">
        <f>IFERROR(IF(VLOOKUP(K21,'Disaggregation Records'!$D$3:$F$54,3,FALSE)=0,"",VLOOKUP(K21,'Disaggregation Records'!$D$3:$F$54,3,FALSE)),"")</f>
        <v/>
      </c>
      <c r="E21" s="315"/>
      <c r="F21" s="315"/>
      <c r="G21" s="315"/>
      <c r="H21" s="314"/>
      <c r="I21" s="337"/>
      <c r="J21" s="407">
        <f t="shared" si="0"/>
        <v>13</v>
      </c>
      <c r="K21" s="407" t="str">
        <f t="shared" si="1"/>
        <v/>
      </c>
      <c r="L21" s="407" t="b">
        <f t="shared" si="2"/>
        <v>1</v>
      </c>
      <c r="M21" s="407" t="b">
        <f t="shared" si="3"/>
        <v>0</v>
      </c>
      <c r="N21" s="411" t="s">
        <v>1097</v>
      </c>
      <c r="O21" s="58"/>
      <c r="P21" s="164"/>
      <c r="Q21" s="164"/>
    </row>
    <row r="22" spans="1:17" ht="288" x14ac:dyDescent="0.2">
      <c r="A22" s="312">
        <v>2</v>
      </c>
      <c r="B22" s="324" t="str">
        <f>IFERROR(VLOOKUP(A22,'Impact Indicators - Section B'!$A$9:$R$27,18,FALSE),"")</f>
        <v/>
      </c>
      <c r="C22" s="410" t="str">
        <f>IFERROR(IF(VLOOKUP(K22,'Disaggregation Records'!$D$3:$E$54,2,FALSE)=0,"",VLOOKUP(K22,'Disaggregation Records'!$D$3:$E$54,2,FALSE)),"")</f>
        <v/>
      </c>
      <c r="D22" s="410" t="str">
        <f>IFERROR(IF(VLOOKUP(K22,'Disaggregation Records'!$D$3:$F$54,3,FALSE)=0,"",VLOOKUP(K22,'Disaggregation Records'!$D$3:$F$54,3,FALSE)),"")</f>
        <v/>
      </c>
      <c r="E22" s="315"/>
      <c r="F22" s="315"/>
      <c r="G22" s="315"/>
      <c r="H22" s="314"/>
      <c r="I22" s="337"/>
      <c r="J22" s="407">
        <f t="shared" si="0"/>
        <v>14</v>
      </c>
      <c r="K22" s="407" t="str">
        <f t="shared" si="1"/>
        <v/>
      </c>
      <c r="L22" s="407" t="b">
        <f t="shared" si="2"/>
        <v>1</v>
      </c>
      <c r="M22" s="407" t="b">
        <f t="shared" si="3"/>
        <v>0</v>
      </c>
      <c r="N22" s="411" t="s">
        <v>1098</v>
      </c>
      <c r="O22" s="58"/>
      <c r="P22" s="164"/>
      <c r="Q22" s="164"/>
    </row>
    <row r="23" spans="1:17" ht="288" x14ac:dyDescent="0.2">
      <c r="A23" s="312">
        <v>2</v>
      </c>
      <c r="B23" s="324" t="str">
        <f>IFERROR(VLOOKUP(A23,'Impact Indicators - Section B'!$A$9:$R$27,18,FALSE),"")</f>
        <v/>
      </c>
      <c r="C23" s="410" t="str">
        <f>IFERROR(IF(VLOOKUP(K23,'Disaggregation Records'!$D$3:$E$54,2,FALSE)=0,"",VLOOKUP(K23,'Disaggregation Records'!$D$3:$E$54,2,FALSE)),"")</f>
        <v/>
      </c>
      <c r="D23" s="410" t="str">
        <f>IFERROR(IF(VLOOKUP(K23,'Disaggregation Records'!$D$3:$F$54,3,FALSE)=0,"",VLOOKUP(K23,'Disaggregation Records'!$D$3:$F$54,3,FALSE)),"")</f>
        <v/>
      </c>
      <c r="E23" s="315"/>
      <c r="F23" s="315"/>
      <c r="G23" s="315"/>
      <c r="H23" s="314"/>
      <c r="I23" s="337"/>
      <c r="J23" s="407">
        <f t="shared" si="0"/>
        <v>15</v>
      </c>
      <c r="K23" s="407" t="str">
        <f t="shared" si="1"/>
        <v/>
      </c>
      <c r="L23" s="407" t="b">
        <f t="shared" si="2"/>
        <v>1</v>
      </c>
      <c r="M23" s="407" t="b">
        <f t="shared" si="3"/>
        <v>0</v>
      </c>
      <c r="N23" s="411" t="s">
        <v>1099</v>
      </c>
      <c r="O23" s="58"/>
      <c r="P23" s="164"/>
      <c r="Q23" s="164"/>
    </row>
    <row r="24" spans="1:17" ht="288" x14ac:dyDescent="0.2">
      <c r="A24" s="312">
        <v>2</v>
      </c>
      <c r="B24" s="324" t="str">
        <f>IFERROR(VLOOKUP(A24,'Impact Indicators - Section B'!$A$9:$R$27,18,FALSE),"")</f>
        <v/>
      </c>
      <c r="C24" s="410" t="str">
        <f>IFERROR(IF(VLOOKUP(K24,'Disaggregation Records'!$D$3:$E$54,2,FALSE)=0,"",VLOOKUP(K24,'Disaggregation Records'!$D$3:$E$54,2,FALSE)),"")</f>
        <v/>
      </c>
      <c r="D24" s="410" t="str">
        <f>IFERROR(IF(VLOOKUP(K24,'Disaggregation Records'!$D$3:$F$54,3,FALSE)=0,"",VLOOKUP(K24,'Disaggregation Records'!$D$3:$F$54,3,FALSE)),"")</f>
        <v/>
      </c>
      <c r="E24" s="315"/>
      <c r="F24" s="315"/>
      <c r="G24" s="315"/>
      <c r="H24" s="314"/>
      <c r="I24" s="337"/>
      <c r="J24" s="407">
        <f t="shared" si="0"/>
        <v>16</v>
      </c>
      <c r="K24" s="407" t="str">
        <f t="shared" si="1"/>
        <v/>
      </c>
      <c r="L24" s="407" t="b">
        <f t="shared" si="2"/>
        <v>1</v>
      </c>
      <c r="M24" s="407" t="b">
        <f t="shared" si="3"/>
        <v>0</v>
      </c>
      <c r="N24" s="411" t="s">
        <v>1100</v>
      </c>
      <c r="O24" s="58"/>
      <c r="P24" s="164"/>
      <c r="Q24" s="164"/>
    </row>
    <row r="25" spans="1:17" ht="288" x14ac:dyDescent="0.2">
      <c r="A25" s="312">
        <v>2</v>
      </c>
      <c r="B25" s="324" t="str">
        <f>IFERROR(VLOOKUP(A25,'Impact Indicators - Section B'!$A$9:$R$27,18,FALSE),"")</f>
        <v/>
      </c>
      <c r="C25" s="410" t="str">
        <f>IFERROR(IF(VLOOKUP(K25,'Disaggregation Records'!$D$3:$E$54,2,FALSE)=0,"",VLOOKUP(K25,'Disaggregation Records'!$D$3:$E$54,2,FALSE)),"")</f>
        <v/>
      </c>
      <c r="D25" s="410" t="str">
        <f>IFERROR(IF(VLOOKUP(K25,'Disaggregation Records'!$D$3:$F$54,3,FALSE)=0,"",VLOOKUP(K25,'Disaggregation Records'!$D$3:$F$54,3,FALSE)),"")</f>
        <v/>
      </c>
      <c r="E25" s="315"/>
      <c r="F25" s="315"/>
      <c r="G25" s="315"/>
      <c r="H25" s="314"/>
      <c r="I25" s="337"/>
      <c r="J25" s="407">
        <f t="shared" si="0"/>
        <v>17</v>
      </c>
      <c r="K25" s="407" t="str">
        <f t="shared" si="1"/>
        <v/>
      </c>
      <c r="L25" s="407" t="b">
        <f t="shared" si="2"/>
        <v>1</v>
      </c>
      <c r="M25" s="407" t="b">
        <f t="shared" si="3"/>
        <v>0</v>
      </c>
      <c r="N25" s="411" t="s">
        <v>1101</v>
      </c>
      <c r="O25" s="58"/>
      <c r="P25" s="164"/>
      <c r="Q25" s="164"/>
    </row>
    <row r="26" spans="1:17" ht="288" x14ac:dyDescent="0.2">
      <c r="A26" s="312">
        <v>2</v>
      </c>
      <c r="B26" s="324" t="str">
        <f>IFERROR(VLOOKUP(A26,'Impact Indicators - Section B'!$A$9:$R$27,18,FALSE),"")</f>
        <v/>
      </c>
      <c r="C26" s="410" t="str">
        <f>IFERROR(IF(VLOOKUP(K26,'Disaggregation Records'!$D$3:$E$54,2,FALSE)=0,"",VLOOKUP(K26,'Disaggregation Records'!$D$3:$E$54,2,FALSE)),"")</f>
        <v/>
      </c>
      <c r="D26" s="410" t="str">
        <f>IFERROR(IF(VLOOKUP(K26,'Disaggregation Records'!$D$3:$F$54,3,FALSE)=0,"",VLOOKUP(K26,'Disaggregation Records'!$D$3:$F$54,3,FALSE)),"")</f>
        <v/>
      </c>
      <c r="E26" s="315"/>
      <c r="F26" s="315"/>
      <c r="G26" s="315"/>
      <c r="H26" s="314"/>
      <c r="I26" s="337"/>
      <c r="J26" s="407">
        <f t="shared" si="0"/>
        <v>18</v>
      </c>
      <c r="K26" s="407" t="str">
        <f t="shared" si="1"/>
        <v/>
      </c>
      <c r="L26" s="407" t="b">
        <f t="shared" si="2"/>
        <v>1</v>
      </c>
      <c r="M26" s="407" t="b">
        <f t="shared" si="3"/>
        <v>0</v>
      </c>
      <c r="N26" s="411" t="s">
        <v>1102</v>
      </c>
      <c r="O26" s="58"/>
      <c r="P26" s="164"/>
      <c r="Q26" s="164"/>
    </row>
    <row r="27" spans="1:17" ht="288" x14ac:dyDescent="0.2">
      <c r="A27" s="312">
        <v>2</v>
      </c>
      <c r="B27" s="324" t="str">
        <f>IFERROR(VLOOKUP(A27,'Impact Indicators - Section B'!$A$9:$R$27,18,FALSE),"")</f>
        <v/>
      </c>
      <c r="C27" s="410" t="str">
        <f>IFERROR(IF(VLOOKUP(K27,'Disaggregation Records'!$D$3:$E$54,2,FALSE)=0,"",VLOOKUP(K27,'Disaggregation Records'!$D$3:$E$54,2,FALSE)),"")</f>
        <v/>
      </c>
      <c r="D27" s="410" t="str">
        <f>IFERROR(IF(VLOOKUP(K27,'Disaggregation Records'!$D$3:$F$54,3,FALSE)=0,"",VLOOKUP(K27,'Disaggregation Records'!$D$3:$F$54,3,FALSE)),"")</f>
        <v/>
      </c>
      <c r="E27" s="315"/>
      <c r="F27" s="315"/>
      <c r="G27" s="315"/>
      <c r="H27" s="314"/>
      <c r="I27" s="337"/>
      <c r="J27" s="407">
        <f t="shared" si="0"/>
        <v>19</v>
      </c>
      <c r="K27" s="407" t="str">
        <f t="shared" si="1"/>
        <v/>
      </c>
      <c r="L27" s="407" t="b">
        <f t="shared" si="2"/>
        <v>1</v>
      </c>
      <c r="M27" s="407" t="b">
        <f t="shared" si="3"/>
        <v>0</v>
      </c>
      <c r="N27" s="411" t="s">
        <v>1103</v>
      </c>
      <c r="O27" s="58"/>
      <c r="P27" s="164"/>
      <c r="Q27" s="164"/>
    </row>
    <row r="28" spans="1:17" ht="288" x14ac:dyDescent="0.2">
      <c r="A28" s="312">
        <v>2</v>
      </c>
      <c r="B28" s="324" t="str">
        <f>IFERROR(VLOOKUP(A28,'Impact Indicators - Section B'!$A$9:$R$27,18,FALSE),"")</f>
        <v/>
      </c>
      <c r="C28" s="410" t="str">
        <f>IFERROR(IF(VLOOKUP(K28,'Disaggregation Records'!$D$3:$E$54,2,FALSE)=0,"",VLOOKUP(K28,'Disaggregation Records'!$D$3:$E$54,2,FALSE)),"")</f>
        <v/>
      </c>
      <c r="D28" s="410" t="str">
        <f>IFERROR(IF(VLOOKUP(K28,'Disaggregation Records'!$D$3:$F$54,3,FALSE)=0,"",VLOOKUP(K28,'Disaggregation Records'!$D$3:$F$54,3,FALSE)),"")</f>
        <v/>
      </c>
      <c r="E28" s="315"/>
      <c r="F28" s="315"/>
      <c r="G28" s="315"/>
      <c r="H28" s="314"/>
      <c r="I28" s="337"/>
      <c r="J28" s="407">
        <f t="shared" si="0"/>
        <v>20</v>
      </c>
      <c r="K28" s="407" t="str">
        <f t="shared" si="1"/>
        <v/>
      </c>
      <c r="L28" s="407" t="b">
        <f t="shared" si="2"/>
        <v>1</v>
      </c>
      <c r="M28" s="407" t="b">
        <f t="shared" si="3"/>
        <v>0</v>
      </c>
      <c r="N28" s="411" t="s">
        <v>1104</v>
      </c>
      <c r="O28" s="58"/>
      <c r="P28" s="164"/>
      <c r="Q28" s="164"/>
    </row>
    <row r="29" spans="1:17" ht="288" x14ac:dyDescent="0.2">
      <c r="A29" s="312">
        <v>3</v>
      </c>
      <c r="B29" s="324" t="str">
        <f>IFERROR(VLOOKUP(A29,'Impact Indicators - Section B'!$A$9:$R$27,18,FALSE),"")</f>
        <v/>
      </c>
      <c r="C29" s="410" t="str">
        <f>IFERROR(IF(VLOOKUP(K29,'Disaggregation Records'!$D$3:$E$54,2,FALSE)=0,"",VLOOKUP(K29,'Disaggregation Records'!$D$3:$E$54,2,FALSE)),"")</f>
        <v/>
      </c>
      <c r="D29" s="410" t="str">
        <f>IFERROR(IF(VLOOKUP(K29,'Disaggregation Records'!$D$3:$F$54,3,FALSE)=0,"",VLOOKUP(K29,'Disaggregation Records'!$D$3:$F$54,3,FALSE)),"")</f>
        <v/>
      </c>
      <c r="E29" s="315"/>
      <c r="F29" s="315"/>
      <c r="G29" s="315"/>
      <c r="H29" s="314"/>
      <c r="I29" s="337"/>
      <c r="J29" s="407">
        <f t="shared" si="0"/>
        <v>21</v>
      </c>
      <c r="K29" s="407" t="str">
        <f t="shared" si="1"/>
        <v/>
      </c>
      <c r="L29" s="407" t="b">
        <f t="shared" si="2"/>
        <v>1</v>
      </c>
      <c r="M29" s="407" t="b">
        <f t="shared" si="3"/>
        <v>0</v>
      </c>
      <c r="N29" s="411" t="s">
        <v>1105</v>
      </c>
      <c r="O29" s="58"/>
      <c r="P29" s="164"/>
      <c r="Q29" s="164"/>
    </row>
    <row r="30" spans="1:17" ht="288" x14ac:dyDescent="0.2">
      <c r="A30" s="312">
        <v>3</v>
      </c>
      <c r="B30" s="324" t="str">
        <f>IFERROR(VLOOKUP(A30,'Impact Indicators - Section B'!$A$9:$R$27,18,FALSE),"")</f>
        <v/>
      </c>
      <c r="C30" s="410" t="str">
        <f>IFERROR(IF(VLOOKUP(K30,'Disaggregation Records'!$D$3:$E$54,2,FALSE)=0,"",VLOOKUP(K30,'Disaggregation Records'!$D$3:$E$54,2,FALSE)),"")</f>
        <v/>
      </c>
      <c r="D30" s="410" t="str">
        <f>IFERROR(IF(VLOOKUP(K30,'Disaggregation Records'!$D$3:$F$54,3,FALSE)=0,"",VLOOKUP(K30,'Disaggregation Records'!$D$3:$F$54,3,FALSE)),"")</f>
        <v/>
      </c>
      <c r="E30" s="315"/>
      <c r="F30" s="315"/>
      <c r="G30" s="315"/>
      <c r="H30" s="314"/>
      <c r="I30" s="337"/>
      <c r="J30" s="407">
        <f t="shared" si="0"/>
        <v>22</v>
      </c>
      <c r="K30" s="407" t="str">
        <f t="shared" si="1"/>
        <v/>
      </c>
      <c r="L30" s="407" t="b">
        <f t="shared" si="2"/>
        <v>1</v>
      </c>
      <c r="M30" s="407" t="b">
        <f t="shared" si="3"/>
        <v>0</v>
      </c>
      <c r="N30" s="411" t="s">
        <v>1106</v>
      </c>
      <c r="O30" s="58"/>
      <c r="P30" s="164"/>
      <c r="Q30" s="164"/>
    </row>
    <row r="31" spans="1:17" ht="288" x14ac:dyDescent="0.2">
      <c r="A31" s="312">
        <v>3</v>
      </c>
      <c r="B31" s="324" t="str">
        <f>IFERROR(VLOOKUP(A31,'Impact Indicators - Section B'!$A$9:$R$27,18,FALSE),"")</f>
        <v/>
      </c>
      <c r="C31" s="410" t="str">
        <f>IFERROR(IF(VLOOKUP(K31,'Disaggregation Records'!$D$3:$E$54,2,FALSE)=0,"",VLOOKUP(K31,'Disaggregation Records'!$D$3:$E$54,2,FALSE)),"")</f>
        <v/>
      </c>
      <c r="D31" s="410" t="str">
        <f>IFERROR(IF(VLOOKUP(K31,'Disaggregation Records'!$D$3:$F$54,3,FALSE)=0,"",VLOOKUP(K31,'Disaggregation Records'!$D$3:$F$54,3,FALSE)),"")</f>
        <v/>
      </c>
      <c r="E31" s="315"/>
      <c r="F31" s="315"/>
      <c r="G31" s="315"/>
      <c r="H31" s="314"/>
      <c r="I31" s="337"/>
      <c r="J31" s="407">
        <f t="shared" si="0"/>
        <v>23</v>
      </c>
      <c r="K31" s="407" t="str">
        <f t="shared" si="1"/>
        <v/>
      </c>
      <c r="L31" s="407" t="b">
        <f t="shared" si="2"/>
        <v>1</v>
      </c>
      <c r="M31" s="407" t="b">
        <f t="shared" si="3"/>
        <v>0</v>
      </c>
      <c r="N31" s="411" t="s">
        <v>1107</v>
      </c>
      <c r="O31" s="58"/>
      <c r="P31" s="164"/>
      <c r="Q31" s="164"/>
    </row>
    <row r="32" spans="1:17" ht="288" x14ac:dyDescent="0.2">
      <c r="A32" s="312">
        <v>3</v>
      </c>
      <c r="B32" s="324" t="str">
        <f>IFERROR(VLOOKUP(A32,'Impact Indicators - Section B'!$A$9:$R$27,18,FALSE),"")</f>
        <v/>
      </c>
      <c r="C32" s="410" t="str">
        <f>IFERROR(IF(VLOOKUP(K32,'Disaggregation Records'!$D$3:$E$54,2,FALSE)=0,"",VLOOKUP(K32,'Disaggregation Records'!$D$3:$E$54,2,FALSE)),"")</f>
        <v/>
      </c>
      <c r="D32" s="410" t="str">
        <f>IFERROR(IF(VLOOKUP(K32,'Disaggregation Records'!$D$3:$F$54,3,FALSE)=0,"",VLOOKUP(K32,'Disaggregation Records'!$D$3:$F$54,3,FALSE)),"")</f>
        <v/>
      </c>
      <c r="E32" s="315"/>
      <c r="F32" s="315"/>
      <c r="G32" s="315"/>
      <c r="H32" s="314"/>
      <c r="I32" s="337"/>
      <c r="J32" s="407">
        <f t="shared" si="0"/>
        <v>24</v>
      </c>
      <c r="K32" s="407" t="str">
        <f t="shared" si="1"/>
        <v/>
      </c>
      <c r="L32" s="407" t="b">
        <f t="shared" si="2"/>
        <v>1</v>
      </c>
      <c r="M32" s="407" t="b">
        <f t="shared" si="3"/>
        <v>0</v>
      </c>
      <c r="N32" s="411" t="s">
        <v>1108</v>
      </c>
      <c r="O32" s="58"/>
      <c r="P32" s="164"/>
      <c r="Q32" s="164"/>
    </row>
    <row r="33" spans="1:17" ht="288" x14ac:dyDescent="0.2">
      <c r="A33" s="312">
        <v>3</v>
      </c>
      <c r="B33" s="324" t="str">
        <f>IFERROR(VLOOKUP(A33,'Impact Indicators - Section B'!$A$9:$R$27,18,FALSE),"")</f>
        <v/>
      </c>
      <c r="C33" s="410" t="str">
        <f>IFERROR(IF(VLOOKUP(K33,'Disaggregation Records'!$D$3:$E$54,2,FALSE)=0,"",VLOOKUP(K33,'Disaggregation Records'!$D$3:$E$54,2,FALSE)),"")</f>
        <v/>
      </c>
      <c r="D33" s="410" t="str">
        <f>IFERROR(IF(VLOOKUP(K33,'Disaggregation Records'!$D$3:$F$54,3,FALSE)=0,"",VLOOKUP(K33,'Disaggregation Records'!$D$3:$F$54,3,FALSE)),"")</f>
        <v/>
      </c>
      <c r="E33" s="315"/>
      <c r="F33" s="315"/>
      <c r="G33" s="315"/>
      <c r="H33" s="314"/>
      <c r="I33" s="337"/>
      <c r="J33" s="407">
        <f t="shared" si="0"/>
        <v>25</v>
      </c>
      <c r="K33" s="407" t="str">
        <f t="shared" si="1"/>
        <v/>
      </c>
      <c r="L33" s="407" t="b">
        <f t="shared" si="2"/>
        <v>1</v>
      </c>
      <c r="M33" s="407" t="b">
        <f t="shared" si="3"/>
        <v>0</v>
      </c>
      <c r="N33" s="411" t="s">
        <v>1109</v>
      </c>
      <c r="O33" s="58"/>
      <c r="P33" s="164"/>
      <c r="Q33" s="164"/>
    </row>
    <row r="34" spans="1:17" ht="288" x14ac:dyDescent="0.2">
      <c r="A34" s="312">
        <v>3</v>
      </c>
      <c r="B34" s="324" t="str">
        <f>IFERROR(VLOOKUP(A34,'Impact Indicators - Section B'!$A$9:$R$27,18,FALSE),"")</f>
        <v/>
      </c>
      <c r="C34" s="410" t="str">
        <f>IFERROR(IF(VLOOKUP(K34,'Disaggregation Records'!$D$3:$E$54,2,FALSE)=0,"",VLOOKUP(K34,'Disaggregation Records'!$D$3:$E$54,2,FALSE)),"")</f>
        <v/>
      </c>
      <c r="D34" s="410" t="str">
        <f>IFERROR(IF(VLOOKUP(K34,'Disaggregation Records'!$D$3:$F$54,3,FALSE)=0,"",VLOOKUP(K34,'Disaggregation Records'!$D$3:$F$54,3,FALSE)),"")</f>
        <v/>
      </c>
      <c r="E34" s="315"/>
      <c r="F34" s="315"/>
      <c r="G34" s="315"/>
      <c r="H34" s="314"/>
      <c r="I34" s="337"/>
      <c r="J34" s="407">
        <f t="shared" si="0"/>
        <v>26</v>
      </c>
      <c r="K34" s="407" t="str">
        <f t="shared" si="1"/>
        <v/>
      </c>
      <c r="L34" s="407" t="b">
        <f t="shared" si="2"/>
        <v>1</v>
      </c>
      <c r="M34" s="407" t="b">
        <f t="shared" si="3"/>
        <v>0</v>
      </c>
      <c r="N34" s="411" t="s">
        <v>1110</v>
      </c>
      <c r="O34" s="58"/>
      <c r="P34" s="164"/>
      <c r="Q34" s="164"/>
    </row>
    <row r="35" spans="1:17" ht="288" x14ac:dyDescent="0.2">
      <c r="A35" s="312">
        <v>3</v>
      </c>
      <c r="B35" s="324" t="str">
        <f>IFERROR(VLOOKUP(A35,'Impact Indicators - Section B'!$A$9:$R$27,18,FALSE),"")</f>
        <v/>
      </c>
      <c r="C35" s="410" t="str">
        <f>IFERROR(IF(VLOOKUP(K35,'Disaggregation Records'!$D$3:$E$54,2,FALSE)=0,"",VLOOKUP(K35,'Disaggregation Records'!$D$3:$E$54,2,FALSE)),"")</f>
        <v/>
      </c>
      <c r="D35" s="410" t="str">
        <f>IFERROR(IF(VLOOKUP(K35,'Disaggregation Records'!$D$3:$F$54,3,FALSE)=0,"",VLOOKUP(K35,'Disaggregation Records'!$D$3:$F$54,3,FALSE)),"")</f>
        <v/>
      </c>
      <c r="E35" s="315"/>
      <c r="F35" s="315"/>
      <c r="G35" s="315"/>
      <c r="H35" s="314"/>
      <c r="I35" s="337"/>
      <c r="J35" s="407">
        <f t="shared" si="0"/>
        <v>27</v>
      </c>
      <c r="K35" s="407" t="str">
        <f t="shared" si="1"/>
        <v/>
      </c>
      <c r="L35" s="407" t="b">
        <f t="shared" si="2"/>
        <v>1</v>
      </c>
      <c r="M35" s="407" t="b">
        <f t="shared" si="3"/>
        <v>0</v>
      </c>
      <c r="N35" s="411" t="s">
        <v>1111</v>
      </c>
      <c r="O35" s="58"/>
      <c r="P35" s="164"/>
      <c r="Q35" s="164"/>
    </row>
    <row r="36" spans="1:17" ht="288" x14ac:dyDescent="0.2">
      <c r="A36" s="312">
        <v>3</v>
      </c>
      <c r="B36" s="324" t="str">
        <f>IFERROR(VLOOKUP(A36,'Impact Indicators - Section B'!$A$9:$R$27,18,FALSE),"")</f>
        <v/>
      </c>
      <c r="C36" s="410" t="str">
        <f>IFERROR(IF(VLOOKUP(K36,'Disaggregation Records'!$D$3:$E$54,2,FALSE)=0,"",VLOOKUP(K36,'Disaggregation Records'!$D$3:$E$54,2,FALSE)),"")</f>
        <v/>
      </c>
      <c r="D36" s="410" t="str">
        <f>IFERROR(IF(VLOOKUP(K36,'Disaggregation Records'!$D$3:$F$54,3,FALSE)=0,"",VLOOKUP(K36,'Disaggregation Records'!$D$3:$F$54,3,FALSE)),"")</f>
        <v/>
      </c>
      <c r="E36" s="315"/>
      <c r="F36" s="315"/>
      <c r="G36" s="315"/>
      <c r="H36" s="314"/>
      <c r="I36" s="337"/>
      <c r="J36" s="407">
        <f t="shared" si="0"/>
        <v>28</v>
      </c>
      <c r="K36" s="407" t="str">
        <f t="shared" si="1"/>
        <v/>
      </c>
      <c r="L36" s="407" t="b">
        <f t="shared" si="2"/>
        <v>1</v>
      </c>
      <c r="M36" s="407" t="b">
        <f t="shared" si="3"/>
        <v>0</v>
      </c>
      <c r="N36" s="411" t="s">
        <v>1112</v>
      </c>
      <c r="O36" s="58"/>
      <c r="P36" s="164"/>
      <c r="Q36" s="164"/>
    </row>
    <row r="37" spans="1:17" ht="288" x14ac:dyDescent="0.2">
      <c r="A37" s="312">
        <v>3</v>
      </c>
      <c r="B37" s="324" t="str">
        <f>IFERROR(VLOOKUP(A37,'Impact Indicators - Section B'!$A$9:$R$27,18,FALSE),"")</f>
        <v/>
      </c>
      <c r="C37" s="410" t="str">
        <f>IFERROR(IF(VLOOKUP(K37,'Disaggregation Records'!$D$3:$E$54,2,FALSE)=0,"",VLOOKUP(K37,'Disaggregation Records'!$D$3:$E$54,2,FALSE)),"")</f>
        <v/>
      </c>
      <c r="D37" s="410" t="str">
        <f>IFERROR(IF(VLOOKUP(K37,'Disaggregation Records'!$D$3:$F$54,3,FALSE)=0,"",VLOOKUP(K37,'Disaggregation Records'!$D$3:$F$54,3,FALSE)),"")</f>
        <v/>
      </c>
      <c r="E37" s="315"/>
      <c r="F37" s="315"/>
      <c r="G37" s="315"/>
      <c r="H37" s="314"/>
      <c r="I37" s="337"/>
      <c r="J37" s="407">
        <f t="shared" si="0"/>
        <v>29</v>
      </c>
      <c r="K37" s="407" t="str">
        <f t="shared" si="1"/>
        <v/>
      </c>
      <c r="L37" s="407" t="b">
        <f t="shared" si="2"/>
        <v>1</v>
      </c>
      <c r="M37" s="407" t="b">
        <f t="shared" si="3"/>
        <v>0</v>
      </c>
      <c r="N37" s="411" t="s">
        <v>1113</v>
      </c>
      <c r="O37" s="58"/>
      <c r="P37" s="164"/>
      <c r="Q37" s="164"/>
    </row>
    <row r="38" spans="1:17" ht="288" x14ac:dyDescent="0.2">
      <c r="A38" s="312">
        <v>3</v>
      </c>
      <c r="B38" s="324" t="str">
        <f>IFERROR(VLOOKUP(A38,'Impact Indicators - Section B'!$A$9:$R$27,18,FALSE),"")</f>
        <v/>
      </c>
      <c r="C38" s="410" t="str">
        <f>IFERROR(IF(VLOOKUP(K38,'Disaggregation Records'!$D$3:$E$54,2,FALSE)=0,"",VLOOKUP(K38,'Disaggregation Records'!$D$3:$E$54,2,FALSE)),"")</f>
        <v/>
      </c>
      <c r="D38" s="410" t="str">
        <f>IFERROR(IF(VLOOKUP(K38,'Disaggregation Records'!$D$3:$F$54,3,FALSE)=0,"",VLOOKUP(K38,'Disaggregation Records'!$D$3:$F$54,3,FALSE)),"")</f>
        <v/>
      </c>
      <c r="E38" s="315"/>
      <c r="F38" s="315"/>
      <c r="G38" s="315"/>
      <c r="H38" s="314"/>
      <c r="I38" s="337"/>
      <c r="J38" s="407">
        <f t="shared" si="0"/>
        <v>30</v>
      </c>
      <c r="K38" s="407" t="str">
        <f t="shared" si="1"/>
        <v/>
      </c>
      <c r="L38" s="407" t="b">
        <f t="shared" si="2"/>
        <v>1</v>
      </c>
      <c r="M38" s="407" t="b">
        <f t="shared" si="3"/>
        <v>0</v>
      </c>
      <c r="N38" s="411" t="s">
        <v>1114</v>
      </c>
      <c r="O38" s="58"/>
      <c r="P38" s="164"/>
      <c r="Q38" s="164"/>
    </row>
    <row r="39" spans="1:17" ht="288" x14ac:dyDescent="0.2">
      <c r="A39" s="312">
        <v>4</v>
      </c>
      <c r="B39" s="324" t="str">
        <f>IFERROR(VLOOKUP(A39,'Impact Indicators - Section B'!$A$9:$R$27,18,FALSE),"")</f>
        <v/>
      </c>
      <c r="C39" s="410" t="str">
        <f>IFERROR(IF(VLOOKUP(K39,'Disaggregation Records'!$D$3:$E$54,2,FALSE)=0,"",VLOOKUP(K39,'Disaggregation Records'!$D$3:$E$54,2,FALSE)),"")</f>
        <v/>
      </c>
      <c r="D39" s="410" t="str">
        <f>IFERROR(IF(VLOOKUP(K39,'Disaggregation Records'!$D$3:$F$54,3,FALSE)=0,"",VLOOKUP(K39,'Disaggregation Records'!$D$3:$F$54,3,FALSE)),"")</f>
        <v/>
      </c>
      <c r="E39" s="315"/>
      <c r="F39" s="315"/>
      <c r="G39" s="315"/>
      <c r="H39" s="314"/>
      <c r="I39" s="337"/>
      <c r="J39" s="407">
        <f t="shared" si="0"/>
        <v>31</v>
      </c>
      <c r="K39" s="407" t="str">
        <f t="shared" si="1"/>
        <v/>
      </c>
      <c r="L39" s="407" t="b">
        <f t="shared" si="2"/>
        <v>1</v>
      </c>
      <c r="M39" s="407" t="b">
        <f t="shared" si="3"/>
        <v>0</v>
      </c>
      <c r="N39" s="411" t="s">
        <v>1115</v>
      </c>
      <c r="O39" s="58"/>
      <c r="P39" s="164"/>
      <c r="Q39" s="164"/>
    </row>
    <row r="40" spans="1:17" ht="288" x14ac:dyDescent="0.2">
      <c r="A40" s="312">
        <v>4</v>
      </c>
      <c r="B40" s="324" t="str">
        <f>IFERROR(VLOOKUP(A40,'Impact Indicators - Section B'!$A$9:$R$27,18,FALSE),"")</f>
        <v/>
      </c>
      <c r="C40" s="410" t="str">
        <f>IFERROR(IF(VLOOKUP(K40,'Disaggregation Records'!$D$3:$E$54,2,FALSE)=0,"",VLOOKUP(K40,'Disaggregation Records'!$D$3:$E$54,2,FALSE)),"")</f>
        <v/>
      </c>
      <c r="D40" s="410" t="str">
        <f>IFERROR(IF(VLOOKUP(K40,'Disaggregation Records'!$D$3:$F$54,3,FALSE)=0,"",VLOOKUP(K40,'Disaggregation Records'!$D$3:$F$54,3,FALSE)),"")</f>
        <v/>
      </c>
      <c r="E40" s="315"/>
      <c r="F40" s="315"/>
      <c r="G40" s="315"/>
      <c r="H40" s="314"/>
      <c r="I40" s="337"/>
      <c r="J40" s="407">
        <f t="shared" si="0"/>
        <v>32</v>
      </c>
      <c r="K40" s="407" t="str">
        <f t="shared" si="1"/>
        <v/>
      </c>
      <c r="L40" s="407" t="b">
        <f t="shared" si="2"/>
        <v>1</v>
      </c>
      <c r="M40" s="407" t="b">
        <f t="shared" si="3"/>
        <v>0</v>
      </c>
      <c r="N40" s="411" t="s">
        <v>1116</v>
      </c>
      <c r="O40" s="58"/>
      <c r="P40" s="164"/>
      <c r="Q40" s="164"/>
    </row>
    <row r="41" spans="1:17" ht="288" x14ac:dyDescent="0.2">
      <c r="A41" s="312">
        <v>4</v>
      </c>
      <c r="B41" s="324" t="str">
        <f>IFERROR(VLOOKUP(A41,'Impact Indicators - Section B'!$A$9:$R$27,18,FALSE),"")</f>
        <v/>
      </c>
      <c r="C41" s="410" t="str">
        <f>IFERROR(IF(VLOOKUP(K41,'Disaggregation Records'!$D$3:$E$54,2,FALSE)=0,"",VLOOKUP(K41,'Disaggregation Records'!$D$3:$E$54,2,FALSE)),"")</f>
        <v/>
      </c>
      <c r="D41" s="410" t="str">
        <f>IFERROR(IF(VLOOKUP(K41,'Disaggregation Records'!$D$3:$F$54,3,FALSE)=0,"",VLOOKUP(K41,'Disaggregation Records'!$D$3:$F$54,3,FALSE)),"")</f>
        <v/>
      </c>
      <c r="E41" s="315"/>
      <c r="F41" s="315"/>
      <c r="G41" s="315"/>
      <c r="H41" s="314"/>
      <c r="I41" s="337"/>
      <c r="J41" s="407">
        <f t="shared" si="0"/>
        <v>33</v>
      </c>
      <c r="K41" s="407" t="str">
        <f t="shared" si="1"/>
        <v/>
      </c>
      <c r="L41" s="407" t="b">
        <f t="shared" si="2"/>
        <v>1</v>
      </c>
      <c r="M41" s="407" t="b">
        <f t="shared" si="3"/>
        <v>0</v>
      </c>
      <c r="N41" s="411" t="s">
        <v>1117</v>
      </c>
      <c r="O41" s="58"/>
      <c r="P41" s="164"/>
      <c r="Q41" s="164"/>
    </row>
    <row r="42" spans="1:17" ht="288" x14ac:dyDescent="0.2">
      <c r="A42" s="312">
        <v>4</v>
      </c>
      <c r="B42" s="324" t="str">
        <f>IFERROR(VLOOKUP(A42,'Impact Indicators - Section B'!$A$9:$R$27,18,FALSE),"")</f>
        <v/>
      </c>
      <c r="C42" s="410" t="str">
        <f>IFERROR(IF(VLOOKUP(K42,'Disaggregation Records'!$D$3:$E$54,2,FALSE)=0,"",VLOOKUP(K42,'Disaggregation Records'!$D$3:$E$54,2,FALSE)),"")</f>
        <v/>
      </c>
      <c r="D42" s="410" t="str">
        <f>IFERROR(IF(VLOOKUP(K42,'Disaggregation Records'!$D$3:$F$54,3,FALSE)=0,"",VLOOKUP(K42,'Disaggregation Records'!$D$3:$F$54,3,FALSE)),"")</f>
        <v/>
      </c>
      <c r="E42" s="315"/>
      <c r="F42" s="315"/>
      <c r="G42" s="315"/>
      <c r="H42" s="314"/>
      <c r="I42" s="337"/>
      <c r="J42" s="407">
        <f t="shared" si="0"/>
        <v>34</v>
      </c>
      <c r="K42" s="407" t="str">
        <f t="shared" si="1"/>
        <v/>
      </c>
      <c r="L42" s="407" t="b">
        <f t="shared" si="2"/>
        <v>1</v>
      </c>
      <c r="M42" s="407" t="b">
        <f t="shared" si="3"/>
        <v>0</v>
      </c>
      <c r="N42" s="411" t="s">
        <v>1118</v>
      </c>
      <c r="O42" s="58"/>
      <c r="P42" s="164"/>
      <c r="Q42" s="164"/>
    </row>
    <row r="43" spans="1:17" ht="288" x14ac:dyDescent="0.2">
      <c r="A43" s="312">
        <v>4</v>
      </c>
      <c r="B43" s="324" t="str">
        <f>IFERROR(VLOOKUP(A43,'Impact Indicators - Section B'!$A$9:$R$27,18,FALSE),"")</f>
        <v/>
      </c>
      <c r="C43" s="410" t="str">
        <f>IFERROR(IF(VLOOKUP(K43,'Disaggregation Records'!$D$3:$E$54,2,FALSE)=0,"",VLOOKUP(K43,'Disaggregation Records'!$D$3:$E$54,2,FALSE)),"")</f>
        <v/>
      </c>
      <c r="D43" s="410" t="str">
        <f>IFERROR(IF(VLOOKUP(K43,'Disaggregation Records'!$D$3:$F$54,3,FALSE)=0,"",VLOOKUP(K43,'Disaggregation Records'!$D$3:$F$54,3,FALSE)),"")</f>
        <v/>
      </c>
      <c r="E43" s="315"/>
      <c r="F43" s="315"/>
      <c r="G43" s="315"/>
      <c r="H43" s="314"/>
      <c r="I43" s="337"/>
      <c r="J43" s="407">
        <f t="shared" si="0"/>
        <v>35</v>
      </c>
      <c r="K43" s="407" t="str">
        <f t="shared" si="1"/>
        <v/>
      </c>
      <c r="L43" s="407" t="b">
        <f t="shared" si="2"/>
        <v>1</v>
      </c>
      <c r="M43" s="407" t="b">
        <f t="shared" si="3"/>
        <v>0</v>
      </c>
      <c r="N43" s="411" t="s">
        <v>1119</v>
      </c>
      <c r="O43" s="58"/>
      <c r="P43" s="164"/>
      <c r="Q43" s="164"/>
    </row>
    <row r="44" spans="1:17" ht="288" x14ac:dyDescent="0.2">
      <c r="A44" s="312">
        <v>4</v>
      </c>
      <c r="B44" s="324" t="str">
        <f>IFERROR(VLOOKUP(A44,'Impact Indicators - Section B'!$A$9:$R$27,18,FALSE),"")</f>
        <v/>
      </c>
      <c r="C44" s="410" t="str">
        <f>IFERROR(IF(VLOOKUP(K44,'Disaggregation Records'!$D$3:$E$54,2,FALSE)=0,"",VLOOKUP(K44,'Disaggregation Records'!$D$3:$E$54,2,FALSE)),"")</f>
        <v/>
      </c>
      <c r="D44" s="410" t="str">
        <f>IFERROR(IF(VLOOKUP(K44,'Disaggregation Records'!$D$3:$F$54,3,FALSE)=0,"",VLOOKUP(K44,'Disaggregation Records'!$D$3:$F$54,3,FALSE)),"")</f>
        <v/>
      </c>
      <c r="E44" s="315"/>
      <c r="F44" s="315"/>
      <c r="G44" s="315"/>
      <c r="H44" s="314"/>
      <c r="I44" s="337"/>
      <c r="J44" s="407">
        <f t="shared" si="0"/>
        <v>36</v>
      </c>
      <c r="K44" s="407" t="str">
        <f t="shared" si="1"/>
        <v/>
      </c>
      <c r="L44" s="407" t="b">
        <f t="shared" si="2"/>
        <v>1</v>
      </c>
      <c r="M44" s="407" t="b">
        <f t="shared" si="3"/>
        <v>0</v>
      </c>
      <c r="N44" s="411" t="s">
        <v>1120</v>
      </c>
      <c r="O44" s="58"/>
      <c r="P44" s="164"/>
      <c r="Q44" s="164"/>
    </row>
    <row r="45" spans="1:17" ht="288" x14ac:dyDescent="0.2">
      <c r="A45" s="312">
        <v>4</v>
      </c>
      <c r="B45" s="324" t="str">
        <f>IFERROR(VLOOKUP(A45,'Impact Indicators - Section B'!$A$9:$R$27,18,FALSE),"")</f>
        <v/>
      </c>
      <c r="C45" s="410" t="str">
        <f>IFERROR(IF(VLOOKUP(K45,'Disaggregation Records'!$D$3:$E$54,2,FALSE)=0,"",VLOOKUP(K45,'Disaggregation Records'!$D$3:$E$54,2,FALSE)),"")</f>
        <v/>
      </c>
      <c r="D45" s="410" t="str">
        <f>IFERROR(IF(VLOOKUP(K45,'Disaggregation Records'!$D$3:$F$54,3,FALSE)=0,"",VLOOKUP(K45,'Disaggregation Records'!$D$3:$F$54,3,FALSE)),"")</f>
        <v/>
      </c>
      <c r="E45" s="315"/>
      <c r="F45" s="315"/>
      <c r="G45" s="315"/>
      <c r="H45" s="314"/>
      <c r="I45" s="337"/>
      <c r="J45" s="407">
        <f t="shared" si="0"/>
        <v>37</v>
      </c>
      <c r="K45" s="407" t="str">
        <f t="shared" si="1"/>
        <v/>
      </c>
      <c r="L45" s="407" t="b">
        <f t="shared" si="2"/>
        <v>1</v>
      </c>
      <c r="M45" s="407" t="b">
        <f t="shared" si="3"/>
        <v>0</v>
      </c>
      <c r="N45" s="411" t="s">
        <v>1121</v>
      </c>
      <c r="O45" s="58"/>
      <c r="P45" s="164"/>
      <c r="Q45" s="164"/>
    </row>
    <row r="46" spans="1:17" ht="288" x14ac:dyDescent="0.2">
      <c r="A46" s="312">
        <v>4</v>
      </c>
      <c r="B46" s="324" t="str">
        <f>IFERROR(VLOOKUP(A46,'Impact Indicators - Section B'!$A$9:$R$27,18,FALSE),"")</f>
        <v/>
      </c>
      <c r="C46" s="410" t="str">
        <f>IFERROR(IF(VLOOKUP(K46,'Disaggregation Records'!$D$3:$E$54,2,FALSE)=0,"",VLOOKUP(K46,'Disaggregation Records'!$D$3:$E$54,2,FALSE)),"")</f>
        <v/>
      </c>
      <c r="D46" s="410" t="str">
        <f>IFERROR(IF(VLOOKUP(K46,'Disaggregation Records'!$D$3:$F$54,3,FALSE)=0,"",VLOOKUP(K46,'Disaggregation Records'!$D$3:$F$54,3,FALSE)),"")</f>
        <v/>
      </c>
      <c r="E46" s="315"/>
      <c r="F46" s="315"/>
      <c r="G46" s="315"/>
      <c r="H46" s="314"/>
      <c r="I46" s="337"/>
      <c r="J46" s="407">
        <f t="shared" si="0"/>
        <v>38</v>
      </c>
      <c r="K46" s="407" t="str">
        <f t="shared" si="1"/>
        <v/>
      </c>
      <c r="L46" s="407" t="b">
        <f t="shared" si="2"/>
        <v>1</v>
      </c>
      <c r="M46" s="407" t="b">
        <f t="shared" si="3"/>
        <v>0</v>
      </c>
      <c r="N46" s="411" t="s">
        <v>1122</v>
      </c>
      <c r="O46" s="58"/>
      <c r="P46" s="164"/>
      <c r="Q46" s="164"/>
    </row>
    <row r="47" spans="1:17" ht="288" x14ac:dyDescent="0.2">
      <c r="A47" s="312">
        <v>4</v>
      </c>
      <c r="B47" s="324" t="str">
        <f>IFERROR(VLOOKUP(A47,'Impact Indicators - Section B'!$A$9:$R$27,18,FALSE),"")</f>
        <v/>
      </c>
      <c r="C47" s="410" t="str">
        <f>IFERROR(IF(VLOOKUP(K47,'Disaggregation Records'!$D$3:$E$54,2,FALSE)=0,"",VLOOKUP(K47,'Disaggregation Records'!$D$3:$E$54,2,FALSE)),"")</f>
        <v/>
      </c>
      <c r="D47" s="410" t="str">
        <f>IFERROR(IF(VLOOKUP(K47,'Disaggregation Records'!$D$3:$F$54,3,FALSE)=0,"",VLOOKUP(K47,'Disaggregation Records'!$D$3:$F$54,3,FALSE)),"")</f>
        <v/>
      </c>
      <c r="E47" s="315"/>
      <c r="F47" s="315"/>
      <c r="G47" s="315"/>
      <c r="H47" s="314"/>
      <c r="I47" s="337"/>
      <c r="J47" s="407">
        <f t="shared" si="0"/>
        <v>39</v>
      </c>
      <c r="K47" s="407" t="str">
        <f t="shared" si="1"/>
        <v/>
      </c>
      <c r="L47" s="407" t="b">
        <f t="shared" si="2"/>
        <v>1</v>
      </c>
      <c r="M47" s="407" t="b">
        <f t="shared" si="3"/>
        <v>0</v>
      </c>
      <c r="N47" s="411" t="s">
        <v>1123</v>
      </c>
      <c r="O47" s="58"/>
      <c r="P47" s="164"/>
      <c r="Q47" s="164"/>
    </row>
    <row r="48" spans="1:17" ht="288" x14ac:dyDescent="0.2">
      <c r="A48" s="312">
        <v>4</v>
      </c>
      <c r="B48" s="324" t="str">
        <f>IFERROR(VLOOKUP(A48,'Impact Indicators - Section B'!$A$9:$R$27,18,FALSE),"")</f>
        <v/>
      </c>
      <c r="C48" s="410" t="str">
        <f>IFERROR(IF(VLOOKUP(K48,'Disaggregation Records'!$D$3:$E$54,2,FALSE)=0,"",VLOOKUP(K48,'Disaggregation Records'!$D$3:$E$54,2,FALSE)),"")</f>
        <v/>
      </c>
      <c r="D48" s="410" t="str">
        <f>IFERROR(IF(VLOOKUP(K48,'Disaggregation Records'!$D$3:$F$54,3,FALSE)=0,"",VLOOKUP(K48,'Disaggregation Records'!$D$3:$F$54,3,FALSE)),"")</f>
        <v/>
      </c>
      <c r="E48" s="315"/>
      <c r="F48" s="315"/>
      <c r="G48" s="315"/>
      <c r="H48" s="314"/>
      <c r="I48" s="337"/>
      <c r="J48" s="407">
        <f t="shared" si="0"/>
        <v>40</v>
      </c>
      <c r="K48" s="407" t="str">
        <f t="shared" si="1"/>
        <v/>
      </c>
      <c r="L48" s="407" t="b">
        <f t="shared" si="2"/>
        <v>1</v>
      </c>
      <c r="M48" s="407" t="b">
        <f t="shared" si="3"/>
        <v>0</v>
      </c>
      <c r="N48" s="411" t="s">
        <v>1124</v>
      </c>
      <c r="O48" s="58"/>
      <c r="P48" s="164"/>
      <c r="Q48" s="164"/>
    </row>
    <row r="49" spans="1:17" ht="288" x14ac:dyDescent="0.2">
      <c r="A49" s="312">
        <v>5</v>
      </c>
      <c r="B49" s="324" t="str">
        <f>IFERROR(VLOOKUP(A49,'Impact Indicators - Section B'!$A$9:$R$27,18,FALSE),"")</f>
        <v/>
      </c>
      <c r="C49" s="410" t="str">
        <f>IFERROR(IF(VLOOKUP(K49,'Disaggregation Records'!$D$3:$E$54,2,FALSE)=0,"",VLOOKUP(K49,'Disaggregation Records'!$D$3:$E$54,2,FALSE)),"")</f>
        <v/>
      </c>
      <c r="D49" s="410" t="str">
        <f>IFERROR(IF(VLOOKUP(K49,'Disaggregation Records'!$D$3:$F$54,3,FALSE)=0,"",VLOOKUP(K49,'Disaggregation Records'!$D$3:$F$54,3,FALSE)),"")</f>
        <v/>
      </c>
      <c r="E49" s="315"/>
      <c r="F49" s="315"/>
      <c r="G49" s="315"/>
      <c r="H49" s="314"/>
      <c r="I49" s="337"/>
      <c r="J49" s="407">
        <f t="shared" si="0"/>
        <v>41</v>
      </c>
      <c r="K49" s="407" t="str">
        <f t="shared" si="1"/>
        <v/>
      </c>
      <c r="L49" s="407" t="b">
        <f t="shared" si="2"/>
        <v>1</v>
      </c>
      <c r="M49" s="407" t="b">
        <f t="shared" si="3"/>
        <v>0</v>
      </c>
      <c r="N49" s="411" t="s">
        <v>1125</v>
      </c>
      <c r="O49" s="58"/>
      <c r="P49" s="164"/>
      <c r="Q49" s="164"/>
    </row>
    <row r="50" spans="1:17" ht="288" x14ac:dyDescent="0.2">
      <c r="A50" s="312">
        <v>5</v>
      </c>
      <c r="B50" s="324" t="str">
        <f>IFERROR(VLOOKUP(A50,'Impact Indicators - Section B'!$A$9:$R$27,18,FALSE),"")</f>
        <v/>
      </c>
      <c r="C50" s="410" t="str">
        <f>IFERROR(IF(VLOOKUP(K50,'Disaggregation Records'!$D$3:$E$54,2,FALSE)=0,"",VLOOKUP(K50,'Disaggregation Records'!$D$3:$E$54,2,FALSE)),"")</f>
        <v/>
      </c>
      <c r="D50" s="410" t="str">
        <f>IFERROR(IF(VLOOKUP(K50,'Disaggregation Records'!$D$3:$F$54,3,FALSE)=0,"",VLOOKUP(K50,'Disaggregation Records'!$D$3:$F$54,3,FALSE)),"")</f>
        <v/>
      </c>
      <c r="E50" s="315"/>
      <c r="F50" s="315"/>
      <c r="G50" s="315"/>
      <c r="H50" s="314"/>
      <c r="I50" s="337"/>
      <c r="J50" s="407">
        <f t="shared" si="0"/>
        <v>42</v>
      </c>
      <c r="K50" s="407" t="str">
        <f t="shared" si="1"/>
        <v/>
      </c>
      <c r="L50" s="407" t="b">
        <f t="shared" si="2"/>
        <v>1</v>
      </c>
      <c r="M50" s="407" t="b">
        <f t="shared" si="3"/>
        <v>0</v>
      </c>
      <c r="N50" s="411" t="s">
        <v>1126</v>
      </c>
      <c r="O50" s="58"/>
      <c r="P50" s="164"/>
      <c r="Q50" s="164"/>
    </row>
    <row r="51" spans="1:17" ht="288" x14ac:dyDescent="0.2">
      <c r="A51" s="312">
        <v>5</v>
      </c>
      <c r="B51" s="324" t="str">
        <f>IFERROR(VLOOKUP(A51,'Impact Indicators - Section B'!$A$9:$R$27,18,FALSE),"")</f>
        <v/>
      </c>
      <c r="C51" s="410" t="str">
        <f>IFERROR(IF(VLOOKUP(K51,'Disaggregation Records'!$D$3:$E$54,2,FALSE)=0,"",VLOOKUP(K51,'Disaggregation Records'!$D$3:$E$54,2,FALSE)),"")</f>
        <v/>
      </c>
      <c r="D51" s="410" t="str">
        <f>IFERROR(IF(VLOOKUP(K51,'Disaggregation Records'!$D$3:$F$54,3,FALSE)=0,"",VLOOKUP(K51,'Disaggregation Records'!$D$3:$F$54,3,FALSE)),"")</f>
        <v/>
      </c>
      <c r="E51" s="315"/>
      <c r="F51" s="315"/>
      <c r="G51" s="315"/>
      <c r="H51" s="314"/>
      <c r="I51" s="337"/>
      <c r="J51" s="407">
        <f t="shared" si="0"/>
        <v>43</v>
      </c>
      <c r="K51" s="407" t="str">
        <f t="shared" si="1"/>
        <v/>
      </c>
      <c r="L51" s="407" t="b">
        <f t="shared" si="2"/>
        <v>1</v>
      </c>
      <c r="M51" s="407" t="b">
        <f t="shared" si="3"/>
        <v>0</v>
      </c>
      <c r="N51" s="411" t="s">
        <v>1127</v>
      </c>
      <c r="O51" s="58"/>
      <c r="P51" s="164"/>
      <c r="Q51" s="164"/>
    </row>
    <row r="52" spans="1:17" ht="288" x14ac:dyDescent="0.2">
      <c r="A52" s="312">
        <v>5</v>
      </c>
      <c r="B52" s="324" t="str">
        <f>IFERROR(VLOOKUP(A52,'Impact Indicators - Section B'!$A$9:$R$27,18,FALSE),"")</f>
        <v/>
      </c>
      <c r="C52" s="410" t="str">
        <f>IFERROR(IF(VLOOKUP(K52,'Disaggregation Records'!$D$3:$E$54,2,FALSE)=0,"",VLOOKUP(K52,'Disaggregation Records'!$D$3:$E$54,2,FALSE)),"")</f>
        <v/>
      </c>
      <c r="D52" s="410" t="str">
        <f>IFERROR(IF(VLOOKUP(K52,'Disaggregation Records'!$D$3:$F$54,3,FALSE)=0,"",VLOOKUP(K52,'Disaggregation Records'!$D$3:$F$54,3,FALSE)),"")</f>
        <v/>
      </c>
      <c r="E52" s="315"/>
      <c r="F52" s="315"/>
      <c r="G52" s="315"/>
      <c r="H52" s="314"/>
      <c r="I52" s="337"/>
      <c r="J52" s="407">
        <f t="shared" si="0"/>
        <v>44</v>
      </c>
      <c r="K52" s="407" t="str">
        <f t="shared" si="1"/>
        <v/>
      </c>
      <c r="L52" s="407" t="b">
        <f t="shared" si="2"/>
        <v>1</v>
      </c>
      <c r="M52" s="407" t="b">
        <f t="shared" si="3"/>
        <v>0</v>
      </c>
      <c r="N52" s="411" t="s">
        <v>1128</v>
      </c>
      <c r="O52" s="58"/>
      <c r="P52" s="164"/>
      <c r="Q52" s="164"/>
    </row>
    <row r="53" spans="1:17" ht="288" x14ac:dyDescent="0.2">
      <c r="A53" s="312">
        <v>5</v>
      </c>
      <c r="B53" s="324" t="str">
        <f>IFERROR(VLOOKUP(A53,'Impact Indicators - Section B'!$A$9:$R$27,18,FALSE),"")</f>
        <v/>
      </c>
      <c r="C53" s="410" t="str">
        <f>IFERROR(IF(VLOOKUP(K53,'Disaggregation Records'!$D$3:$E$54,2,FALSE)=0,"",VLOOKUP(K53,'Disaggregation Records'!$D$3:$E$54,2,FALSE)),"")</f>
        <v/>
      </c>
      <c r="D53" s="410" t="str">
        <f>IFERROR(IF(VLOOKUP(K53,'Disaggregation Records'!$D$3:$F$54,3,FALSE)=0,"",VLOOKUP(K53,'Disaggregation Records'!$D$3:$F$54,3,FALSE)),"")</f>
        <v/>
      </c>
      <c r="E53" s="315"/>
      <c r="F53" s="315"/>
      <c r="G53" s="315"/>
      <c r="H53" s="314"/>
      <c r="I53" s="337"/>
      <c r="J53" s="407">
        <f t="shared" si="0"/>
        <v>45</v>
      </c>
      <c r="K53" s="407" t="str">
        <f t="shared" si="1"/>
        <v/>
      </c>
      <c r="L53" s="407" t="b">
        <f t="shared" si="2"/>
        <v>1</v>
      </c>
      <c r="M53" s="407" t="b">
        <f t="shared" si="3"/>
        <v>0</v>
      </c>
      <c r="N53" s="411" t="s">
        <v>1129</v>
      </c>
      <c r="O53" s="58"/>
      <c r="P53" s="164"/>
      <c r="Q53" s="164"/>
    </row>
    <row r="54" spans="1:17" ht="288" x14ac:dyDescent="0.2">
      <c r="A54" s="312">
        <v>5</v>
      </c>
      <c r="B54" s="324" t="str">
        <f>IFERROR(VLOOKUP(A54,'Impact Indicators - Section B'!$A$9:$R$27,18,FALSE),"")</f>
        <v/>
      </c>
      <c r="C54" s="410" t="str">
        <f>IFERROR(IF(VLOOKUP(K54,'Disaggregation Records'!$D$3:$E$54,2,FALSE)=0,"",VLOOKUP(K54,'Disaggregation Records'!$D$3:$E$54,2,FALSE)),"")</f>
        <v/>
      </c>
      <c r="D54" s="410" t="str">
        <f>IFERROR(IF(VLOOKUP(K54,'Disaggregation Records'!$D$3:$F$54,3,FALSE)=0,"",VLOOKUP(K54,'Disaggregation Records'!$D$3:$F$54,3,FALSE)),"")</f>
        <v/>
      </c>
      <c r="E54" s="315"/>
      <c r="F54" s="315"/>
      <c r="G54" s="315"/>
      <c r="H54" s="314"/>
      <c r="I54" s="337"/>
      <c r="J54" s="407">
        <f t="shared" si="0"/>
        <v>46</v>
      </c>
      <c r="K54" s="407" t="str">
        <f t="shared" si="1"/>
        <v/>
      </c>
      <c r="L54" s="407" t="b">
        <f t="shared" si="2"/>
        <v>1</v>
      </c>
      <c r="M54" s="407" t="b">
        <f t="shared" si="3"/>
        <v>0</v>
      </c>
      <c r="N54" s="411" t="s">
        <v>1130</v>
      </c>
      <c r="O54" s="58"/>
      <c r="P54" s="164"/>
      <c r="Q54" s="164"/>
    </row>
    <row r="55" spans="1:17" ht="288" x14ac:dyDescent="0.2">
      <c r="A55" s="312">
        <v>5</v>
      </c>
      <c r="B55" s="324" t="str">
        <f>IFERROR(VLOOKUP(A55,'Impact Indicators - Section B'!$A$9:$R$27,18,FALSE),"")</f>
        <v/>
      </c>
      <c r="C55" s="410" t="str">
        <f>IFERROR(IF(VLOOKUP(K55,'Disaggregation Records'!$D$3:$E$54,2,FALSE)=0,"",VLOOKUP(K55,'Disaggregation Records'!$D$3:$E$54,2,FALSE)),"")</f>
        <v/>
      </c>
      <c r="D55" s="410" t="str">
        <f>IFERROR(IF(VLOOKUP(K55,'Disaggregation Records'!$D$3:$F$54,3,FALSE)=0,"",VLOOKUP(K55,'Disaggregation Records'!$D$3:$F$54,3,FALSE)),"")</f>
        <v/>
      </c>
      <c r="E55" s="315"/>
      <c r="F55" s="315"/>
      <c r="G55" s="315"/>
      <c r="H55" s="314"/>
      <c r="I55" s="337"/>
      <c r="J55" s="407">
        <f t="shared" si="0"/>
        <v>47</v>
      </c>
      <c r="K55" s="407" t="str">
        <f t="shared" si="1"/>
        <v/>
      </c>
      <c r="L55" s="407" t="b">
        <f t="shared" si="2"/>
        <v>1</v>
      </c>
      <c r="M55" s="407" t="b">
        <f t="shared" si="3"/>
        <v>0</v>
      </c>
      <c r="N55" s="411" t="s">
        <v>1131</v>
      </c>
      <c r="O55" s="58"/>
      <c r="P55" s="164"/>
      <c r="Q55" s="164"/>
    </row>
    <row r="56" spans="1:17" ht="288" x14ac:dyDescent="0.2">
      <c r="A56" s="312">
        <v>5</v>
      </c>
      <c r="B56" s="324" t="str">
        <f>IFERROR(VLOOKUP(A56,'Impact Indicators - Section B'!$A$9:$R$27,18,FALSE),"")</f>
        <v/>
      </c>
      <c r="C56" s="410" t="str">
        <f>IFERROR(IF(VLOOKUP(K56,'Disaggregation Records'!$D$3:$E$54,2,FALSE)=0,"",VLOOKUP(K56,'Disaggregation Records'!$D$3:$E$54,2,FALSE)),"")</f>
        <v/>
      </c>
      <c r="D56" s="410" t="str">
        <f>IFERROR(IF(VLOOKUP(K56,'Disaggregation Records'!$D$3:$F$54,3,FALSE)=0,"",VLOOKUP(K56,'Disaggregation Records'!$D$3:$F$54,3,FALSE)),"")</f>
        <v/>
      </c>
      <c r="E56" s="315"/>
      <c r="F56" s="315"/>
      <c r="G56" s="315"/>
      <c r="H56" s="314"/>
      <c r="I56" s="337"/>
      <c r="J56" s="407">
        <f t="shared" si="0"/>
        <v>48</v>
      </c>
      <c r="K56" s="407" t="str">
        <f t="shared" si="1"/>
        <v/>
      </c>
      <c r="L56" s="407" t="b">
        <f t="shared" si="2"/>
        <v>1</v>
      </c>
      <c r="M56" s="407" t="b">
        <f t="shared" si="3"/>
        <v>0</v>
      </c>
      <c r="N56" s="411" t="s">
        <v>1132</v>
      </c>
      <c r="O56" s="58"/>
      <c r="P56" s="164"/>
      <c r="Q56" s="164"/>
    </row>
    <row r="57" spans="1:17" ht="288" x14ac:dyDescent="0.2">
      <c r="A57" s="312">
        <v>5</v>
      </c>
      <c r="B57" s="324" t="str">
        <f>IFERROR(VLOOKUP(A57,'Impact Indicators - Section B'!$A$9:$R$27,18,FALSE),"")</f>
        <v/>
      </c>
      <c r="C57" s="410" t="str">
        <f>IFERROR(IF(VLOOKUP(K57,'Disaggregation Records'!$D$3:$E$54,2,FALSE)=0,"",VLOOKUP(K57,'Disaggregation Records'!$D$3:$E$54,2,FALSE)),"")</f>
        <v/>
      </c>
      <c r="D57" s="410" t="str">
        <f>IFERROR(IF(VLOOKUP(K57,'Disaggregation Records'!$D$3:$F$54,3,FALSE)=0,"",VLOOKUP(K57,'Disaggregation Records'!$D$3:$F$54,3,FALSE)),"")</f>
        <v/>
      </c>
      <c r="E57" s="315"/>
      <c r="F57" s="315"/>
      <c r="G57" s="315"/>
      <c r="H57" s="314"/>
      <c r="I57" s="337"/>
      <c r="J57" s="407">
        <f t="shared" si="0"/>
        <v>49</v>
      </c>
      <c r="K57" s="407" t="str">
        <f t="shared" si="1"/>
        <v/>
      </c>
      <c r="L57" s="407" t="b">
        <f t="shared" si="2"/>
        <v>1</v>
      </c>
      <c r="M57" s="407" t="b">
        <f t="shared" si="3"/>
        <v>0</v>
      </c>
      <c r="N57" s="411" t="s">
        <v>1133</v>
      </c>
      <c r="O57" s="58"/>
      <c r="P57" s="164"/>
      <c r="Q57" s="164"/>
    </row>
    <row r="58" spans="1:17" ht="288" x14ac:dyDescent="0.2">
      <c r="A58" s="312">
        <v>5</v>
      </c>
      <c r="B58" s="324" t="str">
        <f>IFERROR(VLOOKUP(A58,'Impact Indicators - Section B'!$A$9:$R$27,18,FALSE),"")</f>
        <v/>
      </c>
      <c r="C58" s="410" t="str">
        <f>IFERROR(IF(VLOOKUP(K58,'Disaggregation Records'!$D$3:$E$54,2,FALSE)=0,"",VLOOKUP(K58,'Disaggregation Records'!$D$3:$E$54,2,FALSE)),"")</f>
        <v/>
      </c>
      <c r="D58" s="410" t="str">
        <f>IFERROR(IF(VLOOKUP(K58,'Disaggregation Records'!$D$3:$F$54,3,FALSE)=0,"",VLOOKUP(K58,'Disaggregation Records'!$D$3:$F$54,3,FALSE)),"")</f>
        <v/>
      </c>
      <c r="E58" s="315"/>
      <c r="F58" s="315"/>
      <c r="G58" s="315"/>
      <c r="H58" s="314"/>
      <c r="I58" s="337"/>
      <c r="J58" s="407">
        <f t="shared" si="0"/>
        <v>50</v>
      </c>
      <c r="K58" s="407" t="str">
        <f t="shared" si="1"/>
        <v/>
      </c>
      <c r="L58" s="407" t="b">
        <f t="shared" si="2"/>
        <v>1</v>
      </c>
      <c r="M58" s="407" t="b">
        <f t="shared" si="3"/>
        <v>0</v>
      </c>
      <c r="N58" s="411" t="s">
        <v>1134</v>
      </c>
      <c r="O58" s="58"/>
      <c r="P58" s="164"/>
      <c r="Q58" s="164"/>
    </row>
    <row r="59" spans="1:17" ht="288" x14ac:dyDescent="0.2">
      <c r="A59" s="312">
        <v>6</v>
      </c>
      <c r="B59" s="324" t="str">
        <f>IFERROR(VLOOKUP(A59,'Impact Indicators - Section B'!$A$9:$R$27,18,FALSE),"")</f>
        <v/>
      </c>
      <c r="C59" s="410" t="str">
        <f>IFERROR(IF(VLOOKUP(K59,'Disaggregation Records'!$D$3:$E$54,2,FALSE)=0,"",VLOOKUP(K59,'Disaggregation Records'!$D$3:$E$54,2,FALSE)),"")</f>
        <v/>
      </c>
      <c r="D59" s="410" t="str">
        <f>IFERROR(IF(VLOOKUP(K59,'Disaggregation Records'!$D$3:$F$54,3,FALSE)=0,"",VLOOKUP(K59,'Disaggregation Records'!$D$3:$F$54,3,FALSE)),"")</f>
        <v/>
      </c>
      <c r="E59" s="315"/>
      <c r="F59" s="315"/>
      <c r="G59" s="315"/>
      <c r="H59" s="314"/>
      <c r="I59" s="337"/>
      <c r="J59" s="407">
        <f t="shared" si="0"/>
        <v>51</v>
      </c>
      <c r="K59" s="407" t="str">
        <f t="shared" si="1"/>
        <v/>
      </c>
      <c r="L59" s="407" t="b">
        <f t="shared" si="2"/>
        <v>1</v>
      </c>
      <c r="M59" s="407" t="b">
        <f t="shared" si="3"/>
        <v>0</v>
      </c>
      <c r="N59" s="411" t="s">
        <v>1135</v>
      </c>
      <c r="O59" s="58"/>
      <c r="P59" s="164"/>
      <c r="Q59" s="164"/>
    </row>
    <row r="60" spans="1:17" ht="288" x14ac:dyDescent="0.2">
      <c r="A60" s="312">
        <v>6</v>
      </c>
      <c r="B60" s="324" t="str">
        <f>IFERROR(VLOOKUP(A60,'Impact Indicators - Section B'!$A$9:$R$27,18,FALSE),"")</f>
        <v/>
      </c>
      <c r="C60" s="410" t="str">
        <f>IFERROR(IF(VLOOKUP(K60,'Disaggregation Records'!$D$3:$E$54,2,FALSE)=0,"",VLOOKUP(K60,'Disaggregation Records'!$D$3:$E$54,2,FALSE)),"")</f>
        <v/>
      </c>
      <c r="D60" s="410" t="str">
        <f>IFERROR(IF(VLOOKUP(K60,'Disaggregation Records'!$D$3:$F$54,3,FALSE)=0,"",VLOOKUP(K60,'Disaggregation Records'!$D$3:$F$54,3,FALSE)),"")</f>
        <v/>
      </c>
      <c r="E60" s="315"/>
      <c r="F60" s="315"/>
      <c r="G60" s="315"/>
      <c r="H60" s="314"/>
      <c r="I60" s="337"/>
      <c r="J60" s="407">
        <f t="shared" si="0"/>
        <v>52</v>
      </c>
      <c r="K60" s="407" t="str">
        <f t="shared" si="1"/>
        <v/>
      </c>
      <c r="L60" s="407" t="b">
        <f t="shared" si="2"/>
        <v>1</v>
      </c>
      <c r="M60" s="407" t="b">
        <f t="shared" si="3"/>
        <v>0</v>
      </c>
      <c r="N60" s="411" t="s">
        <v>1136</v>
      </c>
      <c r="O60" s="58"/>
      <c r="P60" s="164"/>
      <c r="Q60" s="164"/>
    </row>
    <row r="61" spans="1:17" ht="288" x14ac:dyDescent="0.2">
      <c r="A61" s="312">
        <v>6</v>
      </c>
      <c r="B61" s="324" t="str">
        <f>IFERROR(VLOOKUP(A61,'Impact Indicators - Section B'!$A$9:$R$27,18,FALSE),"")</f>
        <v/>
      </c>
      <c r="C61" s="410" t="str">
        <f>IFERROR(IF(VLOOKUP(K61,'Disaggregation Records'!$D$3:$E$54,2,FALSE)=0,"",VLOOKUP(K61,'Disaggregation Records'!$D$3:$E$54,2,FALSE)),"")</f>
        <v/>
      </c>
      <c r="D61" s="410" t="str">
        <f>IFERROR(IF(VLOOKUP(K61,'Disaggregation Records'!$D$3:$F$54,3,FALSE)=0,"",VLOOKUP(K61,'Disaggregation Records'!$D$3:$F$54,3,FALSE)),"")</f>
        <v/>
      </c>
      <c r="E61" s="315"/>
      <c r="F61" s="315"/>
      <c r="G61" s="315"/>
      <c r="H61" s="314"/>
      <c r="I61" s="337"/>
      <c r="J61" s="407">
        <f t="shared" si="0"/>
        <v>53</v>
      </c>
      <c r="K61" s="407" t="str">
        <f t="shared" si="1"/>
        <v/>
      </c>
      <c r="L61" s="407" t="b">
        <f t="shared" si="2"/>
        <v>1</v>
      </c>
      <c r="M61" s="407" t="b">
        <f t="shared" si="3"/>
        <v>0</v>
      </c>
      <c r="N61" s="411" t="s">
        <v>1137</v>
      </c>
      <c r="O61" s="58"/>
      <c r="P61" s="164"/>
      <c r="Q61" s="164"/>
    </row>
    <row r="62" spans="1:17" ht="288" x14ac:dyDescent="0.2">
      <c r="A62" s="312">
        <v>6</v>
      </c>
      <c r="B62" s="324" t="str">
        <f>IFERROR(VLOOKUP(A62,'Impact Indicators - Section B'!$A$9:$R$27,18,FALSE),"")</f>
        <v/>
      </c>
      <c r="C62" s="410" t="str">
        <f>IFERROR(IF(VLOOKUP(K62,'Disaggregation Records'!$D$3:$E$54,2,FALSE)=0,"",VLOOKUP(K62,'Disaggregation Records'!$D$3:$E$54,2,FALSE)),"")</f>
        <v/>
      </c>
      <c r="D62" s="410" t="str">
        <f>IFERROR(IF(VLOOKUP(K62,'Disaggregation Records'!$D$3:$F$54,3,FALSE)=0,"",VLOOKUP(K62,'Disaggregation Records'!$D$3:$F$54,3,FALSE)),"")</f>
        <v/>
      </c>
      <c r="E62" s="315"/>
      <c r="F62" s="315"/>
      <c r="G62" s="315"/>
      <c r="H62" s="314"/>
      <c r="I62" s="337"/>
      <c r="J62" s="407">
        <f t="shared" si="0"/>
        <v>54</v>
      </c>
      <c r="K62" s="407" t="str">
        <f t="shared" si="1"/>
        <v/>
      </c>
      <c r="L62" s="407" t="b">
        <f t="shared" si="2"/>
        <v>1</v>
      </c>
      <c r="M62" s="407" t="b">
        <f t="shared" si="3"/>
        <v>0</v>
      </c>
      <c r="N62" s="411" t="s">
        <v>1138</v>
      </c>
      <c r="O62" s="58"/>
      <c r="P62" s="164"/>
      <c r="Q62" s="164"/>
    </row>
    <row r="63" spans="1:17" ht="288" x14ac:dyDescent="0.2">
      <c r="A63" s="312">
        <v>6</v>
      </c>
      <c r="B63" s="324" t="str">
        <f>IFERROR(VLOOKUP(A63,'Impact Indicators - Section B'!$A$9:$R$27,18,FALSE),"")</f>
        <v/>
      </c>
      <c r="C63" s="410" t="str">
        <f>IFERROR(IF(VLOOKUP(K63,'Disaggregation Records'!$D$3:$E$54,2,FALSE)=0,"",VLOOKUP(K63,'Disaggregation Records'!$D$3:$E$54,2,FALSE)),"")</f>
        <v/>
      </c>
      <c r="D63" s="410" t="str">
        <f>IFERROR(IF(VLOOKUP(K63,'Disaggregation Records'!$D$3:$F$54,3,FALSE)=0,"",VLOOKUP(K63,'Disaggregation Records'!$D$3:$F$54,3,FALSE)),"")</f>
        <v/>
      </c>
      <c r="E63" s="315"/>
      <c r="F63" s="315"/>
      <c r="G63" s="315"/>
      <c r="H63" s="314"/>
      <c r="I63" s="337"/>
      <c r="J63" s="407">
        <f t="shared" si="0"/>
        <v>55</v>
      </c>
      <c r="K63" s="407" t="str">
        <f t="shared" si="1"/>
        <v/>
      </c>
      <c r="L63" s="407" t="b">
        <f t="shared" si="2"/>
        <v>1</v>
      </c>
      <c r="M63" s="407" t="b">
        <f t="shared" si="3"/>
        <v>0</v>
      </c>
      <c r="N63" s="411" t="s">
        <v>1139</v>
      </c>
      <c r="O63" s="58"/>
      <c r="P63" s="164"/>
      <c r="Q63" s="164"/>
    </row>
    <row r="64" spans="1:17" ht="288" x14ac:dyDescent="0.2">
      <c r="A64" s="312">
        <v>6</v>
      </c>
      <c r="B64" s="324" t="str">
        <f>IFERROR(VLOOKUP(A64,'Impact Indicators - Section B'!$A$9:$R$27,18,FALSE),"")</f>
        <v/>
      </c>
      <c r="C64" s="410" t="str">
        <f>IFERROR(IF(VLOOKUP(K64,'Disaggregation Records'!$D$3:$E$54,2,FALSE)=0,"",VLOOKUP(K64,'Disaggregation Records'!$D$3:$E$54,2,FALSE)),"")</f>
        <v/>
      </c>
      <c r="D64" s="410" t="str">
        <f>IFERROR(IF(VLOOKUP(K64,'Disaggregation Records'!$D$3:$F$54,3,FALSE)=0,"",VLOOKUP(K64,'Disaggregation Records'!$D$3:$F$54,3,FALSE)),"")</f>
        <v/>
      </c>
      <c r="E64" s="315"/>
      <c r="F64" s="315"/>
      <c r="G64" s="315"/>
      <c r="H64" s="314"/>
      <c r="I64" s="337"/>
      <c r="J64" s="407">
        <f t="shared" si="0"/>
        <v>56</v>
      </c>
      <c r="K64" s="407" t="str">
        <f t="shared" si="1"/>
        <v/>
      </c>
      <c r="L64" s="407" t="b">
        <f t="shared" si="2"/>
        <v>1</v>
      </c>
      <c r="M64" s="407" t="b">
        <f t="shared" si="3"/>
        <v>0</v>
      </c>
      <c r="N64" s="411" t="s">
        <v>1140</v>
      </c>
      <c r="O64" s="58"/>
      <c r="P64" s="164"/>
      <c r="Q64" s="164"/>
    </row>
    <row r="65" spans="1:17" ht="288" x14ac:dyDescent="0.2">
      <c r="A65" s="312">
        <v>6</v>
      </c>
      <c r="B65" s="324" t="str">
        <f>IFERROR(VLOOKUP(A65,'Impact Indicators - Section B'!$A$9:$R$27,18,FALSE),"")</f>
        <v/>
      </c>
      <c r="C65" s="410" t="str">
        <f>IFERROR(IF(VLOOKUP(K65,'Disaggregation Records'!$D$3:$E$54,2,FALSE)=0,"",VLOOKUP(K65,'Disaggregation Records'!$D$3:$E$54,2,FALSE)),"")</f>
        <v/>
      </c>
      <c r="D65" s="410" t="str">
        <f>IFERROR(IF(VLOOKUP(K65,'Disaggregation Records'!$D$3:$F$54,3,FALSE)=0,"",VLOOKUP(K65,'Disaggregation Records'!$D$3:$F$54,3,FALSE)),"")</f>
        <v/>
      </c>
      <c r="E65" s="315"/>
      <c r="F65" s="315"/>
      <c r="G65" s="315"/>
      <c r="H65" s="314"/>
      <c r="I65" s="337"/>
      <c r="J65" s="407">
        <f t="shared" si="0"/>
        <v>57</v>
      </c>
      <c r="K65" s="407" t="str">
        <f t="shared" si="1"/>
        <v/>
      </c>
      <c r="L65" s="407" t="b">
        <f t="shared" si="2"/>
        <v>1</v>
      </c>
      <c r="M65" s="407" t="b">
        <f t="shared" si="3"/>
        <v>0</v>
      </c>
      <c r="N65" s="411" t="s">
        <v>1141</v>
      </c>
      <c r="O65" s="58"/>
      <c r="P65" s="164"/>
      <c r="Q65" s="164"/>
    </row>
    <row r="66" spans="1:17" ht="288" x14ac:dyDescent="0.2">
      <c r="A66" s="312">
        <v>6</v>
      </c>
      <c r="B66" s="324" t="str">
        <f>IFERROR(VLOOKUP(A66,'Impact Indicators - Section B'!$A$9:$R$27,18,FALSE),"")</f>
        <v/>
      </c>
      <c r="C66" s="410" t="str">
        <f>IFERROR(IF(VLOOKUP(K66,'Disaggregation Records'!$D$3:$E$54,2,FALSE)=0,"",VLOOKUP(K66,'Disaggregation Records'!$D$3:$E$54,2,FALSE)),"")</f>
        <v/>
      </c>
      <c r="D66" s="410" t="str">
        <f>IFERROR(IF(VLOOKUP(K66,'Disaggregation Records'!$D$3:$F$54,3,FALSE)=0,"",VLOOKUP(K66,'Disaggregation Records'!$D$3:$F$54,3,FALSE)),"")</f>
        <v/>
      </c>
      <c r="E66" s="315"/>
      <c r="F66" s="315"/>
      <c r="G66" s="315"/>
      <c r="H66" s="314"/>
      <c r="I66" s="337"/>
      <c r="J66" s="407">
        <f t="shared" si="0"/>
        <v>58</v>
      </c>
      <c r="K66" s="407" t="str">
        <f t="shared" si="1"/>
        <v/>
      </c>
      <c r="L66" s="407" t="b">
        <f t="shared" si="2"/>
        <v>1</v>
      </c>
      <c r="M66" s="407" t="b">
        <f t="shared" si="3"/>
        <v>0</v>
      </c>
      <c r="N66" s="411" t="s">
        <v>1142</v>
      </c>
      <c r="O66" s="58"/>
      <c r="P66" s="164"/>
      <c r="Q66" s="164"/>
    </row>
    <row r="67" spans="1:17" ht="288" x14ac:dyDescent="0.2">
      <c r="A67" s="312">
        <v>6</v>
      </c>
      <c r="B67" s="324" t="str">
        <f>IFERROR(VLOOKUP(A67,'Impact Indicators - Section B'!$A$9:$R$27,18,FALSE),"")</f>
        <v/>
      </c>
      <c r="C67" s="410" t="str">
        <f>IFERROR(IF(VLOOKUP(K67,'Disaggregation Records'!$D$3:$E$54,2,FALSE)=0,"",VLOOKUP(K67,'Disaggregation Records'!$D$3:$E$54,2,FALSE)),"")</f>
        <v/>
      </c>
      <c r="D67" s="410" t="str">
        <f>IFERROR(IF(VLOOKUP(K67,'Disaggregation Records'!$D$3:$F$54,3,FALSE)=0,"",VLOOKUP(K67,'Disaggregation Records'!$D$3:$F$54,3,FALSE)),"")</f>
        <v/>
      </c>
      <c r="E67" s="315"/>
      <c r="F67" s="315"/>
      <c r="G67" s="315"/>
      <c r="H67" s="314"/>
      <c r="I67" s="337"/>
      <c r="J67" s="407">
        <f t="shared" si="0"/>
        <v>59</v>
      </c>
      <c r="K67" s="407" t="str">
        <f t="shared" si="1"/>
        <v/>
      </c>
      <c r="L67" s="407" t="b">
        <f t="shared" si="2"/>
        <v>1</v>
      </c>
      <c r="M67" s="407" t="b">
        <f t="shared" si="3"/>
        <v>0</v>
      </c>
      <c r="N67" s="411" t="s">
        <v>1143</v>
      </c>
      <c r="O67" s="58"/>
      <c r="P67" s="164"/>
      <c r="Q67" s="164"/>
    </row>
    <row r="68" spans="1:17" ht="288" x14ac:dyDescent="0.2">
      <c r="A68" s="312">
        <v>6</v>
      </c>
      <c r="B68" s="324" t="str">
        <f>IFERROR(VLOOKUP(A68,'Impact Indicators - Section B'!$A$9:$R$27,18,FALSE),"")</f>
        <v/>
      </c>
      <c r="C68" s="410" t="str">
        <f>IFERROR(IF(VLOOKUP(K68,'Disaggregation Records'!$D$3:$E$54,2,FALSE)=0,"",VLOOKUP(K68,'Disaggregation Records'!$D$3:$E$54,2,FALSE)),"")</f>
        <v/>
      </c>
      <c r="D68" s="410" t="str">
        <f>IFERROR(IF(VLOOKUP(K68,'Disaggregation Records'!$D$3:$F$54,3,FALSE)=0,"",VLOOKUP(K68,'Disaggregation Records'!$D$3:$F$54,3,FALSE)),"")</f>
        <v/>
      </c>
      <c r="E68" s="315"/>
      <c r="F68" s="315"/>
      <c r="G68" s="315"/>
      <c r="H68" s="314"/>
      <c r="I68" s="337"/>
      <c r="J68" s="407">
        <f t="shared" si="0"/>
        <v>60</v>
      </c>
      <c r="K68" s="407" t="str">
        <f t="shared" si="1"/>
        <v/>
      </c>
      <c r="L68" s="407" t="b">
        <f t="shared" si="2"/>
        <v>1</v>
      </c>
      <c r="M68" s="407" t="b">
        <f t="shared" si="3"/>
        <v>0</v>
      </c>
      <c r="N68" s="411" t="s">
        <v>1144</v>
      </c>
      <c r="O68" s="58"/>
      <c r="P68" s="164"/>
      <c r="Q68" s="164"/>
    </row>
    <row r="69" spans="1:17" ht="288" x14ac:dyDescent="0.2">
      <c r="A69" s="312">
        <v>7</v>
      </c>
      <c r="B69" s="324" t="str">
        <f>IFERROR(VLOOKUP(A69,'Impact Indicators - Section B'!$A$9:$R$27,18,FALSE),"")</f>
        <v/>
      </c>
      <c r="C69" s="410" t="str">
        <f>IFERROR(IF(VLOOKUP(K69,'Disaggregation Records'!$D$3:$E$54,2,FALSE)=0,"",VLOOKUP(K69,'Disaggregation Records'!$D$3:$E$54,2,FALSE)),"")</f>
        <v/>
      </c>
      <c r="D69" s="410" t="str">
        <f>IFERROR(IF(VLOOKUP(K69,'Disaggregation Records'!$D$3:$F$54,3,FALSE)=0,"",VLOOKUP(K69,'Disaggregation Records'!$D$3:$F$54,3,FALSE)),"")</f>
        <v/>
      </c>
      <c r="E69" s="315"/>
      <c r="F69" s="315"/>
      <c r="G69" s="315"/>
      <c r="H69" s="314"/>
      <c r="I69" s="337"/>
      <c r="J69" s="407">
        <f t="shared" si="0"/>
        <v>61</v>
      </c>
      <c r="K69" s="407" t="str">
        <f t="shared" si="1"/>
        <v/>
      </c>
      <c r="L69" s="407" t="b">
        <f t="shared" si="2"/>
        <v>1</v>
      </c>
      <c r="M69" s="407" t="b">
        <f t="shared" si="3"/>
        <v>0</v>
      </c>
      <c r="N69" s="411" t="s">
        <v>1145</v>
      </c>
      <c r="O69" s="58"/>
      <c r="P69" s="164"/>
      <c r="Q69" s="164"/>
    </row>
    <row r="70" spans="1:17" ht="288" x14ac:dyDescent="0.2">
      <c r="A70" s="312">
        <v>7</v>
      </c>
      <c r="B70" s="324" t="str">
        <f>IFERROR(VLOOKUP(A70,'Impact Indicators - Section B'!$A$9:$R$27,18,FALSE),"")</f>
        <v/>
      </c>
      <c r="C70" s="410" t="str">
        <f>IFERROR(IF(VLOOKUP(K70,'Disaggregation Records'!$D$3:$E$54,2,FALSE)=0,"",VLOOKUP(K70,'Disaggregation Records'!$D$3:$E$54,2,FALSE)),"")</f>
        <v/>
      </c>
      <c r="D70" s="410" t="str">
        <f>IFERROR(IF(VLOOKUP(K70,'Disaggregation Records'!$D$3:$F$54,3,FALSE)=0,"",VLOOKUP(K70,'Disaggregation Records'!$D$3:$F$54,3,FALSE)),"")</f>
        <v/>
      </c>
      <c r="E70" s="315"/>
      <c r="F70" s="315"/>
      <c r="G70" s="315"/>
      <c r="H70" s="314"/>
      <c r="I70" s="337"/>
      <c r="J70" s="407">
        <f t="shared" si="0"/>
        <v>62</v>
      </c>
      <c r="K70" s="407" t="str">
        <f t="shared" si="1"/>
        <v/>
      </c>
      <c r="L70" s="407" t="b">
        <f t="shared" si="2"/>
        <v>1</v>
      </c>
      <c r="M70" s="407" t="b">
        <f t="shared" si="3"/>
        <v>0</v>
      </c>
      <c r="N70" s="411" t="s">
        <v>1146</v>
      </c>
      <c r="O70" s="58"/>
      <c r="P70" s="164"/>
      <c r="Q70" s="164"/>
    </row>
    <row r="71" spans="1:17" ht="288" x14ac:dyDescent="0.2">
      <c r="A71" s="312">
        <v>7</v>
      </c>
      <c r="B71" s="324" t="str">
        <f>IFERROR(VLOOKUP(A71,'Impact Indicators - Section B'!$A$9:$R$27,18,FALSE),"")</f>
        <v/>
      </c>
      <c r="C71" s="410" t="str">
        <f>IFERROR(IF(VLOOKUP(K71,'Disaggregation Records'!$D$3:$E$54,2,FALSE)=0,"",VLOOKUP(K71,'Disaggregation Records'!$D$3:$E$54,2,FALSE)),"")</f>
        <v/>
      </c>
      <c r="D71" s="410" t="str">
        <f>IFERROR(IF(VLOOKUP(K71,'Disaggregation Records'!$D$3:$F$54,3,FALSE)=0,"",VLOOKUP(K71,'Disaggregation Records'!$D$3:$F$54,3,FALSE)),"")</f>
        <v/>
      </c>
      <c r="E71" s="315"/>
      <c r="F71" s="315"/>
      <c r="G71" s="315"/>
      <c r="H71" s="314"/>
      <c r="I71" s="337"/>
      <c r="J71" s="407">
        <f t="shared" si="0"/>
        <v>63</v>
      </c>
      <c r="K71" s="407" t="str">
        <f t="shared" si="1"/>
        <v/>
      </c>
      <c r="L71" s="407" t="b">
        <f t="shared" si="2"/>
        <v>1</v>
      </c>
      <c r="M71" s="407" t="b">
        <f t="shared" si="3"/>
        <v>0</v>
      </c>
      <c r="N71" s="411" t="s">
        <v>1147</v>
      </c>
      <c r="O71" s="58"/>
      <c r="P71" s="164"/>
      <c r="Q71" s="164"/>
    </row>
    <row r="72" spans="1:17" ht="288" x14ac:dyDescent="0.2">
      <c r="A72" s="312">
        <v>7</v>
      </c>
      <c r="B72" s="324" t="str">
        <f>IFERROR(VLOOKUP(A72,'Impact Indicators - Section B'!$A$9:$R$27,18,FALSE),"")</f>
        <v/>
      </c>
      <c r="C72" s="410" t="str">
        <f>IFERROR(IF(VLOOKUP(K72,'Disaggregation Records'!$D$3:$E$54,2,FALSE)=0,"",VLOOKUP(K72,'Disaggregation Records'!$D$3:$E$54,2,FALSE)),"")</f>
        <v/>
      </c>
      <c r="D72" s="410" t="str">
        <f>IFERROR(IF(VLOOKUP(K72,'Disaggregation Records'!$D$3:$F$54,3,FALSE)=0,"",VLOOKUP(K72,'Disaggregation Records'!$D$3:$F$54,3,FALSE)),"")</f>
        <v/>
      </c>
      <c r="E72" s="315"/>
      <c r="F72" s="315"/>
      <c r="G72" s="315"/>
      <c r="H72" s="314"/>
      <c r="I72" s="337"/>
      <c r="J72" s="407">
        <f t="shared" si="0"/>
        <v>64</v>
      </c>
      <c r="K72" s="407" t="str">
        <f t="shared" si="1"/>
        <v/>
      </c>
      <c r="L72" s="407" t="b">
        <f t="shared" si="2"/>
        <v>1</v>
      </c>
      <c r="M72" s="407" t="b">
        <f t="shared" si="3"/>
        <v>0</v>
      </c>
      <c r="N72" s="411" t="s">
        <v>1148</v>
      </c>
      <c r="O72" s="58"/>
      <c r="P72" s="164"/>
      <c r="Q72" s="164"/>
    </row>
    <row r="73" spans="1:17" ht="288" x14ac:dyDescent="0.2">
      <c r="A73" s="312">
        <v>7</v>
      </c>
      <c r="B73" s="324" t="str">
        <f>IFERROR(VLOOKUP(A73,'Impact Indicators - Section B'!$A$9:$R$27,18,FALSE),"")</f>
        <v/>
      </c>
      <c r="C73" s="410" t="str">
        <f>IFERROR(IF(VLOOKUP(K73,'Disaggregation Records'!$D$3:$E$54,2,FALSE)=0,"",VLOOKUP(K73,'Disaggregation Records'!$D$3:$E$54,2,FALSE)),"")</f>
        <v/>
      </c>
      <c r="D73" s="410" t="str">
        <f>IFERROR(IF(VLOOKUP(K73,'Disaggregation Records'!$D$3:$F$54,3,FALSE)=0,"",VLOOKUP(K73,'Disaggregation Records'!$D$3:$F$54,3,FALSE)),"")</f>
        <v/>
      </c>
      <c r="E73" s="315"/>
      <c r="F73" s="315"/>
      <c r="G73" s="315"/>
      <c r="H73" s="314"/>
      <c r="I73" s="337"/>
      <c r="J73" s="407">
        <f t="shared" ref="J73:J136" si="4">IF(B73=B72,J72+1,0)</f>
        <v>65</v>
      </c>
      <c r="K73" s="407" t="str">
        <f t="shared" ref="K73:K136" si="5">IF(B73&lt;&gt;"",B73&amp;"-"&amp;J73,"")</f>
        <v/>
      </c>
      <c r="L73" s="407" t="b">
        <f t="shared" ref="L73:L136" si="6">IFERROR(TRUE,FALSE)</f>
        <v>1</v>
      </c>
      <c r="M73" s="407" t="b">
        <f t="shared" ref="M73:M136" si="7">IFERROR(IF(B73&lt;&gt;"",TRUE,FALSE),"")</f>
        <v>0</v>
      </c>
      <c r="N73" s="411" t="s">
        <v>1149</v>
      </c>
      <c r="O73" s="58"/>
      <c r="P73" s="164"/>
      <c r="Q73" s="164"/>
    </row>
    <row r="74" spans="1:17" ht="288" x14ac:dyDescent="0.2">
      <c r="A74" s="312">
        <v>7</v>
      </c>
      <c r="B74" s="324" t="str">
        <f>IFERROR(VLOOKUP(A74,'Impact Indicators - Section B'!$A$9:$R$27,18,FALSE),"")</f>
        <v/>
      </c>
      <c r="C74" s="410" t="str">
        <f>IFERROR(IF(VLOOKUP(K74,'Disaggregation Records'!$D$3:$E$54,2,FALSE)=0,"",VLOOKUP(K74,'Disaggregation Records'!$D$3:$E$54,2,FALSE)),"")</f>
        <v/>
      </c>
      <c r="D74" s="410" t="str">
        <f>IFERROR(IF(VLOOKUP(K74,'Disaggregation Records'!$D$3:$F$54,3,FALSE)=0,"",VLOOKUP(K74,'Disaggregation Records'!$D$3:$F$54,3,FALSE)),"")</f>
        <v/>
      </c>
      <c r="E74" s="315"/>
      <c r="F74" s="315"/>
      <c r="G74" s="315"/>
      <c r="H74" s="314"/>
      <c r="I74" s="337"/>
      <c r="J74" s="407">
        <f t="shared" si="4"/>
        <v>66</v>
      </c>
      <c r="K74" s="407" t="str">
        <f t="shared" si="5"/>
        <v/>
      </c>
      <c r="L74" s="407" t="b">
        <f t="shared" si="6"/>
        <v>1</v>
      </c>
      <c r="M74" s="407" t="b">
        <f t="shared" si="7"/>
        <v>0</v>
      </c>
      <c r="N74" s="411" t="s">
        <v>1150</v>
      </c>
      <c r="O74" s="58"/>
      <c r="P74" s="164"/>
      <c r="Q74" s="164"/>
    </row>
    <row r="75" spans="1:17" ht="288" x14ac:dyDescent="0.2">
      <c r="A75" s="312">
        <v>7</v>
      </c>
      <c r="B75" s="324" t="str">
        <f>IFERROR(VLOOKUP(A75,'Impact Indicators - Section B'!$A$9:$R$27,18,FALSE),"")</f>
        <v/>
      </c>
      <c r="C75" s="410" t="str">
        <f>IFERROR(IF(VLOOKUP(K75,'Disaggregation Records'!$D$3:$E$54,2,FALSE)=0,"",VLOOKUP(K75,'Disaggregation Records'!$D$3:$E$54,2,FALSE)),"")</f>
        <v/>
      </c>
      <c r="D75" s="410" t="str">
        <f>IFERROR(IF(VLOOKUP(K75,'Disaggregation Records'!$D$3:$F$54,3,FALSE)=0,"",VLOOKUP(K75,'Disaggregation Records'!$D$3:$F$54,3,FALSE)),"")</f>
        <v/>
      </c>
      <c r="E75" s="315"/>
      <c r="F75" s="315"/>
      <c r="G75" s="315"/>
      <c r="H75" s="314"/>
      <c r="I75" s="337"/>
      <c r="J75" s="407">
        <f t="shared" si="4"/>
        <v>67</v>
      </c>
      <c r="K75" s="407" t="str">
        <f t="shared" si="5"/>
        <v/>
      </c>
      <c r="L75" s="407" t="b">
        <f t="shared" si="6"/>
        <v>1</v>
      </c>
      <c r="M75" s="407" t="b">
        <f t="shared" si="7"/>
        <v>0</v>
      </c>
      <c r="N75" s="411" t="s">
        <v>1151</v>
      </c>
      <c r="O75" s="58"/>
      <c r="P75" s="164"/>
      <c r="Q75" s="164"/>
    </row>
    <row r="76" spans="1:17" ht="288" x14ac:dyDescent="0.2">
      <c r="A76" s="312">
        <v>7</v>
      </c>
      <c r="B76" s="324" t="str">
        <f>IFERROR(VLOOKUP(A76,'Impact Indicators - Section B'!$A$9:$R$27,18,FALSE),"")</f>
        <v/>
      </c>
      <c r="C76" s="410" t="str">
        <f>IFERROR(IF(VLOOKUP(K76,'Disaggregation Records'!$D$3:$E$54,2,FALSE)=0,"",VLOOKUP(K76,'Disaggregation Records'!$D$3:$E$54,2,FALSE)),"")</f>
        <v/>
      </c>
      <c r="D76" s="410" t="str">
        <f>IFERROR(IF(VLOOKUP(K76,'Disaggregation Records'!$D$3:$F$54,3,FALSE)=0,"",VLOOKUP(K76,'Disaggregation Records'!$D$3:$F$54,3,FALSE)),"")</f>
        <v/>
      </c>
      <c r="E76" s="315"/>
      <c r="F76" s="315"/>
      <c r="G76" s="315"/>
      <c r="H76" s="314"/>
      <c r="I76" s="337"/>
      <c r="J76" s="407">
        <f t="shared" si="4"/>
        <v>68</v>
      </c>
      <c r="K76" s="407" t="str">
        <f t="shared" si="5"/>
        <v/>
      </c>
      <c r="L76" s="407" t="b">
        <f t="shared" si="6"/>
        <v>1</v>
      </c>
      <c r="M76" s="407" t="b">
        <f t="shared" si="7"/>
        <v>0</v>
      </c>
      <c r="N76" s="411" t="s">
        <v>1152</v>
      </c>
      <c r="O76" s="58"/>
      <c r="P76" s="164"/>
      <c r="Q76" s="164"/>
    </row>
    <row r="77" spans="1:17" ht="288" x14ac:dyDescent="0.2">
      <c r="A77" s="312">
        <v>7</v>
      </c>
      <c r="B77" s="324" t="str">
        <f>IFERROR(VLOOKUP(A77,'Impact Indicators - Section B'!$A$9:$R$27,18,FALSE),"")</f>
        <v/>
      </c>
      <c r="C77" s="410" t="str">
        <f>IFERROR(IF(VLOOKUP(K77,'Disaggregation Records'!$D$3:$E$54,2,FALSE)=0,"",VLOOKUP(K77,'Disaggregation Records'!$D$3:$E$54,2,FALSE)),"")</f>
        <v/>
      </c>
      <c r="D77" s="410" t="str">
        <f>IFERROR(IF(VLOOKUP(K77,'Disaggregation Records'!$D$3:$F$54,3,FALSE)=0,"",VLOOKUP(K77,'Disaggregation Records'!$D$3:$F$54,3,FALSE)),"")</f>
        <v/>
      </c>
      <c r="E77" s="315"/>
      <c r="F77" s="315"/>
      <c r="G77" s="315"/>
      <c r="H77" s="314"/>
      <c r="I77" s="337"/>
      <c r="J77" s="407">
        <f t="shared" si="4"/>
        <v>69</v>
      </c>
      <c r="K77" s="407" t="str">
        <f t="shared" si="5"/>
        <v/>
      </c>
      <c r="L77" s="407" t="b">
        <f t="shared" si="6"/>
        <v>1</v>
      </c>
      <c r="M77" s="407" t="b">
        <f t="shared" si="7"/>
        <v>0</v>
      </c>
      <c r="N77" s="411" t="s">
        <v>1153</v>
      </c>
      <c r="O77" s="58"/>
      <c r="P77" s="164"/>
      <c r="Q77" s="164"/>
    </row>
    <row r="78" spans="1:17" ht="288" x14ac:dyDescent="0.2">
      <c r="A78" s="312">
        <v>7</v>
      </c>
      <c r="B78" s="324" t="str">
        <f>IFERROR(VLOOKUP(A78,'Impact Indicators - Section B'!$A$9:$R$27,18,FALSE),"")</f>
        <v/>
      </c>
      <c r="C78" s="410" t="str">
        <f>IFERROR(IF(VLOOKUP(K78,'Disaggregation Records'!$D$3:$E$54,2,FALSE)=0,"",VLOOKUP(K78,'Disaggregation Records'!$D$3:$E$54,2,FALSE)),"")</f>
        <v/>
      </c>
      <c r="D78" s="410" t="str">
        <f>IFERROR(IF(VLOOKUP(K78,'Disaggregation Records'!$D$3:$F$54,3,FALSE)=0,"",VLOOKUP(K78,'Disaggregation Records'!$D$3:$F$54,3,FALSE)),"")</f>
        <v/>
      </c>
      <c r="E78" s="315"/>
      <c r="F78" s="315"/>
      <c r="G78" s="315"/>
      <c r="H78" s="314"/>
      <c r="I78" s="337"/>
      <c r="J78" s="407">
        <f t="shared" si="4"/>
        <v>70</v>
      </c>
      <c r="K78" s="407" t="str">
        <f t="shared" si="5"/>
        <v/>
      </c>
      <c r="L78" s="407" t="b">
        <f t="shared" si="6"/>
        <v>1</v>
      </c>
      <c r="M78" s="407" t="b">
        <f t="shared" si="7"/>
        <v>0</v>
      </c>
      <c r="N78" s="411" t="s">
        <v>1154</v>
      </c>
      <c r="O78" s="58"/>
      <c r="P78" s="164"/>
      <c r="Q78" s="164"/>
    </row>
    <row r="79" spans="1:17" ht="288" x14ac:dyDescent="0.2">
      <c r="A79" s="312">
        <v>8</v>
      </c>
      <c r="B79" s="324" t="str">
        <f>IFERROR(VLOOKUP(A79,'Impact Indicators - Section B'!$A$9:$R$27,18,FALSE),"")</f>
        <v/>
      </c>
      <c r="C79" s="410" t="str">
        <f>IFERROR(IF(VLOOKUP(K79,'Disaggregation Records'!$D$3:$E$54,2,FALSE)=0,"",VLOOKUP(K79,'Disaggregation Records'!$D$3:$E$54,2,FALSE)),"")</f>
        <v/>
      </c>
      <c r="D79" s="410" t="str">
        <f>IFERROR(IF(VLOOKUP(K79,'Disaggregation Records'!$D$3:$F$54,3,FALSE)=0,"",VLOOKUP(K79,'Disaggregation Records'!$D$3:$F$54,3,FALSE)),"")</f>
        <v/>
      </c>
      <c r="E79" s="315"/>
      <c r="F79" s="315"/>
      <c r="G79" s="315"/>
      <c r="H79" s="314"/>
      <c r="I79" s="337"/>
      <c r="J79" s="407">
        <f t="shared" si="4"/>
        <v>71</v>
      </c>
      <c r="K79" s="407" t="str">
        <f t="shared" si="5"/>
        <v/>
      </c>
      <c r="L79" s="407" t="b">
        <f t="shared" si="6"/>
        <v>1</v>
      </c>
      <c r="M79" s="407" t="b">
        <f t="shared" si="7"/>
        <v>0</v>
      </c>
      <c r="N79" s="411" t="s">
        <v>1155</v>
      </c>
      <c r="O79" s="58"/>
      <c r="P79" s="164"/>
      <c r="Q79" s="164"/>
    </row>
    <row r="80" spans="1:17" ht="288" x14ac:dyDescent="0.2">
      <c r="A80" s="312">
        <v>8</v>
      </c>
      <c r="B80" s="324" t="str">
        <f>IFERROR(VLOOKUP(A80,'Impact Indicators - Section B'!$A$9:$R$27,18,FALSE),"")</f>
        <v/>
      </c>
      <c r="C80" s="410" t="str">
        <f>IFERROR(IF(VLOOKUP(K80,'Disaggregation Records'!$D$3:$E$54,2,FALSE)=0,"",VLOOKUP(K80,'Disaggregation Records'!$D$3:$E$54,2,FALSE)),"")</f>
        <v/>
      </c>
      <c r="D80" s="410" t="str">
        <f>IFERROR(IF(VLOOKUP(K80,'Disaggregation Records'!$D$3:$F$54,3,FALSE)=0,"",VLOOKUP(K80,'Disaggregation Records'!$D$3:$F$54,3,FALSE)),"")</f>
        <v/>
      </c>
      <c r="E80" s="315"/>
      <c r="F80" s="315"/>
      <c r="G80" s="315"/>
      <c r="H80" s="314"/>
      <c r="I80" s="337"/>
      <c r="J80" s="407">
        <f t="shared" si="4"/>
        <v>72</v>
      </c>
      <c r="K80" s="407" t="str">
        <f t="shared" si="5"/>
        <v/>
      </c>
      <c r="L80" s="407" t="b">
        <f t="shared" si="6"/>
        <v>1</v>
      </c>
      <c r="M80" s="407" t="b">
        <f t="shared" si="7"/>
        <v>0</v>
      </c>
      <c r="N80" s="411" t="s">
        <v>1156</v>
      </c>
      <c r="O80" s="58"/>
      <c r="P80" s="164"/>
      <c r="Q80" s="164"/>
    </row>
    <row r="81" spans="1:17" ht="288" x14ac:dyDescent="0.2">
      <c r="A81" s="312">
        <v>8</v>
      </c>
      <c r="B81" s="324" t="str">
        <f>IFERROR(VLOOKUP(A81,'Impact Indicators - Section B'!$A$9:$R$27,18,FALSE),"")</f>
        <v/>
      </c>
      <c r="C81" s="410" t="str">
        <f>IFERROR(IF(VLOOKUP(K81,'Disaggregation Records'!$D$3:$E$54,2,FALSE)=0,"",VLOOKUP(K81,'Disaggregation Records'!$D$3:$E$54,2,FALSE)),"")</f>
        <v/>
      </c>
      <c r="D81" s="410" t="str">
        <f>IFERROR(IF(VLOOKUP(K81,'Disaggregation Records'!$D$3:$F$54,3,FALSE)=0,"",VLOOKUP(K81,'Disaggregation Records'!$D$3:$F$54,3,FALSE)),"")</f>
        <v/>
      </c>
      <c r="E81" s="315"/>
      <c r="F81" s="315"/>
      <c r="G81" s="315"/>
      <c r="H81" s="314"/>
      <c r="I81" s="337"/>
      <c r="J81" s="407">
        <f t="shared" si="4"/>
        <v>73</v>
      </c>
      <c r="K81" s="407" t="str">
        <f t="shared" si="5"/>
        <v/>
      </c>
      <c r="L81" s="407" t="b">
        <f t="shared" si="6"/>
        <v>1</v>
      </c>
      <c r="M81" s="407" t="b">
        <f t="shared" si="7"/>
        <v>0</v>
      </c>
      <c r="N81" s="411" t="s">
        <v>1157</v>
      </c>
      <c r="O81" s="58"/>
      <c r="P81" s="164"/>
      <c r="Q81" s="164"/>
    </row>
    <row r="82" spans="1:17" ht="288" x14ac:dyDescent="0.2">
      <c r="A82" s="312">
        <v>8</v>
      </c>
      <c r="B82" s="324" t="str">
        <f>IFERROR(VLOOKUP(A82,'Impact Indicators - Section B'!$A$9:$R$27,18,FALSE),"")</f>
        <v/>
      </c>
      <c r="C82" s="410" t="str">
        <f>IFERROR(IF(VLOOKUP(K82,'Disaggregation Records'!$D$3:$E$54,2,FALSE)=0,"",VLOOKUP(K82,'Disaggregation Records'!$D$3:$E$54,2,FALSE)),"")</f>
        <v/>
      </c>
      <c r="D82" s="410" t="str">
        <f>IFERROR(IF(VLOOKUP(K82,'Disaggregation Records'!$D$3:$F$54,3,FALSE)=0,"",VLOOKUP(K82,'Disaggregation Records'!$D$3:$F$54,3,FALSE)),"")</f>
        <v/>
      </c>
      <c r="E82" s="315"/>
      <c r="F82" s="315"/>
      <c r="G82" s="315"/>
      <c r="H82" s="314"/>
      <c r="I82" s="337"/>
      <c r="J82" s="407">
        <f t="shared" si="4"/>
        <v>74</v>
      </c>
      <c r="K82" s="407" t="str">
        <f t="shared" si="5"/>
        <v/>
      </c>
      <c r="L82" s="407" t="b">
        <f t="shared" si="6"/>
        <v>1</v>
      </c>
      <c r="M82" s="407" t="b">
        <f t="shared" si="7"/>
        <v>0</v>
      </c>
      <c r="N82" s="411" t="s">
        <v>1158</v>
      </c>
      <c r="O82" s="58"/>
      <c r="P82" s="164"/>
      <c r="Q82" s="164"/>
    </row>
    <row r="83" spans="1:17" ht="288" x14ac:dyDescent="0.2">
      <c r="A83" s="312">
        <v>8</v>
      </c>
      <c r="B83" s="324" t="str">
        <f>IFERROR(VLOOKUP(A83,'Impact Indicators - Section B'!$A$9:$R$27,18,FALSE),"")</f>
        <v/>
      </c>
      <c r="C83" s="410" t="str">
        <f>IFERROR(IF(VLOOKUP(K83,'Disaggregation Records'!$D$3:$E$54,2,FALSE)=0,"",VLOOKUP(K83,'Disaggregation Records'!$D$3:$E$54,2,FALSE)),"")</f>
        <v/>
      </c>
      <c r="D83" s="410" t="str">
        <f>IFERROR(IF(VLOOKUP(K83,'Disaggregation Records'!$D$3:$F$54,3,FALSE)=0,"",VLOOKUP(K83,'Disaggregation Records'!$D$3:$F$54,3,FALSE)),"")</f>
        <v/>
      </c>
      <c r="E83" s="315"/>
      <c r="F83" s="315"/>
      <c r="G83" s="315"/>
      <c r="H83" s="314"/>
      <c r="I83" s="337"/>
      <c r="J83" s="407">
        <f t="shared" si="4"/>
        <v>75</v>
      </c>
      <c r="K83" s="407" t="str">
        <f t="shared" si="5"/>
        <v/>
      </c>
      <c r="L83" s="407" t="b">
        <f t="shared" si="6"/>
        <v>1</v>
      </c>
      <c r="M83" s="407" t="b">
        <f t="shared" si="7"/>
        <v>0</v>
      </c>
      <c r="N83" s="411" t="s">
        <v>1159</v>
      </c>
      <c r="O83" s="58"/>
      <c r="P83" s="164"/>
      <c r="Q83" s="164"/>
    </row>
    <row r="84" spans="1:17" ht="288" x14ac:dyDescent="0.2">
      <c r="A84" s="312">
        <v>8</v>
      </c>
      <c r="B84" s="324" t="str">
        <f>IFERROR(VLOOKUP(A84,'Impact Indicators - Section B'!$A$9:$R$27,18,FALSE),"")</f>
        <v/>
      </c>
      <c r="C84" s="410" t="str">
        <f>IFERROR(IF(VLOOKUP(K84,'Disaggregation Records'!$D$3:$E$54,2,FALSE)=0,"",VLOOKUP(K84,'Disaggregation Records'!$D$3:$E$54,2,FALSE)),"")</f>
        <v/>
      </c>
      <c r="D84" s="410" t="str">
        <f>IFERROR(IF(VLOOKUP(K84,'Disaggregation Records'!$D$3:$F$54,3,FALSE)=0,"",VLOOKUP(K84,'Disaggregation Records'!$D$3:$F$54,3,FALSE)),"")</f>
        <v/>
      </c>
      <c r="E84" s="315"/>
      <c r="F84" s="315"/>
      <c r="G84" s="315"/>
      <c r="H84" s="314"/>
      <c r="I84" s="337"/>
      <c r="J84" s="407">
        <f t="shared" si="4"/>
        <v>76</v>
      </c>
      <c r="K84" s="407" t="str">
        <f t="shared" si="5"/>
        <v/>
      </c>
      <c r="L84" s="407" t="b">
        <f t="shared" si="6"/>
        <v>1</v>
      </c>
      <c r="M84" s="407" t="b">
        <f t="shared" si="7"/>
        <v>0</v>
      </c>
      <c r="N84" s="411" t="s">
        <v>1160</v>
      </c>
      <c r="O84" s="58"/>
      <c r="P84" s="164"/>
      <c r="Q84" s="164"/>
    </row>
    <row r="85" spans="1:17" ht="288" x14ac:dyDescent="0.2">
      <c r="A85" s="312">
        <v>8</v>
      </c>
      <c r="B85" s="324" t="str">
        <f>IFERROR(VLOOKUP(A85,'Impact Indicators - Section B'!$A$9:$R$27,18,FALSE),"")</f>
        <v/>
      </c>
      <c r="C85" s="410" t="str">
        <f>IFERROR(IF(VLOOKUP(K85,'Disaggregation Records'!$D$3:$E$54,2,FALSE)=0,"",VLOOKUP(K85,'Disaggregation Records'!$D$3:$E$54,2,FALSE)),"")</f>
        <v/>
      </c>
      <c r="D85" s="410" t="str">
        <f>IFERROR(IF(VLOOKUP(K85,'Disaggregation Records'!$D$3:$F$54,3,FALSE)=0,"",VLOOKUP(K85,'Disaggregation Records'!$D$3:$F$54,3,FALSE)),"")</f>
        <v/>
      </c>
      <c r="E85" s="315"/>
      <c r="F85" s="315"/>
      <c r="G85" s="315"/>
      <c r="H85" s="314"/>
      <c r="I85" s="337"/>
      <c r="J85" s="407">
        <f t="shared" si="4"/>
        <v>77</v>
      </c>
      <c r="K85" s="407" t="str">
        <f t="shared" si="5"/>
        <v/>
      </c>
      <c r="L85" s="407" t="b">
        <f t="shared" si="6"/>
        <v>1</v>
      </c>
      <c r="M85" s="407" t="b">
        <f t="shared" si="7"/>
        <v>0</v>
      </c>
      <c r="N85" s="411" t="s">
        <v>1161</v>
      </c>
      <c r="O85" s="58"/>
      <c r="P85" s="164"/>
      <c r="Q85" s="164"/>
    </row>
    <row r="86" spans="1:17" ht="288" x14ac:dyDescent="0.2">
      <c r="A86" s="312">
        <v>8</v>
      </c>
      <c r="B86" s="324" t="str">
        <f>IFERROR(VLOOKUP(A86,'Impact Indicators - Section B'!$A$9:$R$27,18,FALSE),"")</f>
        <v/>
      </c>
      <c r="C86" s="410" t="str">
        <f>IFERROR(IF(VLOOKUP(K86,'Disaggregation Records'!$D$3:$E$54,2,FALSE)=0,"",VLOOKUP(K86,'Disaggregation Records'!$D$3:$E$54,2,FALSE)),"")</f>
        <v/>
      </c>
      <c r="D86" s="410" t="str">
        <f>IFERROR(IF(VLOOKUP(K86,'Disaggregation Records'!$D$3:$F$54,3,FALSE)=0,"",VLOOKUP(K86,'Disaggregation Records'!$D$3:$F$54,3,FALSE)),"")</f>
        <v/>
      </c>
      <c r="E86" s="315"/>
      <c r="F86" s="315"/>
      <c r="G86" s="315"/>
      <c r="H86" s="314"/>
      <c r="I86" s="337"/>
      <c r="J86" s="407">
        <f t="shared" si="4"/>
        <v>78</v>
      </c>
      <c r="K86" s="407" t="str">
        <f t="shared" si="5"/>
        <v/>
      </c>
      <c r="L86" s="407" t="b">
        <f t="shared" si="6"/>
        <v>1</v>
      </c>
      <c r="M86" s="407" t="b">
        <f t="shared" si="7"/>
        <v>0</v>
      </c>
      <c r="N86" s="411" t="s">
        <v>1162</v>
      </c>
      <c r="O86" s="58"/>
      <c r="P86" s="164"/>
      <c r="Q86" s="164"/>
    </row>
    <row r="87" spans="1:17" ht="288" x14ac:dyDescent="0.2">
      <c r="A87" s="312">
        <v>8</v>
      </c>
      <c r="B87" s="324" t="str">
        <f>IFERROR(VLOOKUP(A87,'Impact Indicators - Section B'!$A$9:$R$27,18,FALSE),"")</f>
        <v/>
      </c>
      <c r="C87" s="410" t="str">
        <f>IFERROR(IF(VLOOKUP(K87,'Disaggregation Records'!$D$3:$E$54,2,FALSE)=0,"",VLOOKUP(K87,'Disaggregation Records'!$D$3:$E$54,2,FALSE)),"")</f>
        <v/>
      </c>
      <c r="D87" s="410" t="str">
        <f>IFERROR(IF(VLOOKUP(K87,'Disaggregation Records'!$D$3:$F$54,3,FALSE)=0,"",VLOOKUP(K87,'Disaggregation Records'!$D$3:$F$54,3,FALSE)),"")</f>
        <v/>
      </c>
      <c r="E87" s="315"/>
      <c r="F87" s="315"/>
      <c r="G87" s="315"/>
      <c r="H87" s="314"/>
      <c r="I87" s="337"/>
      <c r="J87" s="407">
        <f t="shared" si="4"/>
        <v>79</v>
      </c>
      <c r="K87" s="407" t="str">
        <f t="shared" si="5"/>
        <v/>
      </c>
      <c r="L87" s="407" t="b">
        <f t="shared" si="6"/>
        <v>1</v>
      </c>
      <c r="M87" s="407" t="b">
        <f t="shared" si="7"/>
        <v>0</v>
      </c>
      <c r="N87" s="411" t="s">
        <v>1163</v>
      </c>
      <c r="O87" s="58"/>
      <c r="P87" s="164"/>
      <c r="Q87" s="164"/>
    </row>
    <row r="88" spans="1:17" ht="288" x14ac:dyDescent="0.2">
      <c r="A88" s="312">
        <v>8</v>
      </c>
      <c r="B88" s="324" t="str">
        <f>IFERROR(VLOOKUP(A88,'Impact Indicators - Section B'!$A$9:$R$27,18,FALSE),"")</f>
        <v/>
      </c>
      <c r="C88" s="410" t="str">
        <f>IFERROR(IF(VLOOKUP(K88,'Disaggregation Records'!$D$3:$E$54,2,FALSE)=0,"",VLOOKUP(K88,'Disaggregation Records'!$D$3:$E$54,2,FALSE)),"")</f>
        <v/>
      </c>
      <c r="D88" s="410" t="str">
        <f>IFERROR(IF(VLOOKUP(K88,'Disaggregation Records'!$D$3:$F$54,3,FALSE)=0,"",VLOOKUP(K88,'Disaggregation Records'!$D$3:$F$54,3,FALSE)),"")</f>
        <v/>
      </c>
      <c r="E88" s="315"/>
      <c r="F88" s="315"/>
      <c r="G88" s="315"/>
      <c r="H88" s="314"/>
      <c r="I88" s="337"/>
      <c r="J88" s="407">
        <f t="shared" si="4"/>
        <v>80</v>
      </c>
      <c r="K88" s="407" t="str">
        <f t="shared" si="5"/>
        <v/>
      </c>
      <c r="L88" s="407" t="b">
        <f t="shared" si="6"/>
        <v>1</v>
      </c>
      <c r="M88" s="407" t="b">
        <f t="shared" si="7"/>
        <v>0</v>
      </c>
      <c r="N88" s="411" t="s">
        <v>1164</v>
      </c>
      <c r="O88" s="58"/>
      <c r="P88" s="164"/>
      <c r="Q88" s="164"/>
    </row>
    <row r="89" spans="1:17" ht="288" x14ac:dyDescent="0.2">
      <c r="A89" s="312">
        <v>9</v>
      </c>
      <c r="B89" s="324" t="str">
        <f>IFERROR(VLOOKUP(A89,'Impact Indicators - Section B'!$A$9:$R$27,18,FALSE),"")</f>
        <v/>
      </c>
      <c r="C89" s="410" t="str">
        <f>IFERROR(IF(VLOOKUP(K89,'Disaggregation Records'!$D$3:$E$54,2,FALSE)=0,"",VLOOKUP(K89,'Disaggregation Records'!$D$3:$E$54,2,FALSE)),"")</f>
        <v/>
      </c>
      <c r="D89" s="410" t="str">
        <f>IFERROR(IF(VLOOKUP(K89,'Disaggregation Records'!$D$3:$F$54,3,FALSE)=0,"",VLOOKUP(K89,'Disaggregation Records'!$D$3:$F$54,3,FALSE)),"")</f>
        <v/>
      </c>
      <c r="E89" s="315"/>
      <c r="F89" s="315"/>
      <c r="G89" s="315"/>
      <c r="H89" s="314"/>
      <c r="I89" s="337"/>
      <c r="J89" s="407">
        <f t="shared" si="4"/>
        <v>81</v>
      </c>
      <c r="K89" s="407" t="str">
        <f t="shared" si="5"/>
        <v/>
      </c>
      <c r="L89" s="407" t="b">
        <f t="shared" si="6"/>
        <v>1</v>
      </c>
      <c r="M89" s="407" t="b">
        <f t="shared" si="7"/>
        <v>0</v>
      </c>
      <c r="N89" s="411" t="s">
        <v>1165</v>
      </c>
      <c r="O89" s="58"/>
      <c r="P89" s="164"/>
      <c r="Q89" s="164"/>
    </row>
    <row r="90" spans="1:17" ht="288" x14ac:dyDescent="0.2">
      <c r="A90" s="312">
        <v>9</v>
      </c>
      <c r="B90" s="324" t="str">
        <f>IFERROR(VLOOKUP(A90,'Impact Indicators - Section B'!$A$9:$R$27,18,FALSE),"")</f>
        <v/>
      </c>
      <c r="C90" s="410" t="str">
        <f>IFERROR(IF(VLOOKUP(K90,'Disaggregation Records'!$D$3:$E$54,2,FALSE)=0,"",VLOOKUP(K90,'Disaggregation Records'!$D$3:$E$54,2,FALSE)),"")</f>
        <v/>
      </c>
      <c r="D90" s="410" t="str">
        <f>IFERROR(IF(VLOOKUP(K90,'Disaggregation Records'!$D$3:$F$54,3,FALSE)=0,"",VLOOKUP(K90,'Disaggregation Records'!$D$3:$F$54,3,FALSE)),"")</f>
        <v/>
      </c>
      <c r="E90" s="315"/>
      <c r="F90" s="315"/>
      <c r="G90" s="315"/>
      <c r="H90" s="314"/>
      <c r="I90" s="337"/>
      <c r="J90" s="407">
        <f t="shared" si="4"/>
        <v>82</v>
      </c>
      <c r="K90" s="407" t="str">
        <f t="shared" si="5"/>
        <v/>
      </c>
      <c r="L90" s="407" t="b">
        <f t="shared" si="6"/>
        <v>1</v>
      </c>
      <c r="M90" s="407" t="b">
        <f t="shared" si="7"/>
        <v>0</v>
      </c>
      <c r="N90" s="411" t="s">
        <v>1166</v>
      </c>
      <c r="O90" s="58"/>
      <c r="P90" s="164"/>
      <c r="Q90" s="164"/>
    </row>
    <row r="91" spans="1:17" ht="288" x14ac:dyDescent="0.2">
      <c r="A91" s="312">
        <v>9</v>
      </c>
      <c r="B91" s="324" t="str">
        <f>IFERROR(VLOOKUP(A91,'Impact Indicators - Section B'!$A$9:$R$27,18,FALSE),"")</f>
        <v/>
      </c>
      <c r="C91" s="410" t="str">
        <f>IFERROR(IF(VLOOKUP(K91,'Disaggregation Records'!$D$3:$E$54,2,FALSE)=0,"",VLOOKUP(K91,'Disaggregation Records'!$D$3:$E$54,2,FALSE)),"")</f>
        <v/>
      </c>
      <c r="D91" s="410" t="str">
        <f>IFERROR(IF(VLOOKUP(K91,'Disaggregation Records'!$D$3:$F$54,3,FALSE)=0,"",VLOOKUP(K91,'Disaggregation Records'!$D$3:$F$54,3,FALSE)),"")</f>
        <v/>
      </c>
      <c r="E91" s="315"/>
      <c r="F91" s="315"/>
      <c r="G91" s="315"/>
      <c r="H91" s="314"/>
      <c r="I91" s="337"/>
      <c r="J91" s="407">
        <f t="shared" si="4"/>
        <v>83</v>
      </c>
      <c r="K91" s="407" t="str">
        <f t="shared" si="5"/>
        <v/>
      </c>
      <c r="L91" s="407" t="b">
        <f t="shared" si="6"/>
        <v>1</v>
      </c>
      <c r="M91" s="407" t="b">
        <f t="shared" si="7"/>
        <v>0</v>
      </c>
      <c r="N91" s="411" t="s">
        <v>1167</v>
      </c>
      <c r="O91" s="58"/>
      <c r="P91" s="164"/>
      <c r="Q91" s="164"/>
    </row>
    <row r="92" spans="1:17" ht="288" x14ac:dyDescent="0.2">
      <c r="A92" s="312">
        <v>9</v>
      </c>
      <c r="B92" s="324" t="str">
        <f>IFERROR(VLOOKUP(A92,'Impact Indicators - Section B'!$A$9:$R$27,18,FALSE),"")</f>
        <v/>
      </c>
      <c r="C92" s="410" t="str">
        <f>IFERROR(IF(VLOOKUP(K92,'Disaggregation Records'!$D$3:$E$54,2,FALSE)=0,"",VLOOKUP(K92,'Disaggregation Records'!$D$3:$E$54,2,FALSE)),"")</f>
        <v/>
      </c>
      <c r="D92" s="410" t="str">
        <f>IFERROR(IF(VLOOKUP(K92,'Disaggregation Records'!$D$3:$F$54,3,FALSE)=0,"",VLOOKUP(K92,'Disaggregation Records'!$D$3:$F$54,3,FALSE)),"")</f>
        <v/>
      </c>
      <c r="E92" s="315"/>
      <c r="F92" s="315"/>
      <c r="G92" s="315"/>
      <c r="H92" s="314"/>
      <c r="I92" s="337"/>
      <c r="J92" s="407">
        <f t="shared" si="4"/>
        <v>84</v>
      </c>
      <c r="K92" s="407" t="str">
        <f t="shared" si="5"/>
        <v/>
      </c>
      <c r="L92" s="407" t="b">
        <f t="shared" si="6"/>
        <v>1</v>
      </c>
      <c r="M92" s="407" t="b">
        <f t="shared" si="7"/>
        <v>0</v>
      </c>
      <c r="N92" s="411" t="s">
        <v>1168</v>
      </c>
      <c r="O92" s="58"/>
      <c r="P92" s="164"/>
      <c r="Q92" s="164"/>
    </row>
    <row r="93" spans="1:17" ht="288" x14ac:dyDescent="0.2">
      <c r="A93" s="312">
        <v>9</v>
      </c>
      <c r="B93" s="324" t="str">
        <f>IFERROR(VLOOKUP(A93,'Impact Indicators - Section B'!$A$9:$R$27,18,FALSE),"")</f>
        <v/>
      </c>
      <c r="C93" s="410" t="str">
        <f>IFERROR(IF(VLOOKUP(K93,'Disaggregation Records'!$D$3:$E$54,2,FALSE)=0,"",VLOOKUP(K93,'Disaggregation Records'!$D$3:$E$54,2,FALSE)),"")</f>
        <v/>
      </c>
      <c r="D93" s="410" t="str">
        <f>IFERROR(IF(VLOOKUP(K93,'Disaggregation Records'!$D$3:$F$54,3,FALSE)=0,"",VLOOKUP(K93,'Disaggregation Records'!$D$3:$F$54,3,FALSE)),"")</f>
        <v/>
      </c>
      <c r="E93" s="315"/>
      <c r="F93" s="315"/>
      <c r="G93" s="315"/>
      <c r="H93" s="314"/>
      <c r="I93" s="337"/>
      <c r="J93" s="407">
        <f t="shared" si="4"/>
        <v>85</v>
      </c>
      <c r="K93" s="407" t="str">
        <f t="shared" si="5"/>
        <v/>
      </c>
      <c r="L93" s="407" t="b">
        <f t="shared" si="6"/>
        <v>1</v>
      </c>
      <c r="M93" s="407" t="b">
        <f t="shared" si="7"/>
        <v>0</v>
      </c>
      <c r="N93" s="411" t="s">
        <v>1169</v>
      </c>
      <c r="O93" s="58"/>
      <c r="P93" s="164"/>
      <c r="Q93" s="164"/>
    </row>
    <row r="94" spans="1:17" ht="288" x14ac:dyDescent="0.2">
      <c r="A94" s="312">
        <v>9</v>
      </c>
      <c r="B94" s="324" t="str">
        <f>IFERROR(VLOOKUP(A94,'Impact Indicators - Section B'!$A$9:$R$27,18,FALSE),"")</f>
        <v/>
      </c>
      <c r="C94" s="410" t="str">
        <f>IFERROR(IF(VLOOKUP(K94,'Disaggregation Records'!$D$3:$E$54,2,FALSE)=0,"",VLOOKUP(K94,'Disaggregation Records'!$D$3:$E$54,2,FALSE)),"")</f>
        <v/>
      </c>
      <c r="D94" s="410" t="str">
        <f>IFERROR(IF(VLOOKUP(K94,'Disaggregation Records'!$D$3:$F$54,3,FALSE)=0,"",VLOOKUP(K94,'Disaggregation Records'!$D$3:$F$54,3,FALSE)),"")</f>
        <v/>
      </c>
      <c r="E94" s="315"/>
      <c r="F94" s="315"/>
      <c r="G94" s="315"/>
      <c r="H94" s="314"/>
      <c r="I94" s="337"/>
      <c r="J94" s="407">
        <f t="shared" si="4"/>
        <v>86</v>
      </c>
      <c r="K94" s="407" t="str">
        <f t="shared" si="5"/>
        <v/>
      </c>
      <c r="L94" s="407" t="b">
        <f t="shared" si="6"/>
        <v>1</v>
      </c>
      <c r="M94" s="407" t="b">
        <f t="shared" si="7"/>
        <v>0</v>
      </c>
      <c r="N94" s="411" t="s">
        <v>1170</v>
      </c>
      <c r="O94" s="58"/>
      <c r="P94" s="164"/>
      <c r="Q94" s="164"/>
    </row>
    <row r="95" spans="1:17" ht="288" x14ac:dyDescent="0.2">
      <c r="A95" s="312">
        <v>9</v>
      </c>
      <c r="B95" s="324" t="str">
        <f>IFERROR(VLOOKUP(A95,'Impact Indicators - Section B'!$A$9:$R$27,18,FALSE),"")</f>
        <v/>
      </c>
      <c r="C95" s="410" t="str">
        <f>IFERROR(IF(VLOOKUP(K95,'Disaggregation Records'!$D$3:$E$54,2,FALSE)=0,"",VLOOKUP(K95,'Disaggregation Records'!$D$3:$E$54,2,FALSE)),"")</f>
        <v/>
      </c>
      <c r="D95" s="410" t="str">
        <f>IFERROR(IF(VLOOKUP(K95,'Disaggregation Records'!$D$3:$F$54,3,FALSE)=0,"",VLOOKUP(K95,'Disaggregation Records'!$D$3:$F$54,3,FALSE)),"")</f>
        <v/>
      </c>
      <c r="E95" s="315"/>
      <c r="F95" s="315"/>
      <c r="G95" s="315"/>
      <c r="H95" s="314"/>
      <c r="I95" s="337"/>
      <c r="J95" s="407">
        <f t="shared" si="4"/>
        <v>87</v>
      </c>
      <c r="K95" s="407" t="str">
        <f t="shared" si="5"/>
        <v/>
      </c>
      <c r="L95" s="407" t="b">
        <f t="shared" si="6"/>
        <v>1</v>
      </c>
      <c r="M95" s="407" t="b">
        <f t="shared" si="7"/>
        <v>0</v>
      </c>
      <c r="N95" s="411" t="s">
        <v>1171</v>
      </c>
      <c r="O95" s="58"/>
      <c r="P95" s="164"/>
      <c r="Q95" s="164"/>
    </row>
    <row r="96" spans="1:17" ht="288" x14ac:dyDescent="0.2">
      <c r="A96" s="312">
        <v>9</v>
      </c>
      <c r="B96" s="324" t="str">
        <f>IFERROR(VLOOKUP(A96,'Impact Indicators - Section B'!$A$9:$R$27,18,FALSE),"")</f>
        <v/>
      </c>
      <c r="C96" s="410" t="str">
        <f>IFERROR(IF(VLOOKUP(K96,'Disaggregation Records'!$D$3:$E$54,2,FALSE)=0,"",VLOOKUP(K96,'Disaggregation Records'!$D$3:$E$54,2,FALSE)),"")</f>
        <v/>
      </c>
      <c r="D96" s="410" t="str">
        <f>IFERROR(IF(VLOOKUP(K96,'Disaggregation Records'!$D$3:$F$54,3,FALSE)=0,"",VLOOKUP(K96,'Disaggregation Records'!$D$3:$F$54,3,FALSE)),"")</f>
        <v/>
      </c>
      <c r="E96" s="315"/>
      <c r="F96" s="315"/>
      <c r="G96" s="315"/>
      <c r="H96" s="314"/>
      <c r="I96" s="337"/>
      <c r="J96" s="407">
        <f t="shared" si="4"/>
        <v>88</v>
      </c>
      <c r="K96" s="407" t="str">
        <f t="shared" si="5"/>
        <v/>
      </c>
      <c r="L96" s="407" t="b">
        <f t="shared" si="6"/>
        <v>1</v>
      </c>
      <c r="M96" s="407" t="b">
        <f t="shared" si="7"/>
        <v>0</v>
      </c>
      <c r="N96" s="411" t="s">
        <v>1172</v>
      </c>
      <c r="O96" s="58"/>
      <c r="P96" s="164"/>
      <c r="Q96" s="164"/>
    </row>
    <row r="97" spans="1:17" ht="288" x14ac:dyDescent="0.2">
      <c r="A97" s="312">
        <v>9</v>
      </c>
      <c r="B97" s="324" t="str">
        <f>IFERROR(VLOOKUP(A97,'Impact Indicators - Section B'!$A$9:$R$27,18,FALSE),"")</f>
        <v/>
      </c>
      <c r="C97" s="410" t="str">
        <f>IFERROR(IF(VLOOKUP(K97,'Disaggregation Records'!$D$3:$E$54,2,FALSE)=0,"",VLOOKUP(K97,'Disaggregation Records'!$D$3:$E$54,2,FALSE)),"")</f>
        <v/>
      </c>
      <c r="D97" s="410" t="str">
        <f>IFERROR(IF(VLOOKUP(K97,'Disaggregation Records'!$D$3:$F$54,3,FALSE)=0,"",VLOOKUP(K97,'Disaggregation Records'!$D$3:$F$54,3,FALSE)),"")</f>
        <v/>
      </c>
      <c r="E97" s="315"/>
      <c r="F97" s="315"/>
      <c r="G97" s="315"/>
      <c r="H97" s="314"/>
      <c r="I97" s="337"/>
      <c r="J97" s="407">
        <f t="shared" si="4"/>
        <v>89</v>
      </c>
      <c r="K97" s="407" t="str">
        <f t="shared" si="5"/>
        <v/>
      </c>
      <c r="L97" s="407" t="b">
        <f t="shared" si="6"/>
        <v>1</v>
      </c>
      <c r="M97" s="407" t="b">
        <f t="shared" si="7"/>
        <v>0</v>
      </c>
      <c r="N97" s="411" t="s">
        <v>1173</v>
      </c>
      <c r="O97" s="58"/>
      <c r="P97" s="164"/>
      <c r="Q97" s="164"/>
    </row>
    <row r="98" spans="1:17" ht="288" x14ac:dyDescent="0.2">
      <c r="A98" s="312">
        <v>9</v>
      </c>
      <c r="B98" s="324" t="str">
        <f>IFERROR(VLOOKUP(A98,'Impact Indicators - Section B'!$A$9:$R$27,18,FALSE),"")</f>
        <v/>
      </c>
      <c r="C98" s="410" t="str">
        <f>IFERROR(IF(VLOOKUP(K98,'Disaggregation Records'!$D$3:$E$54,2,FALSE)=0,"",VLOOKUP(K98,'Disaggregation Records'!$D$3:$E$54,2,FALSE)),"")</f>
        <v/>
      </c>
      <c r="D98" s="410" t="str">
        <f>IFERROR(IF(VLOOKUP(K98,'Disaggregation Records'!$D$3:$F$54,3,FALSE)=0,"",VLOOKUP(K98,'Disaggregation Records'!$D$3:$F$54,3,FALSE)),"")</f>
        <v/>
      </c>
      <c r="E98" s="315"/>
      <c r="F98" s="315"/>
      <c r="G98" s="315"/>
      <c r="H98" s="314"/>
      <c r="I98" s="337"/>
      <c r="J98" s="407">
        <f t="shared" si="4"/>
        <v>90</v>
      </c>
      <c r="K98" s="407" t="str">
        <f t="shared" si="5"/>
        <v/>
      </c>
      <c r="L98" s="407" t="b">
        <f t="shared" si="6"/>
        <v>1</v>
      </c>
      <c r="M98" s="407" t="b">
        <f t="shared" si="7"/>
        <v>0</v>
      </c>
      <c r="N98" s="411" t="s">
        <v>1174</v>
      </c>
      <c r="O98" s="58"/>
      <c r="P98" s="164"/>
      <c r="Q98" s="164"/>
    </row>
    <row r="99" spans="1:17" ht="288" x14ac:dyDescent="0.2">
      <c r="A99" s="312">
        <v>10</v>
      </c>
      <c r="B99" s="324" t="str">
        <f>IFERROR(VLOOKUP(A99,'Impact Indicators - Section B'!$A$9:$R$27,18,FALSE),"")</f>
        <v/>
      </c>
      <c r="C99" s="410" t="str">
        <f>IFERROR(IF(VLOOKUP(K99,'Disaggregation Records'!$D$3:$E$54,2,FALSE)=0,"",VLOOKUP(K99,'Disaggregation Records'!$D$3:$E$54,2,FALSE)),"")</f>
        <v/>
      </c>
      <c r="D99" s="410" t="str">
        <f>IFERROR(IF(VLOOKUP(K99,'Disaggregation Records'!$D$3:$F$54,3,FALSE)=0,"",VLOOKUP(K99,'Disaggregation Records'!$D$3:$F$54,3,FALSE)),"")</f>
        <v/>
      </c>
      <c r="E99" s="315"/>
      <c r="F99" s="315"/>
      <c r="G99" s="315"/>
      <c r="H99" s="314"/>
      <c r="I99" s="337"/>
      <c r="J99" s="407">
        <f t="shared" si="4"/>
        <v>91</v>
      </c>
      <c r="K99" s="407" t="str">
        <f t="shared" si="5"/>
        <v/>
      </c>
      <c r="L99" s="407" t="b">
        <f t="shared" si="6"/>
        <v>1</v>
      </c>
      <c r="M99" s="407" t="b">
        <f t="shared" si="7"/>
        <v>0</v>
      </c>
      <c r="N99" s="411" t="s">
        <v>1175</v>
      </c>
      <c r="O99" s="58"/>
      <c r="P99" s="164"/>
      <c r="Q99" s="164"/>
    </row>
    <row r="100" spans="1:17" ht="288" x14ac:dyDescent="0.2">
      <c r="A100" s="312">
        <v>10</v>
      </c>
      <c r="B100" s="324" t="str">
        <f>IFERROR(VLOOKUP(A100,'Impact Indicators - Section B'!$A$9:$R$27,18,FALSE),"")</f>
        <v/>
      </c>
      <c r="C100" s="410" t="str">
        <f>IFERROR(IF(VLOOKUP(K100,'Disaggregation Records'!$D$3:$E$54,2,FALSE)=0,"",VLOOKUP(K100,'Disaggregation Records'!$D$3:$E$54,2,FALSE)),"")</f>
        <v/>
      </c>
      <c r="D100" s="410" t="str">
        <f>IFERROR(IF(VLOOKUP(K100,'Disaggregation Records'!$D$3:$F$54,3,FALSE)=0,"",VLOOKUP(K100,'Disaggregation Records'!$D$3:$F$54,3,FALSE)),"")</f>
        <v/>
      </c>
      <c r="E100" s="315"/>
      <c r="F100" s="315"/>
      <c r="G100" s="315"/>
      <c r="H100" s="314"/>
      <c r="I100" s="337"/>
      <c r="J100" s="407">
        <f t="shared" si="4"/>
        <v>92</v>
      </c>
      <c r="K100" s="407" t="str">
        <f t="shared" si="5"/>
        <v/>
      </c>
      <c r="L100" s="407" t="b">
        <f t="shared" si="6"/>
        <v>1</v>
      </c>
      <c r="M100" s="407" t="b">
        <f t="shared" si="7"/>
        <v>0</v>
      </c>
      <c r="N100" s="411" t="s">
        <v>1176</v>
      </c>
      <c r="O100" s="58"/>
      <c r="P100" s="164"/>
      <c r="Q100" s="164"/>
    </row>
    <row r="101" spans="1:17" ht="288" x14ac:dyDescent="0.2">
      <c r="A101" s="312">
        <v>10</v>
      </c>
      <c r="B101" s="324" t="str">
        <f>IFERROR(VLOOKUP(A101,'Impact Indicators - Section B'!$A$9:$R$27,18,FALSE),"")</f>
        <v/>
      </c>
      <c r="C101" s="410" t="str">
        <f>IFERROR(IF(VLOOKUP(K101,'Disaggregation Records'!$D$3:$E$54,2,FALSE)=0,"",VLOOKUP(K101,'Disaggregation Records'!$D$3:$E$54,2,FALSE)),"")</f>
        <v/>
      </c>
      <c r="D101" s="410" t="str">
        <f>IFERROR(IF(VLOOKUP(K101,'Disaggregation Records'!$D$3:$F$54,3,FALSE)=0,"",VLOOKUP(K101,'Disaggregation Records'!$D$3:$F$54,3,FALSE)),"")</f>
        <v/>
      </c>
      <c r="E101" s="315"/>
      <c r="F101" s="315"/>
      <c r="G101" s="315"/>
      <c r="H101" s="314"/>
      <c r="I101" s="337"/>
      <c r="J101" s="407">
        <f t="shared" si="4"/>
        <v>93</v>
      </c>
      <c r="K101" s="407" t="str">
        <f t="shared" si="5"/>
        <v/>
      </c>
      <c r="L101" s="407" t="b">
        <f t="shared" si="6"/>
        <v>1</v>
      </c>
      <c r="M101" s="407" t="b">
        <f t="shared" si="7"/>
        <v>0</v>
      </c>
      <c r="N101" s="411" t="s">
        <v>1177</v>
      </c>
      <c r="O101" s="58"/>
      <c r="P101" s="164"/>
      <c r="Q101" s="164"/>
    </row>
    <row r="102" spans="1:17" ht="288" x14ac:dyDescent="0.2">
      <c r="A102" s="312">
        <v>10</v>
      </c>
      <c r="B102" s="324" t="str">
        <f>IFERROR(VLOOKUP(A102,'Impact Indicators - Section B'!$A$9:$R$27,18,FALSE),"")</f>
        <v/>
      </c>
      <c r="C102" s="410" t="str">
        <f>IFERROR(IF(VLOOKUP(K102,'Disaggregation Records'!$D$3:$E$54,2,FALSE)=0,"",VLOOKUP(K102,'Disaggregation Records'!$D$3:$E$54,2,FALSE)),"")</f>
        <v/>
      </c>
      <c r="D102" s="410" t="str">
        <f>IFERROR(IF(VLOOKUP(K102,'Disaggregation Records'!$D$3:$F$54,3,FALSE)=0,"",VLOOKUP(K102,'Disaggregation Records'!$D$3:$F$54,3,FALSE)),"")</f>
        <v/>
      </c>
      <c r="E102" s="315"/>
      <c r="F102" s="315"/>
      <c r="G102" s="315"/>
      <c r="H102" s="314"/>
      <c r="I102" s="337"/>
      <c r="J102" s="407">
        <f t="shared" si="4"/>
        <v>94</v>
      </c>
      <c r="K102" s="407" t="str">
        <f t="shared" si="5"/>
        <v/>
      </c>
      <c r="L102" s="407" t="b">
        <f t="shared" si="6"/>
        <v>1</v>
      </c>
      <c r="M102" s="407" t="b">
        <f t="shared" si="7"/>
        <v>0</v>
      </c>
      <c r="N102" s="411" t="s">
        <v>1178</v>
      </c>
      <c r="O102" s="58"/>
      <c r="P102" s="164"/>
      <c r="Q102" s="164"/>
    </row>
    <row r="103" spans="1:17" ht="288" x14ac:dyDescent="0.2">
      <c r="A103" s="312">
        <v>10</v>
      </c>
      <c r="B103" s="324" t="str">
        <f>IFERROR(VLOOKUP(A103,'Impact Indicators - Section B'!$A$9:$R$27,18,FALSE),"")</f>
        <v/>
      </c>
      <c r="C103" s="410" t="str">
        <f>IFERROR(IF(VLOOKUP(K103,'Disaggregation Records'!$D$3:$E$54,2,FALSE)=0,"",VLOOKUP(K103,'Disaggregation Records'!$D$3:$E$54,2,FALSE)),"")</f>
        <v/>
      </c>
      <c r="D103" s="410" t="str">
        <f>IFERROR(IF(VLOOKUP(K103,'Disaggregation Records'!$D$3:$F$54,3,FALSE)=0,"",VLOOKUP(K103,'Disaggregation Records'!$D$3:$F$54,3,FALSE)),"")</f>
        <v/>
      </c>
      <c r="E103" s="315"/>
      <c r="F103" s="315"/>
      <c r="G103" s="315"/>
      <c r="H103" s="314"/>
      <c r="I103" s="337"/>
      <c r="J103" s="407">
        <f t="shared" si="4"/>
        <v>95</v>
      </c>
      <c r="K103" s="407" t="str">
        <f t="shared" si="5"/>
        <v/>
      </c>
      <c r="L103" s="407" t="b">
        <f t="shared" si="6"/>
        <v>1</v>
      </c>
      <c r="M103" s="407" t="b">
        <f t="shared" si="7"/>
        <v>0</v>
      </c>
      <c r="N103" s="411" t="s">
        <v>1179</v>
      </c>
      <c r="O103" s="58"/>
      <c r="P103" s="164"/>
      <c r="Q103" s="164"/>
    </row>
    <row r="104" spans="1:17" ht="288" x14ac:dyDescent="0.2">
      <c r="A104" s="312">
        <v>10</v>
      </c>
      <c r="B104" s="324" t="str">
        <f>IFERROR(VLOOKUP(A104,'Impact Indicators - Section B'!$A$9:$R$27,18,FALSE),"")</f>
        <v/>
      </c>
      <c r="C104" s="410" t="str">
        <f>IFERROR(IF(VLOOKUP(K104,'Disaggregation Records'!$D$3:$E$54,2,FALSE)=0,"",VLOOKUP(K104,'Disaggregation Records'!$D$3:$E$54,2,FALSE)),"")</f>
        <v/>
      </c>
      <c r="D104" s="410" t="str">
        <f>IFERROR(IF(VLOOKUP(K104,'Disaggregation Records'!$D$3:$F$54,3,FALSE)=0,"",VLOOKUP(K104,'Disaggregation Records'!$D$3:$F$54,3,FALSE)),"")</f>
        <v/>
      </c>
      <c r="E104" s="315"/>
      <c r="F104" s="315"/>
      <c r="G104" s="315"/>
      <c r="H104" s="314"/>
      <c r="I104" s="337"/>
      <c r="J104" s="407">
        <f t="shared" si="4"/>
        <v>96</v>
      </c>
      <c r="K104" s="407" t="str">
        <f t="shared" si="5"/>
        <v/>
      </c>
      <c r="L104" s="407" t="b">
        <f t="shared" si="6"/>
        <v>1</v>
      </c>
      <c r="M104" s="407" t="b">
        <f t="shared" si="7"/>
        <v>0</v>
      </c>
      <c r="N104" s="411" t="s">
        <v>1180</v>
      </c>
      <c r="O104" s="58"/>
      <c r="P104" s="164"/>
      <c r="Q104" s="164"/>
    </row>
    <row r="105" spans="1:17" ht="288" x14ac:dyDescent="0.2">
      <c r="A105" s="312">
        <v>10</v>
      </c>
      <c r="B105" s="324" t="str">
        <f>IFERROR(VLOOKUP(A105,'Impact Indicators - Section B'!$A$9:$R$27,18,FALSE),"")</f>
        <v/>
      </c>
      <c r="C105" s="410" t="str">
        <f>IFERROR(IF(VLOOKUP(K105,'Disaggregation Records'!$D$3:$E$54,2,FALSE)=0,"",VLOOKUP(K105,'Disaggregation Records'!$D$3:$E$54,2,FALSE)),"")</f>
        <v/>
      </c>
      <c r="D105" s="410" t="str">
        <f>IFERROR(IF(VLOOKUP(K105,'Disaggregation Records'!$D$3:$F$54,3,FALSE)=0,"",VLOOKUP(K105,'Disaggregation Records'!$D$3:$F$54,3,FALSE)),"")</f>
        <v/>
      </c>
      <c r="E105" s="315"/>
      <c r="F105" s="315"/>
      <c r="G105" s="315"/>
      <c r="H105" s="314"/>
      <c r="I105" s="337"/>
      <c r="J105" s="407">
        <f t="shared" si="4"/>
        <v>97</v>
      </c>
      <c r="K105" s="407" t="str">
        <f t="shared" si="5"/>
        <v/>
      </c>
      <c r="L105" s="407" t="b">
        <f t="shared" si="6"/>
        <v>1</v>
      </c>
      <c r="M105" s="407" t="b">
        <f t="shared" si="7"/>
        <v>0</v>
      </c>
      <c r="N105" s="411" t="s">
        <v>1181</v>
      </c>
      <c r="O105" s="58"/>
      <c r="P105" s="164"/>
      <c r="Q105" s="164"/>
    </row>
    <row r="106" spans="1:17" ht="288" x14ac:dyDescent="0.2">
      <c r="A106" s="312">
        <v>10</v>
      </c>
      <c r="B106" s="324" t="str">
        <f>IFERROR(VLOOKUP(A106,'Impact Indicators - Section B'!$A$9:$R$27,18,FALSE),"")</f>
        <v/>
      </c>
      <c r="C106" s="410" t="str">
        <f>IFERROR(IF(VLOOKUP(K106,'Disaggregation Records'!$D$3:$E$54,2,FALSE)=0,"",VLOOKUP(K106,'Disaggregation Records'!$D$3:$E$54,2,FALSE)),"")</f>
        <v/>
      </c>
      <c r="D106" s="410" t="str">
        <f>IFERROR(IF(VLOOKUP(K106,'Disaggregation Records'!$D$3:$F$54,3,FALSE)=0,"",VLOOKUP(K106,'Disaggregation Records'!$D$3:$F$54,3,FALSE)),"")</f>
        <v/>
      </c>
      <c r="E106" s="315"/>
      <c r="F106" s="315"/>
      <c r="G106" s="315"/>
      <c r="H106" s="314"/>
      <c r="I106" s="337"/>
      <c r="J106" s="407">
        <f t="shared" si="4"/>
        <v>98</v>
      </c>
      <c r="K106" s="407" t="str">
        <f t="shared" si="5"/>
        <v/>
      </c>
      <c r="L106" s="407" t="b">
        <f t="shared" si="6"/>
        <v>1</v>
      </c>
      <c r="M106" s="407" t="b">
        <f t="shared" si="7"/>
        <v>0</v>
      </c>
      <c r="N106" s="411" t="s">
        <v>1182</v>
      </c>
      <c r="O106" s="58"/>
      <c r="P106" s="164"/>
      <c r="Q106" s="164"/>
    </row>
    <row r="107" spans="1:17" ht="288" x14ac:dyDescent="0.2">
      <c r="A107" s="312">
        <v>10</v>
      </c>
      <c r="B107" s="324" t="str">
        <f>IFERROR(VLOOKUP(A107,'Impact Indicators - Section B'!$A$9:$R$27,18,FALSE),"")</f>
        <v/>
      </c>
      <c r="C107" s="410" t="str">
        <f>IFERROR(IF(VLOOKUP(K107,'Disaggregation Records'!$D$3:$E$54,2,FALSE)=0,"",VLOOKUP(K107,'Disaggregation Records'!$D$3:$E$54,2,FALSE)),"")</f>
        <v/>
      </c>
      <c r="D107" s="410" t="str">
        <f>IFERROR(IF(VLOOKUP(K107,'Disaggregation Records'!$D$3:$F$54,3,FALSE)=0,"",VLOOKUP(K107,'Disaggregation Records'!$D$3:$F$54,3,FALSE)),"")</f>
        <v/>
      </c>
      <c r="E107" s="315"/>
      <c r="F107" s="315"/>
      <c r="G107" s="315"/>
      <c r="H107" s="314"/>
      <c r="I107" s="337"/>
      <c r="J107" s="407">
        <f t="shared" si="4"/>
        <v>99</v>
      </c>
      <c r="K107" s="407" t="str">
        <f t="shared" si="5"/>
        <v/>
      </c>
      <c r="L107" s="407" t="b">
        <f t="shared" si="6"/>
        <v>1</v>
      </c>
      <c r="M107" s="407" t="b">
        <f t="shared" si="7"/>
        <v>0</v>
      </c>
      <c r="N107" s="411" t="s">
        <v>1183</v>
      </c>
      <c r="O107" s="58"/>
      <c r="P107" s="164"/>
      <c r="Q107" s="164"/>
    </row>
    <row r="108" spans="1:17" ht="288" x14ac:dyDescent="0.2">
      <c r="A108" s="312">
        <v>10</v>
      </c>
      <c r="B108" s="324" t="str">
        <f>IFERROR(VLOOKUP(A108,'Impact Indicators - Section B'!$A$9:$R$27,18,FALSE),"")</f>
        <v/>
      </c>
      <c r="C108" s="410" t="str">
        <f>IFERROR(IF(VLOOKUP(K108,'Disaggregation Records'!$D$3:$E$54,2,FALSE)=0,"",VLOOKUP(K108,'Disaggregation Records'!$D$3:$E$54,2,FALSE)),"")</f>
        <v/>
      </c>
      <c r="D108" s="410" t="str">
        <f>IFERROR(IF(VLOOKUP(K108,'Disaggregation Records'!$D$3:$F$54,3,FALSE)=0,"",VLOOKUP(K108,'Disaggregation Records'!$D$3:$F$54,3,FALSE)),"")</f>
        <v/>
      </c>
      <c r="E108" s="315"/>
      <c r="F108" s="315"/>
      <c r="G108" s="315"/>
      <c r="H108" s="314"/>
      <c r="I108" s="337"/>
      <c r="J108" s="407">
        <f t="shared" si="4"/>
        <v>100</v>
      </c>
      <c r="K108" s="407" t="str">
        <f t="shared" si="5"/>
        <v/>
      </c>
      <c r="L108" s="407" t="b">
        <f t="shared" si="6"/>
        <v>1</v>
      </c>
      <c r="M108" s="407" t="b">
        <f t="shared" si="7"/>
        <v>0</v>
      </c>
      <c r="N108" s="411" t="s">
        <v>1184</v>
      </c>
      <c r="O108" s="58"/>
      <c r="P108" s="164"/>
      <c r="Q108" s="164"/>
    </row>
    <row r="109" spans="1:17" ht="288" x14ac:dyDescent="0.2">
      <c r="A109" s="312">
        <v>11</v>
      </c>
      <c r="B109" s="324" t="str">
        <f>IFERROR(VLOOKUP(A109,'Impact Indicators - Section B'!$A$9:$R$27,18,FALSE),"")</f>
        <v/>
      </c>
      <c r="C109" s="410" t="str">
        <f>IFERROR(IF(VLOOKUP(K109,'Disaggregation Records'!$D$3:$E$54,2,FALSE)=0,"",VLOOKUP(K109,'Disaggregation Records'!$D$3:$E$54,2,FALSE)),"")</f>
        <v/>
      </c>
      <c r="D109" s="410" t="str">
        <f>IFERROR(IF(VLOOKUP(K109,'Disaggregation Records'!$D$3:$F$54,3,FALSE)=0,"",VLOOKUP(K109,'Disaggregation Records'!$D$3:$F$54,3,FALSE)),"")</f>
        <v/>
      </c>
      <c r="E109" s="315"/>
      <c r="F109" s="315"/>
      <c r="G109" s="315"/>
      <c r="H109" s="314"/>
      <c r="I109" s="337"/>
      <c r="J109" s="407">
        <f t="shared" si="4"/>
        <v>101</v>
      </c>
      <c r="K109" s="407" t="str">
        <f t="shared" si="5"/>
        <v/>
      </c>
      <c r="L109" s="407" t="b">
        <f t="shared" si="6"/>
        <v>1</v>
      </c>
      <c r="M109" s="407" t="b">
        <f t="shared" si="7"/>
        <v>0</v>
      </c>
      <c r="N109" s="411" t="s">
        <v>1185</v>
      </c>
      <c r="O109" s="58"/>
      <c r="P109" s="164"/>
      <c r="Q109" s="164"/>
    </row>
    <row r="110" spans="1:17" ht="288" x14ac:dyDescent="0.2">
      <c r="A110" s="312">
        <v>11</v>
      </c>
      <c r="B110" s="324" t="str">
        <f>IFERROR(VLOOKUP(A110,'Impact Indicators - Section B'!$A$9:$R$27,18,FALSE),"")</f>
        <v/>
      </c>
      <c r="C110" s="410" t="str">
        <f>IFERROR(IF(VLOOKUP(K110,'Disaggregation Records'!$D$3:$E$54,2,FALSE)=0,"",VLOOKUP(K110,'Disaggregation Records'!$D$3:$E$54,2,FALSE)),"")</f>
        <v/>
      </c>
      <c r="D110" s="410" t="str">
        <f>IFERROR(IF(VLOOKUP(K110,'Disaggregation Records'!$D$3:$F$54,3,FALSE)=0,"",VLOOKUP(K110,'Disaggregation Records'!$D$3:$F$54,3,FALSE)),"")</f>
        <v/>
      </c>
      <c r="E110" s="315"/>
      <c r="F110" s="315"/>
      <c r="G110" s="315"/>
      <c r="H110" s="314"/>
      <c r="I110" s="337"/>
      <c r="J110" s="407">
        <f t="shared" si="4"/>
        <v>102</v>
      </c>
      <c r="K110" s="407" t="str">
        <f t="shared" si="5"/>
        <v/>
      </c>
      <c r="L110" s="407" t="b">
        <f t="shared" si="6"/>
        <v>1</v>
      </c>
      <c r="M110" s="407" t="b">
        <f t="shared" si="7"/>
        <v>0</v>
      </c>
      <c r="N110" s="411" t="s">
        <v>1186</v>
      </c>
      <c r="O110" s="58"/>
      <c r="P110" s="164"/>
      <c r="Q110" s="164"/>
    </row>
    <row r="111" spans="1:17" ht="288" x14ac:dyDescent="0.2">
      <c r="A111" s="312">
        <v>11</v>
      </c>
      <c r="B111" s="324" t="str">
        <f>IFERROR(VLOOKUP(A111,'Impact Indicators - Section B'!$A$9:$R$27,18,FALSE),"")</f>
        <v/>
      </c>
      <c r="C111" s="410" t="str">
        <f>IFERROR(IF(VLOOKUP(K111,'Disaggregation Records'!$D$3:$E$54,2,FALSE)=0,"",VLOOKUP(K111,'Disaggregation Records'!$D$3:$E$54,2,FALSE)),"")</f>
        <v/>
      </c>
      <c r="D111" s="410" t="str">
        <f>IFERROR(IF(VLOOKUP(K111,'Disaggregation Records'!$D$3:$F$54,3,FALSE)=0,"",VLOOKUP(K111,'Disaggregation Records'!$D$3:$F$54,3,FALSE)),"")</f>
        <v/>
      </c>
      <c r="E111" s="315"/>
      <c r="F111" s="315"/>
      <c r="G111" s="315"/>
      <c r="H111" s="314"/>
      <c r="I111" s="337"/>
      <c r="J111" s="407">
        <f t="shared" si="4"/>
        <v>103</v>
      </c>
      <c r="K111" s="407" t="str">
        <f t="shared" si="5"/>
        <v/>
      </c>
      <c r="L111" s="407" t="b">
        <f t="shared" si="6"/>
        <v>1</v>
      </c>
      <c r="M111" s="407" t="b">
        <f t="shared" si="7"/>
        <v>0</v>
      </c>
      <c r="N111" s="411" t="s">
        <v>1187</v>
      </c>
      <c r="O111" s="58"/>
      <c r="P111" s="164"/>
      <c r="Q111" s="164"/>
    </row>
    <row r="112" spans="1:17" ht="288" x14ac:dyDescent="0.2">
      <c r="A112" s="312">
        <v>11</v>
      </c>
      <c r="B112" s="324" t="str">
        <f>IFERROR(VLOOKUP(A112,'Impact Indicators - Section B'!$A$9:$R$27,18,FALSE),"")</f>
        <v/>
      </c>
      <c r="C112" s="410" t="str">
        <f>IFERROR(IF(VLOOKUP(K112,'Disaggregation Records'!$D$3:$E$54,2,FALSE)=0,"",VLOOKUP(K112,'Disaggregation Records'!$D$3:$E$54,2,FALSE)),"")</f>
        <v/>
      </c>
      <c r="D112" s="410" t="str">
        <f>IFERROR(IF(VLOOKUP(K112,'Disaggregation Records'!$D$3:$F$54,3,FALSE)=0,"",VLOOKUP(K112,'Disaggregation Records'!$D$3:$F$54,3,FALSE)),"")</f>
        <v/>
      </c>
      <c r="E112" s="315"/>
      <c r="F112" s="315"/>
      <c r="G112" s="315"/>
      <c r="H112" s="314"/>
      <c r="I112" s="337"/>
      <c r="J112" s="407">
        <f t="shared" si="4"/>
        <v>104</v>
      </c>
      <c r="K112" s="407" t="str">
        <f t="shared" si="5"/>
        <v/>
      </c>
      <c r="L112" s="407" t="b">
        <f t="shared" si="6"/>
        <v>1</v>
      </c>
      <c r="M112" s="407" t="b">
        <f t="shared" si="7"/>
        <v>0</v>
      </c>
      <c r="N112" s="411" t="s">
        <v>1188</v>
      </c>
      <c r="O112" s="58"/>
      <c r="P112" s="164"/>
      <c r="Q112" s="164"/>
    </row>
    <row r="113" spans="1:17" ht="288" x14ac:dyDescent="0.2">
      <c r="A113" s="312">
        <v>11</v>
      </c>
      <c r="B113" s="324" t="str">
        <f>IFERROR(VLOOKUP(A113,'Impact Indicators - Section B'!$A$9:$R$27,18,FALSE),"")</f>
        <v/>
      </c>
      <c r="C113" s="410" t="str">
        <f>IFERROR(IF(VLOOKUP(K113,'Disaggregation Records'!$D$3:$E$54,2,FALSE)=0,"",VLOOKUP(K113,'Disaggregation Records'!$D$3:$E$54,2,FALSE)),"")</f>
        <v/>
      </c>
      <c r="D113" s="410" t="str">
        <f>IFERROR(IF(VLOOKUP(K113,'Disaggregation Records'!$D$3:$F$54,3,FALSE)=0,"",VLOOKUP(K113,'Disaggregation Records'!$D$3:$F$54,3,FALSE)),"")</f>
        <v/>
      </c>
      <c r="E113" s="315"/>
      <c r="F113" s="315"/>
      <c r="G113" s="315"/>
      <c r="H113" s="314"/>
      <c r="I113" s="337"/>
      <c r="J113" s="407">
        <f t="shared" si="4"/>
        <v>105</v>
      </c>
      <c r="K113" s="407" t="str">
        <f t="shared" si="5"/>
        <v/>
      </c>
      <c r="L113" s="407" t="b">
        <f t="shared" si="6"/>
        <v>1</v>
      </c>
      <c r="M113" s="407" t="b">
        <f t="shared" si="7"/>
        <v>0</v>
      </c>
      <c r="N113" s="411" t="s">
        <v>1189</v>
      </c>
      <c r="O113" s="58"/>
      <c r="P113" s="164"/>
      <c r="Q113" s="164"/>
    </row>
    <row r="114" spans="1:17" ht="288" x14ac:dyDescent="0.2">
      <c r="A114" s="312">
        <v>11</v>
      </c>
      <c r="B114" s="324" t="str">
        <f>IFERROR(VLOOKUP(A114,'Impact Indicators - Section B'!$A$9:$R$27,18,FALSE),"")</f>
        <v/>
      </c>
      <c r="C114" s="410" t="str">
        <f>IFERROR(IF(VLOOKUP(K114,'Disaggregation Records'!$D$3:$E$54,2,FALSE)=0,"",VLOOKUP(K114,'Disaggregation Records'!$D$3:$E$54,2,FALSE)),"")</f>
        <v/>
      </c>
      <c r="D114" s="410" t="str">
        <f>IFERROR(IF(VLOOKUP(K114,'Disaggregation Records'!$D$3:$F$54,3,FALSE)=0,"",VLOOKUP(K114,'Disaggregation Records'!$D$3:$F$54,3,FALSE)),"")</f>
        <v/>
      </c>
      <c r="E114" s="315"/>
      <c r="F114" s="315"/>
      <c r="G114" s="315"/>
      <c r="H114" s="314"/>
      <c r="I114" s="337"/>
      <c r="J114" s="407">
        <f t="shared" si="4"/>
        <v>106</v>
      </c>
      <c r="K114" s="407" t="str">
        <f t="shared" si="5"/>
        <v/>
      </c>
      <c r="L114" s="407" t="b">
        <f t="shared" si="6"/>
        <v>1</v>
      </c>
      <c r="M114" s="407" t="b">
        <f t="shared" si="7"/>
        <v>0</v>
      </c>
      <c r="N114" s="411" t="s">
        <v>1190</v>
      </c>
      <c r="O114" s="58"/>
      <c r="P114" s="164"/>
      <c r="Q114" s="164"/>
    </row>
    <row r="115" spans="1:17" ht="288" x14ac:dyDescent="0.2">
      <c r="A115" s="312">
        <v>11</v>
      </c>
      <c r="B115" s="324" t="str">
        <f>IFERROR(VLOOKUP(A115,'Impact Indicators - Section B'!$A$9:$R$27,18,FALSE),"")</f>
        <v/>
      </c>
      <c r="C115" s="410" t="str">
        <f>IFERROR(IF(VLOOKUP(K115,'Disaggregation Records'!$D$3:$E$54,2,FALSE)=0,"",VLOOKUP(K115,'Disaggregation Records'!$D$3:$E$54,2,FALSE)),"")</f>
        <v/>
      </c>
      <c r="D115" s="410" t="str">
        <f>IFERROR(IF(VLOOKUP(K115,'Disaggregation Records'!$D$3:$F$54,3,FALSE)=0,"",VLOOKUP(K115,'Disaggregation Records'!$D$3:$F$54,3,FALSE)),"")</f>
        <v/>
      </c>
      <c r="E115" s="315"/>
      <c r="F115" s="315"/>
      <c r="G115" s="315"/>
      <c r="H115" s="314"/>
      <c r="I115" s="337"/>
      <c r="J115" s="407">
        <f t="shared" si="4"/>
        <v>107</v>
      </c>
      <c r="K115" s="407" t="str">
        <f t="shared" si="5"/>
        <v/>
      </c>
      <c r="L115" s="407" t="b">
        <f t="shared" si="6"/>
        <v>1</v>
      </c>
      <c r="M115" s="407" t="b">
        <f t="shared" si="7"/>
        <v>0</v>
      </c>
      <c r="N115" s="411" t="s">
        <v>1191</v>
      </c>
      <c r="O115" s="58"/>
      <c r="P115" s="164"/>
      <c r="Q115" s="164"/>
    </row>
    <row r="116" spans="1:17" ht="288" x14ac:dyDescent="0.2">
      <c r="A116" s="312">
        <v>11</v>
      </c>
      <c r="B116" s="324" t="str">
        <f>IFERROR(VLOOKUP(A116,'Impact Indicators - Section B'!$A$9:$R$27,18,FALSE),"")</f>
        <v/>
      </c>
      <c r="C116" s="410" t="str">
        <f>IFERROR(IF(VLOOKUP(K116,'Disaggregation Records'!$D$3:$E$54,2,FALSE)=0,"",VLOOKUP(K116,'Disaggregation Records'!$D$3:$E$54,2,FALSE)),"")</f>
        <v/>
      </c>
      <c r="D116" s="410" t="str">
        <f>IFERROR(IF(VLOOKUP(K116,'Disaggregation Records'!$D$3:$F$54,3,FALSE)=0,"",VLOOKUP(K116,'Disaggregation Records'!$D$3:$F$54,3,FALSE)),"")</f>
        <v/>
      </c>
      <c r="E116" s="315"/>
      <c r="F116" s="315"/>
      <c r="G116" s="315"/>
      <c r="H116" s="314"/>
      <c r="I116" s="337"/>
      <c r="J116" s="407">
        <f t="shared" si="4"/>
        <v>108</v>
      </c>
      <c r="K116" s="407" t="str">
        <f t="shared" si="5"/>
        <v/>
      </c>
      <c r="L116" s="407" t="b">
        <f t="shared" si="6"/>
        <v>1</v>
      </c>
      <c r="M116" s="407" t="b">
        <f t="shared" si="7"/>
        <v>0</v>
      </c>
      <c r="N116" s="411" t="s">
        <v>1192</v>
      </c>
      <c r="O116" s="58"/>
      <c r="P116" s="164"/>
      <c r="Q116" s="164"/>
    </row>
    <row r="117" spans="1:17" ht="288" x14ac:dyDescent="0.2">
      <c r="A117" s="312">
        <v>11</v>
      </c>
      <c r="B117" s="324" t="str">
        <f>IFERROR(VLOOKUP(A117,'Impact Indicators - Section B'!$A$9:$R$27,18,FALSE),"")</f>
        <v/>
      </c>
      <c r="C117" s="410" t="str">
        <f>IFERROR(IF(VLOOKUP(K117,'Disaggregation Records'!$D$3:$E$54,2,FALSE)=0,"",VLOOKUP(K117,'Disaggregation Records'!$D$3:$E$54,2,FALSE)),"")</f>
        <v/>
      </c>
      <c r="D117" s="410" t="str">
        <f>IFERROR(IF(VLOOKUP(K117,'Disaggregation Records'!$D$3:$F$54,3,FALSE)=0,"",VLOOKUP(K117,'Disaggregation Records'!$D$3:$F$54,3,FALSE)),"")</f>
        <v/>
      </c>
      <c r="E117" s="315"/>
      <c r="F117" s="315"/>
      <c r="G117" s="315"/>
      <c r="H117" s="314"/>
      <c r="I117" s="337"/>
      <c r="J117" s="407">
        <f t="shared" si="4"/>
        <v>109</v>
      </c>
      <c r="K117" s="407" t="str">
        <f t="shared" si="5"/>
        <v/>
      </c>
      <c r="L117" s="407" t="b">
        <f t="shared" si="6"/>
        <v>1</v>
      </c>
      <c r="M117" s="407" t="b">
        <f t="shared" si="7"/>
        <v>0</v>
      </c>
      <c r="N117" s="411" t="s">
        <v>1193</v>
      </c>
      <c r="O117" s="58"/>
      <c r="P117" s="164"/>
      <c r="Q117" s="164"/>
    </row>
    <row r="118" spans="1:17" ht="288" x14ac:dyDescent="0.2">
      <c r="A118" s="312">
        <v>11</v>
      </c>
      <c r="B118" s="324" t="str">
        <f>IFERROR(VLOOKUP(A118,'Impact Indicators - Section B'!$A$9:$R$27,18,FALSE),"")</f>
        <v/>
      </c>
      <c r="C118" s="410" t="str">
        <f>IFERROR(IF(VLOOKUP(K118,'Disaggregation Records'!$D$3:$E$54,2,FALSE)=0,"",VLOOKUP(K118,'Disaggregation Records'!$D$3:$E$54,2,FALSE)),"")</f>
        <v/>
      </c>
      <c r="D118" s="410" t="str">
        <f>IFERROR(IF(VLOOKUP(K118,'Disaggregation Records'!$D$3:$F$54,3,FALSE)=0,"",VLOOKUP(K118,'Disaggregation Records'!$D$3:$F$54,3,FALSE)),"")</f>
        <v/>
      </c>
      <c r="E118" s="315"/>
      <c r="F118" s="315"/>
      <c r="G118" s="315"/>
      <c r="H118" s="314"/>
      <c r="I118" s="337"/>
      <c r="J118" s="407">
        <f t="shared" si="4"/>
        <v>110</v>
      </c>
      <c r="K118" s="407" t="str">
        <f t="shared" si="5"/>
        <v/>
      </c>
      <c r="L118" s="407" t="b">
        <f t="shared" si="6"/>
        <v>1</v>
      </c>
      <c r="M118" s="407" t="b">
        <f t="shared" si="7"/>
        <v>0</v>
      </c>
      <c r="N118" s="411" t="s">
        <v>1194</v>
      </c>
      <c r="O118" s="58"/>
      <c r="P118" s="164"/>
      <c r="Q118" s="164"/>
    </row>
    <row r="119" spans="1:17" ht="288" x14ac:dyDescent="0.2">
      <c r="A119" s="312">
        <v>12</v>
      </c>
      <c r="B119" s="324" t="str">
        <f>IFERROR(VLOOKUP(A119,'Impact Indicators - Section B'!$A$9:$R$27,18,FALSE),"")</f>
        <v/>
      </c>
      <c r="C119" s="410" t="str">
        <f>IFERROR(IF(VLOOKUP(K119,'Disaggregation Records'!$D$3:$E$54,2,FALSE)=0,"",VLOOKUP(K119,'Disaggregation Records'!$D$3:$E$54,2,FALSE)),"")</f>
        <v/>
      </c>
      <c r="D119" s="410" t="str">
        <f>IFERROR(IF(VLOOKUP(K119,'Disaggregation Records'!$D$3:$F$54,3,FALSE)=0,"",VLOOKUP(K119,'Disaggregation Records'!$D$3:$F$54,3,FALSE)),"")</f>
        <v/>
      </c>
      <c r="E119" s="315"/>
      <c r="F119" s="315"/>
      <c r="G119" s="315"/>
      <c r="H119" s="314"/>
      <c r="I119" s="337"/>
      <c r="J119" s="407">
        <f t="shared" si="4"/>
        <v>111</v>
      </c>
      <c r="K119" s="407" t="str">
        <f t="shared" si="5"/>
        <v/>
      </c>
      <c r="L119" s="407" t="b">
        <f t="shared" si="6"/>
        <v>1</v>
      </c>
      <c r="M119" s="407" t="b">
        <f t="shared" si="7"/>
        <v>0</v>
      </c>
      <c r="N119" s="411" t="s">
        <v>1195</v>
      </c>
      <c r="O119" s="58"/>
      <c r="P119" s="164"/>
      <c r="Q119" s="164"/>
    </row>
    <row r="120" spans="1:17" ht="288" x14ac:dyDescent="0.2">
      <c r="A120" s="312">
        <v>12</v>
      </c>
      <c r="B120" s="324" t="str">
        <f>IFERROR(VLOOKUP(A120,'Impact Indicators - Section B'!$A$9:$R$27,18,FALSE),"")</f>
        <v/>
      </c>
      <c r="C120" s="410" t="str">
        <f>IFERROR(IF(VLOOKUP(K120,'Disaggregation Records'!$D$3:$E$54,2,FALSE)=0,"",VLOOKUP(K120,'Disaggregation Records'!$D$3:$E$54,2,FALSE)),"")</f>
        <v/>
      </c>
      <c r="D120" s="410" t="str">
        <f>IFERROR(IF(VLOOKUP(K120,'Disaggregation Records'!$D$3:$F$54,3,FALSE)=0,"",VLOOKUP(K120,'Disaggregation Records'!$D$3:$F$54,3,FALSE)),"")</f>
        <v/>
      </c>
      <c r="E120" s="315"/>
      <c r="F120" s="315"/>
      <c r="G120" s="315"/>
      <c r="H120" s="314"/>
      <c r="I120" s="337"/>
      <c r="J120" s="407">
        <f t="shared" si="4"/>
        <v>112</v>
      </c>
      <c r="K120" s="407" t="str">
        <f t="shared" si="5"/>
        <v/>
      </c>
      <c r="L120" s="407" t="b">
        <f t="shared" si="6"/>
        <v>1</v>
      </c>
      <c r="M120" s="407" t="b">
        <f t="shared" si="7"/>
        <v>0</v>
      </c>
      <c r="N120" s="411" t="s">
        <v>1196</v>
      </c>
      <c r="O120" s="58"/>
      <c r="P120" s="164"/>
      <c r="Q120" s="164"/>
    </row>
    <row r="121" spans="1:17" ht="288" x14ac:dyDescent="0.2">
      <c r="A121" s="312">
        <v>12</v>
      </c>
      <c r="B121" s="324" t="str">
        <f>IFERROR(VLOOKUP(A121,'Impact Indicators - Section B'!$A$9:$R$27,18,FALSE),"")</f>
        <v/>
      </c>
      <c r="C121" s="410" t="str">
        <f>IFERROR(IF(VLOOKUP(K121,'Disaggregation Records'!$D$3:$E$54,2,FALSE)=0,"",VLOOKUP(K121,'Disaggregation Records'!$D$3:$E$54,2,FALSE)),"")</f>
        <v/>
      </c>
      <c r="D121" s="410" t="str">
        <f>IFERROR(IF(VLOOKUP(K121,'Disaggregation Records'!$D$3:$F$54,3,FALSE)=0,"",VLOOKUP(K121,'Disaggregation Records'!$D$3:$F$54,3,FALSE)),"")</f>
        <v/>
      </c>
      <c r="E121" s="315"/>
      <c r="F121" s="315"/>
      <c r="G121" s="315"/>
      <c r="H121" s="314"/>
      <c r="I121" s="337"/>
      <c r="J121" s="407">
        <f t="shared" si="4"/>
        <v>113</v>
      </c>
      <c r="K121" s="407" t="str">
        <f t="shared" si="5"/>
        <v/>
      </c>
      <c r="L121" s="407" t="b">
        <f t="shared" si="6"/>
        <v>1</v>
      </c>
      <c r="M121" s="407" t="b">
        <f t="shared" si="7"/>
        <v>0</v>
      </c>
      <c r="N121" s="411" t="s">
        <v>1197</v>
      </c>
      <c r="O121" s="58"/>
      <c r="P121" s="164"/>
      <c r="Q121" s="164"/>
    </row>
    <row r="122" spans="1:17" ht="288" x14ac:dyDescent="0.2">
      <c r="A122" s="312">
        <v>12</v>
      </c>
      <c r="B122" s="324" t="str">
        <f>IFERROR(VLOOKUP(A122,'Impact Indicators - Section B'!$A$9:$R$27,18,FALSE),"")</f>
        <v/>
      </c>
      <c r="C122" s="410" t="str">
        <f>IFERROR(IF(VLOOKUP(K122,'Disaggregation Records'!$D$3:$E$54,2,FALSE)=0,"",VLOOKUP(K122,'Disaggregation Records'!$D$3:$E$54,2,FALSE)),"")</f>
        <v/>
      </c>
      <c r="D122" s="410" t="str">
        <f>IFERROR(IF(VLOOKUP(K122,'Disaggregation Records'!$D$3:$F$54,3,FALSE)=0,"",VLOOKUP(K122,'Disaggregation Records'!$D$3:$F$54,3,FALSE)),"")</f>
        <v/>
      </c>
      <c r="E122" s="315"/>
      <c r="F122" s="315"/>
      <c r="G122" s="315"/>
      <c r="H122" s="314"/>
      <c r="I122" s="337"/>
      <c r="J122" s="407">
        <f t="shared" si="4"/>
        <v>114</v>
      </c>
      <c r="K122" s="407" t="str">
        <f t="shared" si="5"/>
        <v/>
      </c>
      <c r="L122" s="407" t="b">
        <f t="shared" si="6"/>
        <v>1</v>
      </c>
      <c r="M122" s="407" t="b">
        <f t="shared" si="7"/>
        <v>0</v>
      </c>
      <c r="N122" s="411" t="s">
        <v>1198</v>
      </c>
      <c r="O122" s="58"/>
      <c r="P122" s="164"/>
      <c r="Q122" s="164"/>
    </row>
    <row r="123" spans="1:17" ht="288" x14ac:dyDescent="0.2">
      <c r="A123" s="312">
        <v>12</v>
      </c>
      <c r="B123" s="324" t="str">
        <f>IFERROR(VLOOKUP(A123,'Impact Indicators - Section B'!$A$9:$R$27,18,FALSE),"")</f>
        <v/>
      </c>
      <c r="C123" s="410" t="str">
        <f>IFERROR(IF(VLOOKUP(K123,'Disaggregation Records'!$D$3:$E$54,2,FALSE)=0,"",VLOOKUP(K123,'Disaggregation Records'!$D$3:$E$54,2,FALSE)),"")</f>
        <v/>
      </c>
      <c r="D123" s="410" t="str">
        <f>IFERROR(IF(VLOOKUP(K123,'Disaggregation Records'!$D$3:$F$54,3,FALSE)=0,"",VLOOKUP(K123,'Disaggregation Records'!$D$3:$F$54,3,FALSE)),"")</f>
        <v/>
      </c>
      <c r="E123" s="315"/>
      <c r="F123" s="315"/>
      <c r="G123" s="315"/>
      <c r="H123" s="314"/>
      <c r="I123" s="337"/>
      <c r="J123" s="407">
        <f t="shared" si="4"/>
        <v>115</v>
      </c>
      <c r="K123" s="407" t="str">
        <f t="shared" si="5"/>
        <v/>
      </c>
      <c r="L123" s="407" t="b">
        <f t="shared" si="6"/>
        <v>1</v>
      </c>
      <c r="M123" s="407" t="b">
        <f t="shared" si="7"/>
        <v>0</v>
      </c>
      <c r="N123" s="411" t="s">
        <v>1199</v>
      </c>
      <c r="O123" s="58"/>
      <c r="P123" s="164"/>
      <c r="Q123" s="164"/>
    </row>
    <row r="124" spans="1:17" ht="288" x14ac:dyDescent="0.2">
      <c r="A124" s="312">
        <v>12</v>
      </c>
      <c r="B124" s="324" t="str">
        <f>IFERROR(VLOOKUP(A124,'Impact Indicators - Section B'!$A$9:$R$27,18,FALSE),"")</f>
        <v/>
      </c>
      <c r="C124" s="410" t="str">
        <f>IFERROR(IF(VLOOKUP(K124,'Disaggregation Records'!$D$3:$E$54,2,FALSE)=0,"",VLOOKUP(K124,'Disaggregation Records'!$D$3:$E$54,2,FALSE)),"")</f>
        <v/>
      </c>
      <c r="D124" s="410" t="str">
        <f>IFERROR(IF(VLOOKUP(K124,'Disaggregation Records'!$D$3:$F$54,3,FALSE)=0,"",VLOOKUP(K124,'Disaggregation Records'!$D$3:$F$54,3,FALSE)),"")</f>
        <v/>
      </c>
      <c r="E124" s="315"/>
      <c r="F124" s="315"/>
      <c r="G124" s="315"/>
      <c r="H124" s="314"/>
      <c r="I124" s="337"/>
      <c r="J124" s="407">
        <f t="shared" si="4"/>
        <v>116</v>
      </c>
      <c r="K124" s="407" t="str">
        <f t="shared" si="5"/>
        <v/>
      </c>
      <c r="L124" s="407" t="b">
        <f t="shared" si="6"/>
        <v>1</v>
      </c>
      <c r="M124" s="407" t="b">
        <f t="shared" si="7"/>
        <v>0</v>
      </c>
      <c r="N124" s="411" t="s">
        <v>1200</v>
      </c>
      <c r="O124" s="58"/>
      <c r="P124" s="164"/>
      <c r="Q124" s="164"/>
    </row>
    <row r="125" spans="1:17" ht="288" x14ac:dyDescent="0.2">
      <c r="A125" s="312">
        <v>12</v>
      </c>
      <c r="B125" s="324" t="str">
        <f>IFERROR(VLOOKUP(A125,'Impact Indicators - Section B'!$A$9:$R$27,18,FALSE),"")</f>
        <v/>
      </c>
      <c r="C125" s="410" t="str">
        <f>IFERROR(IF(VLOOKUP(K125,'Disaggregation Records'!$D$3:$E$54,2,FALSE)=0,"",VLOOKUP(K125,'Disaggregation Records'!$D$3:$E$54,2,FALSE)),"")</f>
        <v/>
      </c>
      <c r="D125" s="410" t="str">
        <f>IFERROR(IF(VLOOKUP(K125,'Disaggregation Records'!$D$3:$F$54,3,FALSE)=0,"",VLOOKUP(K125,'Disaggregation Records'!$D$3:$F$54,3,FALSE)),"")</f>
        <v/>
      </c>
      <c r="E125" s="315"/>
      <c r="F125" s="315"/>
      <c r="G125" s="315"/>
      <c r="H125" s="314"/>
      <c r="I125" s="337"/>
      <c r="J125" s="407">
        <f t="shared" si="4"/>
        <v>117</v>
      </c>
      <c r="K125" s="407" t="str">
        <f t="shared" si="5"/>
        <v/>
      </c>
      <c r="L125" s="407" t="b">
        <f t="shared" si="6"/>
        <v>1</v>
      </c>
      <c r="M125" s="407" t="b">
        <f t="shared" si="7"/>
        <v>0</v>
      </c>
      <c r="N125" s="411" t="s">
        <v>1201</v>
      </c>
      <c r="O125" s="58"/>
      <c r="P125" s="164"/>
      <c r="Q125" s="164"/>
    </row>
    <row r="126" spans="1:17" ht="288" x14ac:dyDescent="0.2">
      <c r="A126" s="312">
        <v>12</v>
      </c>
      <c r="B126" s="324" t="str">
        <f>IFERROR(VLOOKUP(A126,'Impact Indicators - Section B'!$A$9:$R$27,18,FALSE),"")</f>
        <v/>
      </c>
      <c r="C126" s="410" t="str">
        <f>IFERROR(IF(VLOOKUP(K126,'Disaggregation Records'!$D$3:$E$54,2,FALSE)=0,"",VLOOKUP(K126,'Disaggregation Records'!$D$3:$E$54,2,FALSE)),"")</f>
        <v/>
      </c>
      <c r="D126" s="410" t="str">
        <f>IFERROR(IF(VLOOKUP(K126,'Disaggregation Records'!$D$3:$F$54,3,FALSE)=0,"",VLOOKUP(K126,'Disaggregation Records'!$D$3:$F$54,3,FALSE)),"")</f>
        <v/>
      </c>
      <c r="E126" s="315"/>
      <c r="F126" s="315"/>
      <c r="G126" s="315"/>
      <c r="H126" s="314"/>
      <c r="I126" s="337"/>
      <c r="J126" s="407">
        <f t="shared" si="4"/>
        <v>118</v>
      </c>
      <c r="K126" s="407" t="str">
        <f t="shared" si="5"/>
        <v/>
      </c>
      <c r="L126" s="407" t="b">
        <f t="shared" si="6"/>
        <v>1</v>
      </c>
      <c r="M126" s="407" t="b">
        <f t="shared" si="7"/>
        <v>0</v>
      </c>
      <c r="N126" s="411" t="s">
        <v>1202</v>
      </c>
      <c r="O126" s="58"/>
      <c r="P126" s="164"/>
      <c r="Q126" s="164"/>
    </row>
    <row r="127" spans="1:17" ht="288" x14ac:dyDescent="0.2">
      <c r="A127" s="312">
        <v>12</v>
      </c>
      <c r="B127" s="324" t="str">
        <f>IFERROR(VLOOKUP(A127,'Impact Indicators - Section B'!$A$9:$R$27,18,FALSE),"")</f>
        <v/>
      </c>
      <c r="C127" s="410" t="str">
        <f>IFERROR(IF(VLOOKUP(K127,'Disaggregation Records'!$D$3:$E$54,2,FALSE)=0,"",VLOOKUP(K127,'Disaggregation Records'!$D$3:$E$54,2,FALSE)),"")</f>
        <v/>
      </c>
      <c r="D127" s="410" t="str">
        <f>IFERROR(IF(VLOOKUP(K127,'Disaggregation Records'!$D$3:$F$54,3,FALSE)=0,"",VLOOKUP(K127,'Disaggregation Records'!$D$3:$F$54,3,FALSE)),"")</f>
        <v/>
      </c>
      <c r="E127" s="315"/>
      <c r="F127" s="315"/>
      <c r="G127" s="315"/>
      <c r="H127" s="314"/>
      <c r="I127" s="337"/>
      <c r="J127" s="407">
        <f t="shared" si="4"/>
        <v>119</v>
      </c>
      <c r="K127" s="407" t="str">
        <f t="shared" si="5"/>
        <v/>
      </c>
      <c r="L127" s="407" t="b">
        <f t="shared" si="6"/>
        <v>1</v>
      </c>
      <c r="M127" s="407" t="b">
        <f t="shared" si="7"/>
        <v>0</v>
      </c>
      <c r="N127" s="411" t="s">
        <v>1203</v>
      </c>
      <c r="O127" s="58"/>
      <c r="P127" s="164"/>
      <c r="Q127" s="164"/>
    </row>
    <row r="128" spans="1:17" ht="288" x14ac:dyDescent="0.2">
      <c r="A128" s="312">
        <v>12</v>
      </c>
      <c r="B128" s="324" t="str">
        <f>IFERROR(VLOOKUP(A128,'Impact Indicators - Section B'!$A$9:$R$27,18,FALSE),"")</f>
        <v/>
      </c>
      <c r="C128" s="410" t="str">
        <f>IFERROR(IF(VLOOKUP(K128,'Disaggregation Records'!$D$3:$E$54,2,FALSE)=0,"",VLOOKUP(K128,'Disaggregation Records'!$D$3:$E$54,2,FALSE)),"")</f>
        <v/>
      </c>
      <c r="D128" s="410" t="str">
        <f>IFERROR(IF(VLOOKUP(K128,'Disaggregation Records'!$D$3:$F$54,3,FALSE)=0,"",VLOOKUP(K128,'Disaggregation Records'!$D$3:$F$54,3,FALSE)),"")</f>
        <v/>
      </c>
      <c r="E128" s="315"/>
      <c r="F128" s="315"/>
      <c r="G128" s="315"/>
      <c r="H128" s="314"/>
      <c r="I128" s="337"/>
      <c r="J128" s="407">
        <f t="shared" si="4"/>
        <v>120</v>
      </c>
      <c r="K128" s="407" t="str">
        <f t="shared" si="5"/>
        <v/>
      </c>
      <c r="L128" s="407" t="b">
        <f t="shared" si="6"/>
        <v>1</v>
      </c>
      <c r="M128" s="407" t="b">
        <f t="shared" si="7"/>
        <v>0</v>
      </c>
      <c r="N128" s="411" t="s">
        <v>1204</v>
      </c>
      <c r="O128" s="58"/>
      <c r="P128" s="164"/>
      <c r="Q128" s="164"/>
    </row>
    <row r="129" spans="1:17" ht="288" x14ac:dyDescent="0.2">
      <c r="A129" s="312">
        <v>13</v>
      </c>
      <c r="B129" s="324" t="str">
        <f>IFERROR(VLOOKUP(A129,'Impact Indicators - Section B'!$A$9:$R$27,18,FALSE),"")</f>
        <v/>
      </c>
      <c r="C129" s="410" t="str">
        <f>IFERROR(IF(VLOOKUP(K129,'Disaggregation Records'!$D$3:$E$54,2,FALSE)=0,"",VLOOKUP(K129,'Disaggregation Records'!$D$3:$E$54,2,FALSE)),"")</f>
        <v/>
      </c>
      <c r="D129" s="410" t="str">
        <f>IFERROR(IF(VLOOKUP(K129,'Disaggregation Records'!$D$3:$F$54,3,FALSE)=0,"",VLOOKUP(K129,'Disaggregation Records'!$D$3:$F$54,3,FALSE)),"")</f>
        <v/>
      </c>
      <c r="E129" s="315"/>
      <c r="F129" s="315"/>
      <c r="G129" s="315"/>
      <c r="H129" s="314"/>
      <c r="I129" s="337"/>
      <c r="J129" s="407">
        <f t="shared" si="4"/>
        <v>121</v>
      </c>
      <c r="K129" s="407" t="str">
        <f t="shared" si="5"/>
        <v/>
      </c>
      <c r="L129" s="407" t="b">
        <f t="shared" si="6"/>
        <v>1</v>
      </c>
      <c r="M129" s="407" t="b">
        <f t="shared" si="7"/>
        <v>0</v>
      </c>
      <c r="N129" s="411" t="s">
        <v>1205</v>
      </c>
      <c r="O129" s="58"/>
      <c r="P129" s="164"/>
      <c r="Q129" s="164"/>
    </row>
    <row r="130" spans="1:17" ht="288" x14ac:dyDescent="0.2">
      <c r="A130" s="312">
        <v>13</v>
      </c>
      <c r="B130" s="324" t="str">
        <f>IFERROR(VLOOKUP(A130,'Impact Indicators - Section B'!$A$9:$R$27,18,FALSE),"")</f>
        <v/>
      </c>
      <c r="C130" s="410" t="str">
        <f>IFERROR(IF(VLOOKUP(K130,'Disaggregation Records'!$D$3:$E$54,2,FALSE)=0,"",VLOOKUP(K130,'Disaggregation Records'!$D$3:$E$54,2,FALSE)),"")</f>
        <v/>
      </c>
      <c r="D130" s="410" t="str">
        <f>IFERROR(IF(VLOOKUP(K130,'Disaggregation Records'!$D$3:$F$54,3,FALSE)=0,"",VLOOKUP(K130,'Disaggregation Records'!$D$3:$F$54,3,FALSE)),"")</f>
        <v/>
      </c>
      <c r="E130" s="315"/>
      <c r="F130" s="315"/>
      <c r="G130" s="315"/>
      <c r="H130" s="314"/>
      <c r="I130" s="337"/>
      <c r="J130" s="407">
        <f t="shared" si="4"/>
        <v>122</v>
      </c>
      <c r="K130" s="407" t="str">
        <f t="shared" si="5"/>
        <v/>
      </c>
      <c r="L130" s="407" t="b">
        <f t="shared" si="6"/>
        <v>1</v>
      </c>
      <c r="M130" s="407" t="b">
        <f t="shared" si="7"/>
        <v>0</v>
      </c>
      <c r="N130" s="411" t="s">
        <v>1206</v>
      </c>
      <c r="O130" s="58"/>
      <c r="P130" s="164"/>
      <c r="Q130" s="164"/>
    </row>
    <row r="131" spans="1:17" ht="288" x14ac:dyDescent="0.2">
      <c r="A131" s="312">
        <v>13</v>
      </c>
      <c r="B131" s="324" t="str">
        <f>IFERROR(VLOOKUP(A131,'Impact Indicators - Section B'!$A$9:$R$27,18,FALSE),"")</f>
        <v/>
      </c>
      <c r="C131" s="410" t="str">
        <f>IFERROR(IF(VLOOKUP(K131,'Disaggregation Records'!$D$3:$E$54,2,FALSE)=0,"",VLOOKUP(K131,'Disaggregation Records'!$D$3:$E$54,2,FALSE)),"")</f>
        <v/>
      </c>
      <c r="D131" s="410" t="str">
        <f>IFERROR(IF(VLOOKUP(K131,'Disaggregation Records'!$D$3:$F$54,3,FALSE)=0,"",VLOOKUP(K131,'Disaggregation Records'!$D$3:$F$54,3,FALSE)),"")</f>
        <v/>
      </c>
      <c r="E131" s="315"/>
      <c r="F131" s="315"/>
      <c r="G131" s="315"/>
      <c r="H131" s="314"/>
      <c r="I131" s="337"/>
      <c r="J131" s="407">
        <f t="shared" si="4"/>
        <v>123</v>
      </c>
      <c r="K131" s="407" t="str">
        <f t="shared" si="5"/>
        <v/>
      </c>
      <c r="L131" s="407" t="b">
        <f t="shared" si="6"/>
        <v>1</v>
      </c>
      <c r="M131" s="407" t="b">
        <f t="shared" si="7"/>
        <v>0</v>
      </c>
      <c r="N131" s="411" t="s">
        <v>1207</v>
      </c>
      <c r="O131" s="58"/>
      <c r="P131" s="164"/>
      <c r="Q131" s="164"/>
    </row>
    <row r="132" spans="1:17" ht="288" x14ac:dyDescent="0.2">
      <c r="A132" s="312">
        <v>13</v>
      </c>
      <c r="B132" s="324" t="str">
        <f>IFERROR(VLOOKUP(A132,'Impact Indicators - Section B'!$A$9:$R$27,18,FALSE),"")</f>
        <v/>
      </c>
      <c r="C132" s="410" t="str">
        <f>IFERROR(IF(VLOOKUP(K132,'Disaggregation Records'!$D$3:$E$54,2,FALSE)=0,"",VLOOKUP(K132,'Disaggregation Records'!$D$3:$E$54,2,FALSE)),"")</f>
        <v/>
      </c>
      <c r="D132" s="410" t="str">
        <f>IFERROR(IF(VLOOKUP(K132,'Disaggregation Records'!$D$3:$F$54,3,FALSE)=0,"",VLOOKUP(K132,'Disaggregation Records'!$D$3:$F$54,3,FALSE)),"")</f>
        <v/>
      </c>
      <c r="E132" s="315"/>
      <c r="F132" s="315"/>
      <c r="G132" s="315"/>
      <c r="H132" s="314"/>
      <c r="I132" s="337"/>
      <c r="J132" s="407">
        <f t="shared" si="4"/>
        <v>124</v>
      </c>
      <c r="K132" s="407" t="str">
        <f t="shared" si="5"/>
        <v/>
      </c>
      <c r="L132" s="407" t="b">
        <f t="shared" si="6"/>
        <v>1</v>
      </c>
      <c r="M132" s="407" t="b">
        <f t="shared" si="7"/>
        <v>0</v>
      </c>
      <c r="N132" s="411" t="s">
        <v>1208</v>
      </c>
      <c r="O132" s="58"/>
      <c r="P132" s="164"/>
      <c r="Q132" s="164"/>
    </row>
    <row r="133" spans="1:17" ht="288" x14ac:dyDescent="0.2">
      <c r="A133" s="312">
        <v>13</v>
      </c>
      <c r="B133" s="324" t="str">
        <f>IFERROR(VLOOKUP(A133,'Impact Indicators - Section B'!$A$9:$R$27,18,FALSE),"")</f>
        <v/>
      </c>
      <c r="C133" s="410" t="str">
        <f>IFERROR(IF(VLOOKUP(K133,'Disaggregation Records'!$D$3:$E$54,2,FALSE)=0,"",VLOOKUP(K133,'Disaggregation Records'!$D$3:$E$54,2,FALSE)),"")</f>
        <v/>
      </c>
      <c r="D133" s="410" t="str">
        <f>IFERROR(IF(VLOOKUP(K133,'Disaggregation Records'!$D$3:$F$54,3,FALSE)=0,"",VLOOKUP(K133,'Disaggregation Records'!$D$3:$F$54,3,FALSE)),"")</f>
        <v/>
      </c>
      <c r="E133" s="315"/>
      <c r="F133" s="315"/>
      <c r="G133" s="315"/>
      <c r="H133" s="314"/>
      <c r="I133" s="337"/>
      <c r="J133" s="407">
        <f t="shared" si="4"/>
        <v>125</v>
      </c>
      <c r="K133" s="407" t="str">
        <f t="shared" si="5"/>
        <v/>
      </c>
      <c r="L133" s="407" t="b">
        <f t="shared" si="6"/>
        <v>1</v>
      </c>
      <c r="M133" s="407" t="b">
        <f t="shared" si="7"/>
        <v>0</v>
      </c>
      <c r="N133" s="411" t="s">
        <v>1209</v>
      </c>
      <c r="O133" s="58"/>
      <c r="P133" s="164"/>
      <c r="Q133" s="164"/>
    </row>
    <row r="134" spans="1:17" ht="288" x14ac:dyDescent="0.2">
      <c r="A134" s="312">
        <v>13</v>
      </c>
      <c r="B134" s="324" t="str">
        <f>IFERROR(VLOOKUP(A134,'Impact Indicators - Section B'!$A$9:$R$27,18,FALSE),"")</f>
        <v/>
      </c>
      <c r="C134" s="410" t="str">
        <f>IFERROR(IF(VLOOKUP(K134,'Disaggregation Records'!$D$3:$E$54,2,FALSE)=0,"",VLOOKUP(K134,'Disaggregation Records'!$D$3:$E$54,2,FALSE)),"")</f>
        <v/>
      </c>
      <c r="D134" s="410" t="str">
        <f>IFERROR(IF(VLOOKUP(K134,'Disaggregation Records'!$D$3:$F$54,3,FALSE)=0,"",VLOOKUP(K134,'Disaggregation Records'!$D$3:$F$54,3,FALSE)),"")</f>
        <v/>
      </c>
      <c r="E134" s="315"/>
      <c r="F134" s="315"/>
      <c r="G134" s="315"/>
      <c r="H134" s="314"/>
      <c r="I134" s="337"/>
      <c r="J134" s="407">
        <f t="shared" si="4"/>
        <v>126</v>
      </c>
      <c r="K134" s="407" t="str">
        <f t="shared" si="5"/>
        <v/>
      </c>
      <c r="L134" s="407" t="b">
        <f t="shared" si="6"/>
        <v>1</v>
      </c>
      <c r="M134" s="407" t="b">
        <f t="shared" si="7"/>
        <v>0</v>
      </c>
      <c r="N134" s="411" t="s">
        <v>1210</v>
      </c>
      <c r="O134" s="58"/>
      <c r="P134" s="164"/>
      <c r="Q134" s="164"/>
    </row>
    <row r="135" spans="1:17" ht="288" x14ac:dyDescent="0.2">
      <c r="A135" s="312">
        <v>13</v>
      </c>
      <c r="B135" s="324" t="str">
        <f>IFERROR(VLOOKUP(A135,'Impact Indicators - Section B'!$A$9:$R$27,18,FALSE),"")</f>
        <v/>
      </c>
      <c r="C135" s="410" t="str">
        <f>IFERROR(IF(VLOOKUP(K135,'Disaggregation Records'!$D$3:$E$54,2,FALSE)=0,"",VLOOKUP(K135,'Disaggregation Records'!$D$3:$E$54,2,FALSE)),"")</f>
        <v/>
      </c>
      <c r="D135" s="410" t="str">
        <f>IFERROR(IF(VLOOKUP(K135,'Disaggregation Records'!$D$3:$F$54,3,FALSE)=0,"",VLOOKUP(K135,'Disaggregation Records'!$D$3:$F$54,3,FALSE)),"")</f>
        <v/>
      </c>
      <c r="E135" s="315"/>
      <c r="F135" s="315"/>
      <c r="G135" s="315"/>
      <c r="H135" s="314"/>
      <c r="I135" s="337"/>
      <c r="J135" s="407">
        <f t="shared" si="4"/>
        <v>127</v>
      </c>
      <c r="K135" s="407" t="str">
        <f t="shared" si="5"/>
        <v/>
      </c>
      <c r="L135" s="407" t="b">
        <f t="shared" si="6"/>
        <v>1</v>
      </c>
      <c r="M135" s="407" t="b">
        <f t="shared" si="7"/>
        <v>0</v>
      </c>
      <c r="N135" s="411" t="s">
        <v>1211</v>
      </c>
      <c r="O135" s="58"/>
      <c r="P135" s="164"/>
      <c r="Q135" s="164"/>
    </row>
    <row r="136" spans="1:17" ht="288" x14ac:dyDescent="0.2">
      <c r="A136" s="312">
        <v>13</v>
      </c>
      <c r="B136" s="324" t="str">
        <f>IFERROR(VLOOKUP(A136,'Impact Indicators - Section B'!$A$9:$R$27,18,FALSE),"")</f>
        <v/>
      </c>
      <c r="C136" s="410" t="str">
        <f>IFERROR(IF(VLOOKUP(K136,'Disaggregation Records'!$D$3:$E$54,2,FALSE)=0,"",VLOOKUP(K136,'Disaggregation Records'!$D$3:$E$54,2,FALSE)),"")</f>
        <v/>
      </c>
      <c r="D136" s="410" t="str">
        <f>IFERROR(IF(VLOOKUP(K136,'Disaggregation Records'!$D$3:$F$54,3,FALSE)=0,"",VLOOKUP(K136,'Disaggregation Records'!$D$3:$F$54,3,FALSE)),"")</f>
        <v/>
      </c>
      <c r="E136" s="315"/>
      <c r="F136" s="315"/>
      <c r="G136" s="315"/>
      <c r="H136" s="314"/>
      <c r="I136" s="337"/>
      <c r="J136" s="407">
        <f t="shared" si="4"/>
        <v>128</v>
      </c>
      <c r="K136" s="407" t="str">
        <f t="shared" si="5"/>
        <v/>
      </c>
      <c r="L136" s="407" t="b">
        <f t="shared" si="6"/>
        <v>1</v>
      </c>
      <c r="M136" s="407" t="b">
        <f t="shared" si="7"/>
        <v>0</v>
      </c>
      <c r="N136" s="411" t="s">
        <v>1212</v>
      </c>
      <c r="O136" s="58"/>
      <c r="P136" s="164"/>
      <c r="Q136" s="164"/>
    </row>
    <row r="137" spans="1:17" ht="288" x14ac:dyDescent="0.2">
      <c r="A137" s="312">
        <v>13</v>
      </c>
      <c r="B137" s="324" t="str">
        <f>IFERROR(VLOOKUP(A137,'Impact Indicators - Section B'!$A$9:$R$27,18,FALSE),"")</f>
        <v/>
      </c>
      <c r="C137" s="410" t="str">
        <f>IFERROR(IF(VLOOKUP(K137,'Disaggregation Records'!$D$3:$E$54,2,FALSE)=0,"",VLOOKUP(K137,'Disaggregation Records'!$D$3:$E$54,2,FALSE)),"")</f>
        <v/>
      </c>
      <c r="D137" s="410" t="str">
        <f>IFERROR(IF(VLOOKUP(K137,'Disaggregation Records'!$D$3:$F$54,3,FALSE)=0,"",VLOOKUP(K137,'Disaggregation Records'!$D$3:$F$54,3,FALSE)),"")</f>
        <v/>
      </c>
      <c r="E137" s="315"/>
      <c r="F137" s="315"/>
      <c r="G137" s="315"/>
      <c r="H137" s="314"/>
      <c r="I137" s="337"/>
      <c r="J137" s="407">
        <f t="shared" ref="J137:J158" si="8">IF(B137=B136,J136+1,0)</f>
        <v>129</v>
      </c>
      <c r="K137" s="407" t="str">
        <f t="shared" ref="K137:K158" si="9">IF(B137&lt;&gt;"",B137&amp;"-"&amp;J137,"")</f>
        <v/>
      </c>
      <c r="L137" s="407" t="b">
        <f t="shared" ref="L137:L158" si="10">IFERROR(TRUE,FALSE)</f>
        <v>1</v>
      </c>
      <c r="M137" s="407" t="b">
        <f t="shared" ref="M137:M158" si="11">IFERROR(IF(B137&lt;&gt;"",TRUE,FALSE),"")</f>
        <v>0</v>
      </c>
      <c r="N137" s="411" t="s">
        <v>1213</v>
      </c>
      <c r="O137" s="58"/>
      <c r="P137" s="164"/>
      <c r="Q137" s="164"/>
    </row>
    <row r="138" spans="1:17" ht="288" x14ac:dyDescent="0.2">
      <c r="A138" s="312">
        <v>13</v>
      </c>
      <c r="B138" s="324" t="str">
        <f>IFERROR(VLOOKUP(A138,'Impact Indicators - Section B'!$A$9:$R$27,18,FALSE),"")</f>
        <v/>
      </c>
      <c r="C138" s="410" t="str">
        <f>IFERROR(IF(VLOOKUP(K138,'Disaggregation Records'!$D$3:$E$54,2,FALSE)=0,"",VLOOKUP(K138,'Disaggregation Records'!$D$3:$E$54,2,FALSE)),"")</f>
        <v/>
      </c>
      <c r="D138" s="410" t="str">
        <f>IFERROR(IF(VLOOKUP(K138,'Disaggregation Records'!$D$3:$F$54,3,FALSE)=0,"",VLOOKUP(K138,'Disaggregation Records'!$D$3:$F$54,3,FALSE)),"")</f>
        <v/>
      </c>
      <c r="E138" s="315"/>
      <c r="F138" s="315"/>
      <c r="G138" s="315"/>
      <c r="H138" s="314"/>
      <c r="I138" s="337"/>
      <c r="J138" s="407">
        <f t="shared" si="8"/>
        <v>130</v>
      </c>
      <c r="K138" s="407" t="str">
        <f t="shared" si="9"/>
        <v/>
      </c>
      <c r="L138" s="407" t="b">
        <f t="shared" si="10"/>
        <v>1</v>
      </c>
      <c r="M138" s="407" t="b">
        <f t="shared" si="11"/>
        <v>0</v>
      </c>
      <c r="N138" s="411" t="s">
        <v>1214</v>
      </c>
      <c r="O138" s="58"/>
      <c r="P138" s="164"/>
      <c r="Q138" s="164"/>
    </row>
    <row r="139" spans="1:17" ht="288" x14ac:dyDescent="0.2">
      <c r="A139" s="312">
        <v>14</v>
      </c>
      <c r="B139" s="324" t="str">
        <f>IFERROR(VLOOKUP(A139,'Impact Indicators - Section B'!$A$9:$R$27,18,FALSE),"")</f>
        <v/>
      </c>
      <c r="C139" s="410" t="str">
        <f>IFERROR(IF(VLOOKUP(K139,'Disaggregation Records'!$D$3:$E$54,2,FALSE)=0,"",VLOOKUP(K139,'Disaggregation Records'!$D$3:$E$54,2,FALSE)),"")</f>
        <v/>
      </c>
      <c r="D139" s="410" t="str">
        <f>IFERROR(IF(VLOOKUP(K139,'Disaggregation Records'!$D$3:$F$54,3,FALSE)=0,"",VLOOKUP(K139,'Disaggregation Records'!$D$3:$F$54,3,FALSE)),"")</f>
        <v/>
      </c>
      <c r="E139" s="315"/>
      <c r="F139" s="315"/>
      <c r="G139" s="315"/>
      <c r="H139" s="314"/>
      <c r="I139" s="337"/>
      <c r="J139" s="407">
        <f t="shared" si="8"/>
        <v>131</v>
      </c>
      <c r="K139" s="407" t="str">
        <f t="shared" si="9"/>
        <v/>
      </c>
      <c r="L139" s="407" t="b">
        <f t="shared" si="10"/>
        <v>1</v>
      </c>
      <c r="M139" s="407" t="b">
        <f t="shared" si="11"/>
        <v>0</v>
      </c>
      <c r="N139" s="411" t="s">
        <v>1215</v>
      </c>
      <c r="O139" s="58"/>
      <c r="P139" s="164"/>
      <c r="Q139" s="164"/>
    </row>
    <row r="140" spans="1:17" ht="288" x14ac:dyDescent="0.2">
      <c r="A140" s="312">
        <v>14</v>
      </c>
      <c r="B140" s="324" t="str">
        <f>IFERROR(VLOOKUP(A140,'Impact Indicators - Section B'!$A$9:$R$27,18,FALSE),"")</f>
        <v/>
      </c>
      <c r="C140" s="410" t="str">
        <f>IFERROR(IF(VLOOKUP(K140,'Disaggregation Records'!$D$3:$E$54,2,FALSE)=0,"",VLOOKUP(K140,'Disaggregation Records'!$D$3:$E$54,2,FALSE)),"")</f>
        <v/>
      </c>
      <c r="D140" s="410" t="str">
        <f>IFERROR(IF(VLOOKUP(K140,'Disaggregation Records'!$D$3:$F$54,3,FALSE)=0,"",VLOOKUP(K140,'Disaggregation Records'!$D$3:$F$54,3,FALSE)),"")</f>
        <v/>
      </c>
      <c r="E140" s="315"/>
      <c r="F140" s="315"/>
      <c r="G140" s="315"/>
      <c r="H140" s="314"/>
      <c r="I140" s="337"/>
      <c r="J140" s="407">
        <f t="shared" si="8"/>
        <v>132</v>
      </c>
      <c r="K140" s="407" t="str">
        <f t="shared" si="9"/>
        <v/>
      </c>
      <c r="L140" s="407" t="b">
        <f t="shared" si="10"/>
        <v>1</v>
      </c>
      <c r="M140" s="407" t="b">
        <f t="shared" si="11"/>
        <v>0</v>
      </c>
      <c r="N140" s="411" t="s">
        <v>1216</v>
      </c>
      <c r="O140" s="58"/>
      <c r="P140" s="164"/>
      <c r="Q140" s="164"/>
    </row>
    <row r="141" spans="1:17" ht="288" x14ac:dyDescent="0.2">
      <c r="A141" s="312">
        <v>14</v>
      </c>
      <c r="B141" s="324" t="str">
        <f>IFERROR(VLOOKUP(A141,'Impact Indicators - Section B'!$A$9:$R$27,18,FALSE),"")</f>
        <v/>
      </c>
      <c r="C141" s="410" t="str">
        <f>IFERROR(IF(VLOOKUP(K141,'Disaggregation Records'!$D$3:$E$54,2,FALSE)=0,"",VLOOKUP(K141,'Disaggregation Records'!$D$3:$E$54,2,FALSE)),"")</f>
        <v/>
      </c>
      <c r="D141" s="410" t="str">
        <f>IFERROR(IF(VLOOKUP(K141,'Disaggregation Records'!$D$3:$F$54,3,FALSE)=0,"",VLOOKUP(K141,'Disaggregation Records'!$D$3:$F$54,3,FALSE)),"")</f>
        <v/>
      </c>
      <c r="E141" s="315"/>
      <c r="F141" s="315"/>
      <c r="G141" s="315"/>
      <c r="H141" s="314"/>
      <c r="I141" s="337"/>
      <c r="J141" s="407">
        <f t="shared" si="8"/>
        <v>133</v>
      </c>
      <c r="K141" s="407" t="str">
        <f t="shared" si="9"/>
        <v/>
      </c>
      <c r="L141" s="407" t="b">
        <f t="shared" si="10"/>
        <v>1</v>
      </c>
      <c r="M141" s="407" t="b">
        <f t="shared" si="11"/>
        <v>0</v>
      </c>
      <c r="N141" s="411" t="s">
        <v>1217</v>
      </c>
      <c r="O141" s="58"/>
      <c r="P141" s="164"/>
      <c r="Q141" s="164"/>
    </row>
    <row r="142" spans="1:17" ht="288" x14ac:dyDescent="0.2">
      <c r="A142" s="312">
        <v>14</v>
      </c>
      <c r="B142" s="324" t="str">
        <f>IFERROR(VLOOKUP(A142,'Impact Indicators - Section B'!$A$9:$R$27,18,FALSE),"")</f>
        <v/>
      </c>
      <c r="C142" s="410" t="str">
        <f>IFERROR(IF(VLOOKUP(K142,'Disaggregation Records'!$D$3:$E$54,2,FALSE)=0,"",VLOOKUP(K142,'Disaggregation Records'!$D$3:$E$54,2,FALSE)),"")</f>
        <v/>
      </c>
      <c r="D142" s="410" t="str">
        <f>IFERROR(IF(VLOOKUP(K142,'Disaggregation Records'!$D$3:$F$54,3,FALSE)=0,"",VLOOKUP(K142,'Disaggregation Records'!$D$3:$F$54,3,FALSE)),"")</f>
        <v/>
      </c>
      <c r="E142" s="315"/>
      <c r="F142" s="315"/>
      <c r="G142" s="315"/>
      <c r="H142" s="314"/>
      <c r="I142" s="337"/>
      <c r="J142" s="407">
        <f t="shared" si="8"/>
        <v>134</v>
      </c>
      <c r="K142" s="407" t="str">
        <f t="shared" si="9"/>
        <v/>
      </c>
      <c r="L142" s="407" t="b">
        <f t="shared" si="10"/>
        <v>1</v>
      </c>
      <c r="M142" s="407" t="b">
        <f t="shared" si="11"/>
        <v>0</v>
      </c>
      <c r="N142" s="411" t="s">
        <v>1218</v>
      </c>
      <c r="O142" s="58"/>
      <c r="P142" s="164"/>
      <c r="Q142" s="164"/>
    </row>
    <row r="143" spans="1:17" ht="288" x14ac:dyDescent="0.2">
      <c r="A143" s="312">
        <v>14</v>
      </c>
      <c r="B143" s="324" t="str">
        <f>IFERROR(VLOOKUP(A143,'Impact Indicators - Section B'!$A$9:$R$27,18,FALSE),"")</f>
        <v/>
      </c>
      <c r="C143" s="410" t="str">
        <f>IFERROR(IF(VLOOKUP(K143,'Disaggregation Records'!$D$3:$E$54,2,FALSE)=0,"",VLOOKUP(K143,'Disaggregation Records'!$D$3:$E$54,2,FALSE)),"")</f>
        <v/>
      </c>
      <c r="D143" s="410" t="str">
        <f>IFERROR(IF(VLOOKUP(K143,'Disaggregation Records'!$D$3:$F$54,3,FALSE)=0,"",VLOOKUP(K143,'Disaggregation Records'!$D$3:$F$54,3,FALSE)),"")</f>
        <v/>
      </c>
      <c r="E143" s="315"/>
      <c r="F143" s="315"/>
      <c r="G143" s="315"/>
      <c r="H143" s="314"/>
      <c r="I143" s="337"/>
      <c r="J143" s="407">
        <f t="shared" si="8"/>
        <v>135</v>
      </c>
      <c r="K143" s="407" t="str">
        <f t="shared" si="9"/>
        <v/>
      </c>
      <c r="L143" s="407" t="b">
        <f t="shared" si="10"/>
        <v>1</v>
      </c>
      <c r="M143" s="407" t="b">
        <f t="shared" si="11"/>
        <v>0</v>
      </c>
      <c r="N143" s="411" t="s">
        <v>1219</v>
      </c>
      <c r="O143" s="58"/>
      <c r="P143" s="164"/>
      <c r="Q143" s="164"/>
    </row>
    <row r="144" spans="1:17" ht="288" x14ac:dyDescent="0.2">
      <c r="A144" s="312">
        <v>14</v>
      </c>
      <c r="B144" s="324" t="str">
        <f>IFERROR(VLOOKUP(A144,'Impact Indicators - Section B'!$A$9:$R$27,18,FALSE),"")</f>
        <v/>
      </c>
      <c r="C144" s="410" t="str">
        <f>IFERROR(IF(VLOOKUP(K144,'Disaggregation Records'!$D$3:$E$54,2,FALSE)=0,"",VLOOKUP(K144,'Disaggregation Records'!$D$3:$E$54,2,FALSE)),"")</f>
        <v/>
      </c>
      <c r="D144" s="410" t="str">
        <f>IFERROR(IF(VLOOKUP(K144,'Disaggregation Records'!$D$3:$F$54,3,FALSE)=0,"",VLOOKUP(K144,'Disaggregation Records'!$D$3:$F$54,3,FALSE)),"")</f>
        <v/>
      </c>
      <c r="E144" s="315"/>
      <c r="F144" s="315"/>
      <c r="G144" s="315"/>
      <c r="H144" s="314"/>
      <c r="I144" s="337"/>
      <c r="J144" s="407">
        <f t="shared" si="8"/>
        <v>136</v>
      </c>
      <c r="K144" s="407" t="str">
        <f t="shared" si="9"/>
        <v/>
      </c>
      <c r="L144" s="407" t="b">
        <f t="shared" si="10"/>
        <v>1</v>
      </c>
      <c r="M144" s="407" t="b">
        <f t="shared" si="11"/>
        <v>0</v>
      </c>
      <c r="N144" s="411" t="s">
        <v>1220</v>
      </c>
      <c r="O144" s="58"/>
      <c r="P144" s="164"/>
      <c r="Q144" s="164"/>
    </row>
    <row r="145" spans="1:17" ht="288" x14ac:dyDescent="0.2">
      <c r="A145" s="312">
        <v>14</v>
      </c>
      <c r="B145" s="324" t="str">
        <f>IFERROR(VLOOKUP(A145,'Impact Indicators - Section B'!$A$9:$R$27,18,FALSE),"")</f>
        <v/>
      </c>
      <c r="C145" s="410" t="str">
        <f>IFERROR(IF(VLOOKUP(K145,'Disaggregation Records'!$D$3:$E$54,2,FALSE)=0,"",VLOOKUP(K145,'Disaggregation Records'!$D$3:$E$54,2,FALSE)),"")</f>
        <v/>
      </c>
      <c r="D145" s="410" t="str">
        <f>IFERROR(IF(VLOOKUP(K145,'Disaggregation Records'!$D$3:$F$54,3,FALSE)=0,"",VLOOKUP(K145,'Disaggregation Records'!$D$3:$F$54,3,FALSE)),"")</f>
        <v/>
      </c>
      <c r="E145" s="315"/>
      <c r="F145" s="315"/>
      <c r="G145" s="315"/>
      <c r="H145" s="314"/>
      <c r="I145" s="337"/>
      <c r="J145" s="407">
        <f t="shared" si="8"/>
        <v>137</v>
      </c>
      <c r="K145" s="407" t="str">
        <f t="shared" si="9"/>
        <v/>
      </c>
      <c r="L145" s="407" t="b">
        <f t="shared" si="10"/>
        <v>1</v>
      </c>
      <c r="M145" s="407" t="b">
        <f t="shared" si="11"/>
        <v>0</v>
      </c>
      <c r="N145" s="411" t="s">
        <v>1221</v>
      </c>
      <c r="O145" s="58"/>
      <c r="P145" s="164"/>
      <c r="Q145" s="164"/>
    </row>
    <row r="146" spans="1:17" ht="288" x14ac:dyDescent="0.2">
      <c r="A146" s="312">
        <v>14</v>
      </c>
      <c r="B146" s="324" t="str">
        <f>IFERROR(VLOOKUP(A146,'Impact Indicators - Section B'!$A$9:$R$27,18,FALSE),"")</f>
        <v/>
      </c>
      <c r="C146" s="410" t="str">
        <f>IFERROR(IF(VLOOKUP(K146,'Disaggregation Records'!$D$3:$E$54,2,FALSE)=0,"",VLOOKUP(K146,'Disaggregation Records'!$D$3:$E$54,2,FALSE)),"")</f>
        <v/>
      </c>
      <c r="D146" s="410" t="str">
        <f>IFERROR(IF(VLOOKUP(K146,'Disaggregation Records'!$D$3:$F$54,3,FALSE)=0,"",VLOOKUP(K146,'Disaggregation Records'!$D$3:$F$54,3,FALSE)),"")</f>
        <v/>
      </c>
      <c r="E146" s="315"/>
      <c r="F146" s="315"/>
      <c r="G146" s="315"/>
      <c r="H146" s="314"/>
      <c r="I146" s="337"/>
      <c r="J146" s="407">
        <f t="shared" si="8"/>
        <v>138</v>
      </c>
      <c r="K146" s="407" t="str">
        <f t="shared" si="9"/>
        <v/>
      </c>
      <c r="L146" s="407" t="b">
        <f t="shared" si="10"/>
        <v>1</v>
      </c>
      <c r="M146" s="407" t="b">
        <f t="shared" si="11"/>
        <v>0</v>
      </c>
      <c r="N146" s="411" t="s">
        <v>1222</v>
      </c>
      <c r="O146" s="58"/>
      <c r="P146" s="164"/>
      <c r="Q146" s="164"/>
    </row>
    <row r="147" spans="1:17" ht="288" x14ac:dyDescent="0.2">
      <c r="A147" s="312">
        <v>14</v>
      </c>
      <c r="B147" s="324" t="str">
        <f>IFERROR(VLOOKUP(A147,'Impact Indicators - Section B'!$A$9:$R$27,18,FALSE),"")</f>
        <v/>
      </c>
      <c r="C147" s="410" t="str">
        <f>IFERROR(IF(VLOOKUP(K147,'Disaggregation Records'!$D$3:$E$54,2,FALSE)=0,"",VLOOKUP(K147,'Disaggregation Records'!$D$3:$E$54,2,FALSE)),"")</f>
        <v/>
      </c>
      <c r="D147" s="410" t="str">
        <f>IFERROR(IF(VLOOKUP(K147,'Disaggregation Records'!$D$3:$F$54,3,FALSE)=0,"",VLOOKUP(K147,'Disaggregation Records'!$D$3:$F$54,3,FALSE)),"")</f>
        <v/>
      </c>
      <c r="E147" s="315"/>
      <c r="F147" s="315"/>
      <c r="G147" s="315"/>
      <c r="H147" s="314"/>
      <c r="I147" s="337"/>
      <c r="J147" s="407">
        <f t="shared" si="8"/>
        <v>139</v>
      </c>
      <c r="K147" s="407" t="str">
        <f t="shared" si="9"/>
        <v/>
      </c>
      <c r="L147" s="407" t="b">
        <f t="shared" si="10"/>
        <v>1</v>
      </c>
      <c r="M147" s="407" t="b">
        <f t="shared" si="11"/>
        <v>0</v>
      </c>
      <c r="N147" s="411" t="s">
        <v>1223</v>
      </c>
      <c r="O147" s="58"/>
      <c r="P147" s="164"/>
      <c r="Q147" s="164"/>
    </row>
    <row r="148" spans="1:17" ht="288" x14ac:dyDescent="0.2">
      <c r="A148" s="312">
        <v>14</v>
      </c>
      <c r="B148" s="324" t="str">
        <f>IFERROR(VLOOKUP(A148,'Impact Indicators - Section B'!$A$9:$R$27,18,FALSE),"")</f>
        <v/>
      </c>
      <c r="C148" s="410" t="str">
        <f>IFERROR(IF(VLOOKUP(K148,'Disaggregation Records'!$D$3:$E$54,2,FALSE)=0,"",VLOOKUP(K148,'Disaggregation Records'!$D$3:$E$54,2,FALSE)),"")</f>
        <v/>
      </c>
      <c r="D148" s="410" t="str">
        <f>IFERROR(IF(VLOOKUP(K148,'Disaggregation Records'!$D$3:$F$54,3,FALSE)=0,"",VLOOKUP(K148,'Disaggregation Records'!$D$3:$F$54,3,FALSE)),"")</f>
        <v/>
      </c>
      <c r="E148" s="315"/>
      <c r="F148" s="315"/>
      <c r="G148" s="315"/>
      <c r="H148" s="314"/>
      <c r="I148" s="337"/>
      <c r="J148" s="407">
        <f t="shared" si="8"/>
        <v>140</v>
      </c>
      <c r="K148" s="407" t="str">
        <f t="shared" si="9"/>
        <v/>
      </c>
      <c r="L148" s="407" t="b">
        <f t="shared" si="10"/>
        <v>1</v>
      </c>
      <c r="M148" s="407" t="b">
        <f t="shared" si="11"/>
        <v>0</v>
      </c>
      <c r="N148" s="411" t="s">
        <v>1224</v>
      </c>
      <c r="O148" s="58"/>
      <c r="P148" s="164"/>
      <c r="Q148" s="164"/>
    </row>
    <row r="149" spans="1:17" ht="288" x14ac:dyDescent="0.2">
      <c r="A149" s="312">
        <v>15</v>
      </c>
      <c r="B149" s="324" t="str">
        <f>IFERROR(VLOOKUP(A149,'Impact Indicators - Section B'!$A$9:$R$27,18,FALSE),"")</f>
        <v/>
      </c>
      <c r="C149" s="410" t="str">
        <f>IFERROR(IF(VLOOKUP(K149,'Disaggregation Records'!$D$3:$E$54,2,FALSE)=0,"",VLOOKUP(K149,'Disaggregation Records'!$D$3:$E$54,2,FALSE)),"")</f>
        <v/>
      </c>
      <c r="D149" s="410" t="str">
        <f>IFERROR(IF(VLOOKUP(K149,'Disaggregation Records'!$D$3:$F$54,3,FALSE)=0,"",VLOOKUP(K149,'Disaggregation Records'!$D$3:$F$54,3,FALSE)),"")</f>
        <v/>
      </c>
      <c r="E149" s="315"/>
      <c r="F149" s="315"/>
      <c r="G149" s="315"/>
      <c r="H149" s="314"/>
      <c r="I149" s="337"/>
      <c r="J149" s="407">
        <f t="shared" si="8"/>
        <v>141</v>
      </c>
      <c r="K149" s="407" t="str">
        <f t="shared" si="9"/>
        <v/>
      </c>
      <c r="L149" s="407" t="b">
        <f t="shared" si="10"/>
        <v>1</v>
      </c>
      <c r="M149" s="407" t="b">
        <f t="shared" si="11"/>
        <v>0</v>
      </c>
      <c r="N149" s="411" t="s">
        <v>1225</v>
      </c>
      <c r="O149" s="58"/>
      <c r="P149" s="164"/>
      <c r="Q149" s="164"/>
    </row>
    <row r="150" spans="1:17" ht="288" x14ac:dyDescent="0.2">
      <c r="A150" s="312">
        <v>15</v>
      </c>
      <c r="B150" s="324" t="str">
        <f>IFERROR(VLOOKUP(A150,'Impact Indicators - Section B'!$A$9:$R$27,18,FALSE),"")</f>
        <v/>
      </c>
      <c r="C150" s="410" t="str">
        <f>IFERROR(IF(VLOOKUP(K150,'Disaggregation Records'!$D$3:$E$54,2,FALSE)=0,"",VLOOKUP(K150,'Disaggregation Records'!$D$3:$E$54,2,FALSE)),"")</f>
        <v/>
      </c>
      <c r="D150" s="410" t="str">
        <f>IFERROR(IF(VLOOKUP(K150,'Disaggregation Records'!$D$3:$F$54,3,FALSE)=0,"",VLOOKUP(K150,'Disaggregation Records'!$D$3:$F$54,3,FALSE)),"")</f>
        <v/>
      </c>
      <c r="E150" s="315"/>
      <c r="F150" s="315"/>
      <c r="G150" s="315"/>
      <c r="H150" s="314"/>
      <c r="I150" s="337"/>
      <c r="J150" s="407">
        <f t="shared" si="8"/>
        <v>142</v>
      </c>
      <c r="K150" s="407" t="str">
        <f t="shared" si="9"/>
        <v/>
      </c>
      <c r="L150" s="407" t="b">
        <f t="shared" si="10"/>
        <v>1</v>
      </c>
      <c r="M150" s="407" t="b">
        <f t="shared" si="11"/>
        <v>0</v>
      </c>
      <c r="N150" s="411" t="s">
        <v>1226</v>
      </c>
      <c r="O150" s="58"/>
      <c r="P150" s="164"/>
      <c r="Q150" s="164"/>
    </row>
    <row r="151" spans="1:17" ht="288" x14ac:dyDescent="0.2">
      <c r="A151" s="312">
        <v>15</v>
      </c>
      <c r="B151" s="324" t="str">
        <f>IFERROR(VLOOKUP(A151,'Impact Indicators - Section B'!$A$9:$R$27,18,FALSE),"")</f>
        <v/>
      </c>
      <c r="C151" s="410" t="str">
        <f>IFERROR(IF(VLOOKUP(K151,'Disaggregation Records'!$D$3:$E$54,2,FALSE)=0,"",VLOOKUP(K151,'Disaggregation Records'!$D$3:$E$54,2,FALSE)),"")</f>
        <v/>
      </c>
      <c r="D151" s="410" t="str">
        <f>IFERROR(IF(VLOOKUP(K151,'Disaggregation Records'!$D$3:$F$54,3,FALSE)=0,"",VLOOKUP(K151,'Disaggregation Records'!$D$3:$F$54,3,FALSE)),"")</f>
        <v/>
      </c>
      <c r="E151" s="315"/>
      <c r="F151" s="315"/>
      <c r="G151" s="315"/>
      <c r="H151" s="314"/>
      <c r="I151" s="337"/>
      <c r="J151" s="407">
        <f t="shared" si="8"/>
        <v>143</v>
      </c>
      <c r="K151" s="407" t="str">
        <f t="shared" si="9"/>
        <v/>
      </c>
      <c r="L151" s="407" t="b">
        <f t="shared" si="10"/>
        <v>1</v>
      </c>
      <c r="M151" s="407" t="b">
        <f t="shared" si="11"/>
        <v>0</v>
      </c>
      <c r="N151" s="411" t="s">
        <v>1227</v>
      </c>
      <c r="O151" s="58"/>
      <c r="P151" s="164"/>
      <c r="Q151" s="164"/>
    </row>
    <row r="152" spans="1:17" ht="288" x14ac:dyDescent="0.2">
      <c r="A152" s="312">
        <v>15</v>
      </c>
      <c r="B152" s="324" t="str">
        <f>IFERROR(VLOOKUP(A152,'Impact Indicators - Section B'!$A$9:$R$27,18,FALSE),"")</f>
        <v/>
      </c>
      <c r="C152" s="410" t="str">
        <f>IFERROR(IF(VLOOKUP(K152,'Disaggregation Records'!$D$3:$E$54,2,FALSE)=0,"",VLOOKUP(K152,'Disaggregation Records'!$D$3:$E$54,2,FALSE)),"")</f>
        <v/>
      </c>
      <c r="D152" s="410" t="str">
        <f>IFERROR(IF(VLOOKUP(K152,'Disaggregation Records'!$D$3:$F$54,3,FALSE)=0,"",VLOOKUP(K152,'Disaggregation Records'!$D$3:$F$54,3,FALSE)),"")</f>
        <v/>
      </c>
      <c r="E152" s="315"/>
      <c r="F152" s="315"/>
      <c r="G152" s="315"/>
      <c r="H152" s="314"/>
      <c r="I152" s="337"/>
      <c r="J152" s="407">
        <f t="shared" si="8"/>
        <v>144</v>
      </c>
      <c r="K152" s="407" t="str">
        <f t="shared" si="9"/>
        <v/>
      </c>
      <c r="L152" s="407" t="b">
        <f t="shared" si="10"/>
        <v>1</v>
      </c>
      <c r="M152" s="407" t="b">
        <f t="shared" si="11"/>
        <v>0</v>
      </c>
      <c r="N152" s="411" t="s">
        <v>1228</v>
      </c>
      <c r="O152" s="58"/>
      <c r="P152" s="164"/>
      <c r="Q152" s="164"/>
    </row>
    <row r="153" spans="1:17" ht="288" x14ac:dyDescent="0.2">
      <c r="A153" s="312">
        <v>15</v>
      </c>
      <c r="B153" s="324" t="str">
        <f>IFERROR(VLOOKUP(A153,'Impact Indicators - Section B'!$A$9:$R$27,18,FALSE),"")</f>
        <v/>
      </c>
      <c r="C153" s="410" t="str">
        <f>IFERROR(IF(VLOOKUP(K153,'Disaggregation Records'!$D$3:$E$54,2,FALSE)=0,"",VLOOKUP(K153,'Disaggregation Records'!$D$3:$E$54,2,FALSE)),"")</f>
        <v/>
      </c>
      <c r="D153" s="410" t="str">
        <f>IFERROR(IF(VLOOKUP(K153,'Disaggregation Records'!$D$3:$F$54,3,FALSE)=0,"",VLOOKUP(K153,'Disaggregation Records'!$D$3:$F$54,3,FALSE)),"")</f>
        <v/>
      </c>
      <c r="E153" s="315"/>
      <c r="F153" s="315"/>
      <c r="G153" s="315"/>
      <c r="H153" s="314"/>
      <c r="I153" s="337"/>
      <c r="J153" s="407">
        <f t="shared" si="8"/>
        <v>145</v>
      </c>
      <c r="K153" s="407" t="str">
        <f t="shared" si="9"/>
        <v/>
      </c>
      <c r="L153" s="407" t="b">
        <f t="shared" si="10"/>
        <v>1</v>
      </c>
      <c r="M153" s="407" t="b">
        <f t="shared" si="11"/>
        <v>0</v>
      </c>
      <c r="N153" s="411" t="s">
        <v>1229</v>
      </c>
      <c r="O153" s="58"/>
      <c r="P153" s="164"/>
      <c r="Q153" s="164"/>
    </row>
    <row r="154" spans="1:17" ht="288" x14ac:dyDescent="0.2">
      <c r="A154" s="312">
        <v>15</v>
      </c>
      <c r="B154" s="324" t="str">
        <f>IFERROR(VLOOKUP(A154,'Impact Indicators - Section B'!$A$9:$R$27,18,FALSE),"")</f>
        <v/>
      </c>
      <c r="C154" s="410" t="str">
        <f>IFERROR(IF(VLOOKUP(K154,'Disaggregation Records'!$D$3:$E$54,2,FALSE)=0,"",VLOOKUP(K154,'Disaggregation Records'!$D$3:$E$54,2,FALSE)),"")</f>
        <v/>
      </c>
      <c r="D154" s="410" t="str">
        <f>IFERROR(IF(VLOOKUP(K154,'Disaggregation Records'!$D$3:$F$54,3,FALSE)=0,"",VLOOKUP(K154,'Disaggregation Records'!$D$3:$F$54,3,FALSE)),"")</f>
        <v/>
      </c>
      <c r="E154" s="315"/>
      <c r="F154" s="315"/>
      <c r="G154" s="315"/>
      <c r="H154" s="314"/>
      <c r="I154" s="337"/>
      <c r="J154" s="407">
        <f t="shared" si="8"/>
        <v>146</v>
      </c>
      <c r="K154" s="407" t="str">
        <f t="shared" si="9"/>
        <v/>
      </c>
      <c r="L154" s="407" t="b">
        <f t="shared" si="10"/>
        <v>1</v>
      </c>
      <c r="M154" s="407" t="b">
        <f t="shared" si="11"/>
        <v>0</v>
      </c>
      <c r="N154" s="411" t="s">
        <v>1230</v>
      </c>
      <c r="O154" s="58"/>
      <c r="P154" s="164"/>
      <c r="Q154" s="164"/>
    </row>
    <row r="155" spans="1:17" ht="288" x14ac:dyDescent="0.2">
      <c r="A155" s="312">
        <v>15</v>
      </c>
      <c r="B155" s="324" t="str">
        <f>IFERROR(VLOOKUP(A155,'Impact Indicators - Section B'!$A$9:$R$27,18,FALSE),"")</f>
        <v/>
      </c>
      <c r="C155" s="410" t="str">
        <f>IFERROR(IF(VLOOKUP(K155,'Disaggregation Records'!$D$3:$E$54,2,FALSE)=0,"",VLOOKUP(K155,'Disaggregation Records'!$D$3:$E$54,2,FALSE)),"")</f>
        <v/>
      </c>
      <c r="D155" s="410" t="str">
        <f>IFERROR(IF(VLOOKUP(K155,'Disaggregation Records'!$D$3:$F$54,3,FALSE)=0,"",VLOOKUP(K155,'Disaggregation Records'!$D$3:$F$54,3,FALSE)),"")</f>
        <v/>
      </c>
      <c r="E155" s="315"/>
      <c r="F155" s="315"/>
      <c r="G155" s="315"/>
      <c r="H155" s="314"/>
      <c r="I155" s="337"/>
      <c r="J155" s="407">
        <f t="shared" si="8"/>
        <v>147</v>
      </c>
      <c r="K155" s="407" t="str">
        <f t="shared" si="9"/>
        <v/>
      </c>
      <c r="L155" s="407" t="b">
        <f t="shared" si="10"/>
        <v>1</v>
      </c>
      <c r="M155" s="407" t="b">
        <f t="shared" si="11"/>
        <v>0</v>
      </c>
      <c r="N155" s="411" t="s">
        <v>1231</v>
      </c>
      <c r="O155" s="58"/>
      <c r="P155" s="164"/>
      <c r="Q155" s="164"/>
    </row>
    <row r="156" spans="1:17" ht="288" x14ac:dyDescent="0.2">
      <c r="A156" s="312">
        <v>15</v>
      </c>
      <c r="B156" s="324" t="str">
        <f>IFERROR(VLOOKUP(A156,'Impact Indicators - Section B'!$A$9:$R$27,18,FALSE),"")</f>
        <v/>
      </c>
      <c r="C156" s="410" t="str">
        <f>IFERROR(IF(VLOOKUP(K156,'Disaggregation Records'!$D$3:$E$54,2,FALSE)=0,"",VLOOKUP(K156,'Disaggregation Records'!$D$3:$E$54,2,FALSE)),"")</f>
        <v/>
      </c>
      <c r="D156" s="410" t="str">
        <f>IFERROR(IF(VLOOKUP(K156,'Disaggregation Records'!$D$3:$F$54,3,FALSE)=0,"",VLOOKUP(K156,'Disaggregation Records'!$D$3:$F$54,3,FALSE)),"")</f>
        <v/>
      </c>
      <c r="E156" s="315"/>
      <c r="F156" s="315"/>
      <c r="G156" s="315"/>
      <c r="H156" s="314"/>
      <c r="I156" s="337"/>
      <c r="J156" s="407">
        <f t="shared" si="8"/>
        <v>148</v>
      </c>
      <c r="K156" s="407" t="str">
        <f t="shared" si="9"/>
        <v/>
      </c>
      <c r="L156" s="407" t="b">
        <f t="shared" si="10"/>
        <v>1</v>
      </c>
      <c r="M156" s="407" t="b">
        <f t="shared" si="11"/>
        <v>0</v>
      </c>
      <c r="N156" s="411" t="s">
        <v>1232</v>
      </c>
      <c r="O156" s="58"/>
      <c r="P156" s="164"/>
      <c r="Q156" s="164"/>
    </row>
    <row r="157" spans="1:17" ht="288" x14ac:dyDescent="0.2">
      <c r="A157" s="312">
        <v>15</v>
      </c>
      <c r="B157" s="324" t="str">
        <f>IFERROR(VLOOKUP(A157,'Impact Indicators - Section B'!$A$9:$R$27,18,FALSE),"")</f>
        <v/>
      </c>
      <c r="C157" s="410" t="str">
        <f>IFERROR(IF(VLOOKUP(K157,'Disaggregation Records'!$D$3:$E$54,2,FALSE)=0,"",VLOOKUP(K157,'Disaggregation Records'!$D$3:$E$54,2,FALSE)),"")</f>
        <v/>
      </c>
      <c r="D157" s="410" t="str">
        <f>IFERROR(IF(VLOOKUP(K157,'Disaggregation Records'!$D$3:$F$54,3,FALSE)=0,"",VLOOKUP(K157,'Disaggregation Records'!$D$3:$F$54,3,FALSE)),"")</f>
        <v/>
      </c>
      <c r="E157" s="315"/>
      <c r="F157" s="315"/>
      <c r="G157" s="315"/>
      <c r="H157" s="314"/>
      <c r="I157" s="337"/>
      <c r="J157" s="407">
        <f t="shared" si="8"/>
        <v>149</v>
      </c>
      <c r="K157" s="407" t="str">
        <f t="shared" si="9"/>
        <v/>
      </c>
      <c r="L157" s="407" t="b">
        <f t="shared" si="10"/>
        <v>1</v>
      </c>
      <c r="M157" s="407" t="b">
        <f t="shared" si="11"/>
        <v>0</v>
      </c>
      <c r="N157" s="411" t="s">
        <v>1233</v>
      </c>
      <c r="O157" s="58"/>
      <c r="P157" s="164"/>
      <c r="Q157" s="164"/>
    </row>
    <row r="158" spans="1:17" ht="288" x14ac:dyDescent="0.2">
      <c r="A158" s="312">
        <v>15</v>
      </c>
      <c r="B158" s="324" t="str">
        <f>IFERROR(VLOOKUP(A158,'Impact Indicators - Section B'!$A$9:$R$27,18,FALSE),"")</f>
        <v/>
      </c>
      <c r="C158" s="410" t="str">
        <f>IFERROR(IF(VLOOKUP(K158,'Disaggregation Records'!$D$3:$E$54,2,FALSE)=0,"",VLOOKUP(K158,'Disaggregation Records'!$D$3:$E$54,2,FALSE)),"")</f>
        <v/>
      </c>
      <c r="D158" s="410" t="str">
        <f>IFERROR(IF(VLOOKUP(K158,'Disaggregation Records'!$D$3:$F$54,3,FALSE)=0,"",VLOOKUP(K158,'Disaggregation Records'!$D$3:$F$54,3,FALSE)),"")</f>
        <v/>
      </c>
      <c r="E158" s="315"/>
      <c r="F158" s="315"/>
      <c r="G158" s="315"/>
      <c r="H158" s="314"/>
      <c r="I158" s="337"/>
      <c r="J158" s="407">
        <f t="shared" si="8"/>
        <v>150</v>
      </c>
      <c r="K158" s="407" t="str">
        <f t="shared" si="9"/>
        <v/>
      </c>
      <c r="L158" s="407" t="b">
        <f t="shared" si="10"/>
        <v>1</v>
      </c>
      <c r="M158" s="407" t="b">
        <f t="shared" si="11"/>
        <v>0</v>
      </c>
      <c r="N158" s="411" t="s">
        <v>1234</v>
      </c>
      <c r="O158" s="58"/>
      <c r="P158" s="164"/>
      <c r="Q158" s="164"/>
    </row>
    <row r="159" spans="1:17" ht="17" thickBot="1" x14ac:dyDescent="0.25">
      <c r="A159" s="76"/>
      <c r="B159" s="77"/>
      <c r="C159" s="77"/>
      <c r="D159" s="77"/>
      <c r="E159" s="77"/>
      <c r="F159" s="77"/>
      <c r="G159" s="77"/>
      <c r="H159" s="77"/>
      <c r="I159" s="77"/>
      <c r="J159" s="149"/>
      <c r="K159" s="149"/>
      <c r="L159" s="149"/>
      <c r="M159" s="149"/>
      <c r="N159" s="149"/>
      <c r="O159" s="68"/>
      <c r="P159" s="164"/>
      <c r="Q159" s="164"/>
    </row>
    <row r="160" spans="1:17" x14ac:dyDescent="0.2">
      <c r="J160" s="150"/>
      <c r="K160" s="150"/>
      <c r="L160" s="150"/>
      <c r="M160" s="150"/>
      <c r="N160" s="150"/>
      <c r="P160" s="164"/>
      <c r="Q160" s="164"/>
    </row>
    <row r="161" spans="1:17" x14ac:dyDescent="0.2">
      <c r="J161" s="150"/>
      <c r="K161" s="150"/>
      <c r="L161" s="150"/>
      <c r="M161" s="150"/>
      <c r="N161" s="150"/>
      <c r="P161" s="164"/>
      <c r="Q161" s="164"/>
    </row>
    <row r="162" spans="1:17" x14ac:dyDescent="0.2">
      <c r="J162" s="150"/>
      <c r="K162" s="150"/>
      <c r="L162" s="150"/>
      <c r="M162" s="150"/>
      <c r="N162" s="150"/>
      <c r="P162" s="164"/>
      <c r="Q162" s="164"/>
    </row>
    <row r="163" spans="1:17" x14ac:dyDescent="0.2">
      <c r="J163" s="150"/>
      <c r="K163" s="150"/>
      <c r="L163" s="150"/>
      <c r="M163" s="150"/>
      <c r="N163" s="150"/>
      <c r="P163" s="164"/>
      <c r="Q163" s="164"/>
    </row>
    <row r="164" spans="1:17" ht="17" thickBot="1" x14ac:dyDescent="0.25">
      <c r="J164" s="150"/>
      <c r="K164" s="150"/>
      <c r="L164" s="150"/>
      <c r="M164" s="150"/>
      <c r="N164" s="150"/>
      <c r="P164" s="164"/>
      <c r="Q164" s="164"/>
    </row>
    <row r="165" spans="1:17" ht="17" thickBot="1" x14ac:dyDescent="0.25">
      <c r="A165" s="454" t="s">
        <v>30</v>
      </c>
      <c r="B165" s="455"/>
      <c r="C165" s="455"/>
      <c r="D165" s="455"/>
      <c r="E165" s="455"/>
      <c r="F165" s="455"/>
      <c r="G165" s="455"/>
      <c r="H165" s="455"/>
      <c r="I165" s="147"/>
      <c r="J165" s="151"/>
      <c r="K165" s="152"/>
      <c r="L165" s="151"/>
      <c r="M165" s="151"/>
      <c r="N165" s="151"/>
      <c r="O165" s="136"/>
      <c r="P165" s="164"/>
      <c r="Q165" s="164"/>
    </row>
    <row r="166" spans="1:17" ht="144" x14ac:dyDescent="0.2">
      <c r="A166" s="383" t="s">
        <v>24</v>
      </c>
      <c r="B166" s="383" t="s">
        <v>135</v>
      </c>
      <c r="C166" s="383" t="s">
        <v>43</v>
      </c>
      <c r="D166" s="383" t="s">
        <v>32</v>
      </c>
      <c r="E166" s="383" t="s">
        <v>33</v>
      </c>
      <c r="F166" s="383" t="s">
        <v>34</v>
      </c>
      <c r="G166" s="383" t="s">
        <v>18</v>
      </c>
      <c r="H166" s="383" t="s">
        <v>9</v>
      </c>
      <c r="I166" s="409"/>
      <c r="J166" s="403">
        <v>0</v>
      </c>
      <c r="K166" s="403" t="s">
        <v>119</v>
      </c>
      <c r="L166" s="403" t="s">
        <v>105</v>
      </c>
      <c r="M166" s="403" t="s">
        <v>64</v>
      </c>
      <c r="N166" s="383" t="s">
        <v>66</v>
      </c>
      <c r="O166" s="58"/>
      <c r="P166" s="164"/>
      <c r="Q166" s="164"/>
    </row>
    <row r="167" spans="1:17" ht="176" x14ac:dyDescent="0.2">
      <c r="A167" s="312" t="s">
        <v>93</v>
      </c>
      <c r="B167" s="324" t="str">
        <f>IFERROR(VLOOKUP(A167,'Outcome Indicators - Section C'!$A$10:$R$27,18,FALSE),"")</f>
        <v/>
      </c>
      <c r="C167" s="410" t="str">
        <f>IFERROR(IF(VLOOKUP(K167,'Disaggregation Records'!$D$57:$E$90,2,FALSE)=0,"",VLOOKUP(K167,'Disaggregation Records'!$D$57:$E$90,2,FALSE)),"")</f>
        <v/>
      </c>
      <c r="D167" s="410" t="str">
        <f>IFERROR(IF(VLOOKUP(K167,'Disaggregation Records'!$D$57:$F$90,3,FALSE)=0,"",VLOOKUP(K167,'Disaggregation Records'!$D$57:$F$90,3,FALSE)),"")</f>
        <v/>
      </c>
      <c r="E167" s="380" t="s">
        <v>54</v>
      </c>
      <c r="F167" s="380" t="s">
        <v>55</v>
      </c>
      <c r="G167" s="380" t="s">
        <v>56</v>
      </c>
      <c r="H167" s="313" t="s">
        <v>100</v>
      </c>
      <c r="I167" s="337"/>
      <c r="J167" s="407">
        <f>IF(B167=B166,J166+1,0)</f>
        <v>0</v>
      </c>
      <c r="K167" s="407" t="str">
        <f>IF(B167&lt;&gt;"",B167&amp;"-"&amp;J167,"")</f>
        <v/>
      </c>
      <c r="L167" s="407" t="b">
        <f>IFERROR(TRUE,FALSE)</f>
        <v>1</v>
      </c>
      <c r="M167" s="407" t="b">
        <f>IFERROR(IF(B167&lt;&gt;"",TRUE,FALSE),"")</f>
        <v>0</v>
      </c>
      <c r="N167" s="411" t="s">
        <v>65</v>
      </c>
      <c r="O167" s="58"/>
      <c r="P167" s="164"/>
      <c r="Q167" s="164"/>
    </row>
    <row r="168" spans="1:17" ht="288" x14ac:dyDescent="0.2">
      <c r="A168" s="312">
        <v>1</v>
      </c>
      <c r="B168" s="324" t="str">
        <f>IFERROR(VLOOKUP(A168,'Outcome Indicators - Section C'!$A$10:$R$27,18,FALSE),"")</f>
        <v/>
      </c>
      <c r="C168" s="410" t="str">
        <f>IFERROR(IF(VLOOKUP(K168,'Disaggregation Records'!$D$57:$E$90,2,FALSE)=0,"",VLOOKUP(K168,'Disaggregation Records'!$D$57:$E$90,2,FALSE)),"")</f>
        <v/>
      </c>
      <c r="D168" s="410" t="str">
        <f>IFERROR(IF(VLOOKUP(K168,'Disaggregation Records'!$D$57:$F$90,3,FALSE)=0,"",VLOOKUP(K168,'Disaggregation Records'!$D$57:$F$90,3,FALSE)),"")</f>
        <v/>
      </c>
      <c r="E168" s="380"/>
      <c r="F168" s="380"/>
      <c r="G168" s="380"/>
      <c r="H168" s="313"/>
      <c r="I168" s="337"/>
      <c r="J168" s="407">
        <f t="shared" ref="J168:J231" si="12">IF(B168=B167,J167+1,0)</f>
        <v>1</v>
      </c>
      <c r="K168" s="407" t="str">
        <f t="shared" ref="K168:K231" si="13">IF(B168&lt;&gt;"",B168&amp;"-"&amp;J168,"")</f>
        <v/>
      </c>
      <c r="L168" s="407" t="b">
        <f t="shared" ref="L168:L231" si="14">IFERROR(TRUE,FALSE)</f>
        <v>1</v>
      </c>
      <c r="M168" s="407" t="b">
        <f t="shared" ref="M168:M231" si="15">IFERROR(IF(B168&lt;&gt;"",TRUE,FALSE),"")</f>
        <v>0</v>
      </c>
      <c r="N168" s="411" t="s">
        <v>1235</v>
      </c>
      <c r="O168" s="58"/>
      <c r="P168" s="164"/>
      <c r="Q168" s="164"/>
    </row>
    <row r="169" spans="1:17" ht="288" x14ac:dyDescent="0.2">
      <c r="A169" s="312">
        <v>1</v>
      </c>
      <c r="B169" s="324" t="str">
        <f>IFERROR(VLOOKUP(A169,'Outcome Indicators - Section C'!$A$10:$R$27,18,FALSE),"")</f>
        <v/>
      </c>
      <c r="C169" s="410" t="str">
        <f>IFERROR(IF(VLOOKUP(K169,'Disaggregation Records'!$D$57:$E$90,2,FALSE)=0,"",VLOOKUP(K169,'Disaggregation Records'!$D$57:$E$90,2,FALSE)),"")</f>
        <v/>
      </c>
      <c r="D169" s="410" t="str">
        <f>IFERROR(IF(VLOOKUP(K169,'Disaggregation Records'!$D$57:$F$90,3,FALSE)=0,"",VLOOKUP(K169,'Disaggregation Records'!$D$57:$F$90,3,FALSE)),"")</f>
        <v/>
      </c>
      <c r="E169" s="380"/>
      <c r="F169" s="380"/>
      <c r="G169" s="380"/>
      <c r="H169" s="313"/>
      <c r="I169" s="337"/>
      <c r="J169" s="407">
        <f t="shared" si="12"/>
        <v>2</v>
      </c>
      <c r="K169" s="407" t="str">
        <f t="shared" si="13"/>
        <v/>
      </c>
      <c r="L169" s="407" t="b">
        <f t="shared" si="14"/>
        <v>1</v>
      </c>
      <c r="M169" s="407" t="b">
        <f t="shared" si="15"/>
        <v>0</v>
      </c>
      <c r="N169" s="411" t="s">
        <v>1236</v>
      </c>
      <c r="O169" s="58"/>
      <c r="P169" s="164"/>
      <c r="Q169" s="164"/>
    </row>
    <row r="170" spans="1:17" ht="288" x14ac:dyDescent="0.2">
      <c r="A170" s="312">
        <v>1</v>
      </c>
      <c r="B170" s="324" t="str">
        <f>IFERROR(VLOOKUP(A170,'Outcome Indicators - Section C'!$A$10:$R$27,18,FALSE),"")</f>
        <v/>
      </c>
      <c r="C170" s="410" t="str">
        <f>IFERROR(IF(VLOOKUP(K170,'Disaggregation Records'!$D$57:$E$90,2,FALSE)=0,"",VLOOKUP(K170,'Disaggregation Records'!$D$57:$E$90,2,FALSE)),"")</f>
        <v/>
      </c>
      <c r="D170" s="410" t="str">
        <f>IFERROR(IF(VLOOKUP(K170,'Disaggregation Records'!$D$57:$F$90,3,FALSE)=0,"",VLOOKUP(K170,'Disaggregation Records'!$D$57:$F$90,3,FALSE)),"")</f>
        <v/>
      </c>
      <c r="E170" s="380"/>
      <c r="F170" s="380"/>
      <c r="G170" s="380"/>
      <c r="H170" s="313"/>
      <c r="I170" s="337"/>
      <c r="J170" s="407">
        <f t="shared" si="12"/>
        <v>3</v>
      </c>
      <c r="K170" s="407" t="str">
        <f t="shared" si="13"/>
        <v/>
      </c>
      <c r="L170" s="407" t="b">
        <f t="shared" si="14"/>
        <v>1</v>
      </c>
      <c r="M170" s="407" t="b">
        <f t="shared" si="15"/>
        <v>0</v>
      </c>
      <c r="N170" s="411" t="s">
        <v>1237</v>
      </c>
      <c r="O170" s="58"/>
      <c r="P170" s="164"/>
      <c r="Q170" s="164"/>
    </row>
    <row r="171" spans="1:17" ht="288" x14ac:dyDescent="0.2">
      <c r="A171" s="312">
        <v>1</v>
      </c>
      <c r="B171" s="324" t="str">
        <f>IFERROR(VLOOKUP(A171,'Outcome Indicators - Section C'!$A$10:$R$27,18,FALSE),"")</f>
        <v/>
      </c>
      <c r="C171" s="410" t="str">
        <f>IFERROR(IF(VLOOKUP(K171,'Disaggregation Records'!$D$57:$E$90,2,FALSE)=0,"",VLOOKUP(K171,'Disaggregation Records'!$D$57:$E$90,2,FALSE)),"")</f>
        <v/>
      </c>
      <c r="D171" s="410" t="str">
        <f>IFERROR(IF(VLOOKUP(K171,'Disaggregation Records'!$D$57:$F$90,3,FALSE)=0,"",VLOOKUP(K171,'Disaggregation Records'!$D$57:$F$90,3,FALSE)),"")</f>
        <v/>
      </c>
      <c r="E171" s="380"/>
      <c r="F171" s="380"/>
      <c r="G171" s="380"/>
      <c r="H171" s="313"/>
      <c r="I171" s="337"/>
      <c r="J171" s="407">
        <f t="shared" si="12"/>
        <v>4</v>
      </c>
      <c r="K171" s="407" t="str">
        <f t="shared" si="13"/>
        <v/>
      </c>
      <c r="L171" s="407" t="b">
        <f t="shared" si="14"/>
        <v>1</v>
      </c>
      <c r="M171" s="407" t="b">
        <f t="shared" si="15"/>
        <v>0</v>
      </c>
      <c r="N171" s="411" t="s">
        <v>1238</v>
      </c>
      <c r="O171" s="58"/>
      <c r="P171" s="164"/>
      <c r="Q171" s="164"/>
    </row>
    <row r="172" spans="1:17" ht="288" x14ac:dyDescent="0.2">
      <c r="A172" s="312">
        <v>1</v>
      </c>
      <c r="B172" s="324" t="str">
        <f>IFERROR(VLOOKUP(A172,'Outcome Indicators - Section C'!$A$10:$R$27,18,FALSE),"")</f>
        <v/>
      </c>
      <c r="C172" s="410" t="str">
        <f>IFERROR(IF(VLOOKUP(K172,'Disaggregation Records'!$D$57:$E$90,2,FALSE)=0,"",VLOOKUP(K172,'Disaggregation Records'!$D$57:$E$90,2,FALSE)),"")</f>
        <v/>
      </c>
      <c r="D172" s="410" t="str">
        <f>IFERROR(IF(VLOOKUP(K172,'Disaggregation Records'!$D$57:$F$90,3,FALSE)=0,"",VLOOKUP(K172,'Disaggregation Records'!$D$57:$F$90,3,FALSE)),"")</f>
        <v/>
      </c>
      <c r="E172" s="380"/>
      <c r="F172" s="380"/>
      <c r="G172" s="380"/>
      <c r="H172" s="313"/>
      <c r="I172" s="337"/>
      <c r="J172" s="407">
        <f t="shared" si="12"/>
        <v>5</v>
      </c>
      <c r="K172" s="407" t="str">
        <f t="shared" si="13"/>
        <v/>
      </c>
      <c r="L172" s="407" t="b">
        <f t="shared" si="14"/>
        <v>1</v>
      </c>
      <c r="M172" s="407" t="b">
        <f t="shared" si="15"/>
        <v>0</v>
      </c>
      <c r="N172" s="411" t="s">
        <v>1239</v>
      </c>
      <c r="O172" s="58"/>
      <c r="P172" s="164"/>
      <c r="Q172" s="164"/>
    </row>
    <row r="173" spans="1:17" ht="288" x14ac:dyDescent="0.2">
      <c r="A173" s="312">
        <v>1</v>
      </c>
      <c r="B173" s="324" t="str">
        <f>IFERROR(VLOOKUP(A173,'Outcome Indicators - Section C'!$A$10:$R$27,18,FALSE),"")</f>
        <v/>
      </c>
      <c r="C173" s="410" t="str">
        <f>IFERROR(IF(VLOOKUP(K173,'Disaggregation Records'!$D$57:$E$90,2,FALSE)=0,"",VLOOKUP(K173,'Disaggregation Records'!$D$57:$E$90,2,FALSE)),"")</f>
        <v/>
      </c>
      <c r="D173" s="410" t="str">
        <f>IFERROR(IF(VLOOKUP(K173,'Disaggregation Records'!$D$57:$F$90,3,FALSE)=0,"",VLOOKUP(K173,'Disaggregation Records'!$D$57:$F$90,3,FALSE)),"")</f>
        <v/>
      </c>
      <c r="E173" s="380"/>
      <c r="F173" s="380"/>
      <c r="G173" s="380"/>
      <c r="H173" s="313"/>
      <c r="I173" s="337"/>
      <c r="J173" s="407">
        <f t="shared" si="12"/>
        <v>6</v>
      </c>
      <c r="K173" s="407" t="str">
        <f t="shared" si="13"/>
        <v/>
      </c>
      <c r="L173" s="407" t="b">
        <f t="shared" si="14"/>
        <v>1</v>
      </c>
      <c r="M173" s="407" t="b">
        <f t="shared" si="15"/>
        <v>0</v>
      </c>
      <c r="N173" s="411" t="s">
        <v>1240</v>
      </c>
      <c r="O173" s="58"/>
      <c r="P173" s="164"/>
      <c r="Q173" s="164"/>
    </row>
    <row r="174" spans="1:17" ht="288" x14ac:dyDescent="0.2">
      <c r="A174" s="312">
        <v>1</v>
      </c>
      <c r="B174" s="324" t="str">
        <f>IFERROR(VLOOKUP(A174,'Outcome Indicators - Section C'!$A$10:$R$27,18,FALSE),"")</f>
        <v/>
      </c>
      <c r="C174" s="410" t="str">
        <f>IFERROR(IF(VLOOKUP(K174,'Disaggregation Records'!$D$57:$E$90,2,FALSE)=0,"",VLOOKUP(K174,'Disaggregation Records'!$D$57:$E$90,2,FALSE)),"")</f>
        <v/>
      </c>
      <c r="D174" s="410" t="str">
        <f>IFERROR(IF(VLOOKUP(K174,'Disaggregation Records'!$D$57:$F$90,3,FALSE)=0,"",VLOOKUP(K174,'Disaggregation Records'!$D$57:$F$90,3,FALSE)),"")</f>
        <v/>
      </c>
      <c r="E174" s="380"/>
      <c r="F174" s="380"/>
      <c r="G174" s="380"/>
      <c r="H174" s="313"/>
      <c r="I174" s="337"/>
      <c r="J174" s="407">
        <f t="shared" si="12"/>
        <v>7</v>
      </c>
      <c r="K174" s="407" t="str">
        <f t="shared" si="13"/>
        <v/>
      </c>
      <c r="L174" s="407" t="b">
        <f t="shared" si="14"/>
        <v>1</v>
      </c>
      <c r="M174" s="407" t="b">
        <f t="shared" si="15"/>
        <v>0</v>
      </c>
      <c r="N174" s="411" t="s">
        <v>1241</v>
      </c>
      <c r="O174" s="58"/>
      <c r="P174" s="164"/>
      <c r="Q174" s="164"/>
    </row>
    <row r="175" spans="1:17" ht="288" x14ac:dyDescent="0.2">
      <c r="A175" s="312">
        <v>1</v>
      </c>
      <c r="B175" s="324" t="str">
        <f>IFERROR(VLOOKUP(A175,'Outcome Indicators - Section C'!$A$10:$R$27,18,FALSE),"")</f>
        <v/>
      </c>
      <c r="C175" s="410" t="str">
        <f>IFERROR(IF(VLOOKUP(K175,'Disaggregation Records'!$D$57:$E$90,2,FALSE)=0,"",VLOOKUP(K175,'Disaggregation Records'!$D$57:$E$90,2,FALSE)),"")</f>
        <v/>
      </c>
      <c r="D175" s="410" t="str">
        <f>IFERROR(IF(VLOOKUP(K175,'Disaggregation Records'!$D$57:$F$90,3,FALSE)=0,"",VLOOKUP(K175,'Disaggregation Records'!$D$57:$F$90,3,FALSE)),"")</f>
        <v/>
      </c>
      <c r="E175" s="380"/>
      <c r="F175" s="380"/>
      <c r="G175" s="380"/>
      <c r="H175" s="313"/>
      <c r="I175" s="337"/>
      <c r="J175" s="407">
        <f t="shared" si="12"/>
        <v>8</v>
      </c>
      <c r="K175" s="407" t="str">
        <f t="shared" si="13"/>
        <v/>
      </c>
      <c r="L175" s="407" t="b">
        <f t="shared" si="14"/>
        <v>1</v>
      </c>
      <c r="M175" s="407" t="b">
        <f t="shared" si="15"/>
        <v>0</v>
      </c>
      <c r="N175" s="411" t="s">
        <v>1242</v>
      </c>
      <c r="O175" s="58"/>
      <c r="P175" s="164"/>
      <c r="Q175" s="164"/>
    </row>
    <row r="176" spans="1:17" ht="288" x14ac:dyDescent="0.2">
      <c r="A176" s="312">
        <v>1</v>
      </c>
      <c r="B176" s="324" t="str">
        <f>IFERROR(VLOOKUP(A176,'Outcome Indicators - Section C'!$A$10:$R$27,18,FALSE),"")</f>
        <v/>
      </c>
      <c r="C176" s="410" t="str">
        <f>IFERROR(IF(VLOOKUP(K176,'Disaggregation Records'!$D$57:$E$90,2,FALSE)=0,"",VLOOKUP(K176,'Disaggregation Records'!$D$57:$E$90,2,FALSE)),"")</f>
        <v/>
      </c>
      <c r="D176" s="410" t="str">
        <f>IFERROR(IF(VLOOKUP(K176,'Disaggregation Records'!$D$57:$F$90,3,FALSE)=0,"",VLOOKUP(K176,'Disaggregation Records'!$D$57:$F$90,3,FALSE)),"")</f>
        <v/>
      </c>
      <c r="E176" s="380"/>
      <c r="F176" s="380"/>
      <c r="G176" s="380"/>
      <c r="H176" s="313"/>
      <c r="I176" s="337"/>
      <c r="J176" s="407">
        <f t="shared" si="12"/>
        <v>9</v>
      </c>
      <c r="K176" s="407" t="str">
        <f t="shared" si="13"/>
        <v/>
      </c>
      <c r="L176" s="407" t="b">
        <f t="shared" si="14"/>
        <v>1</v>
      </c>
      <c r="M176" s="407" t="b">
        <f t="shared" si="15"/>
        <v>0</v>
      </c>
      <c r="N176" s="411" t="s">
        <v>1243</v>
      </c>
      <c r="O176" s="58"/>
      <c r="P176" s="164"/>
      <c r="Q176" s="164"/>
    </row>
    <row r="177" spans="1:17" ht="288" x14ac:dyDescent="0.2">
      <c r="A177" s="312">
        <v>1</v>
      </c>
      <c r="B177" s="324" t="str">
        <f>IFERROR(VLOOKUP(A177,'Outcome Indicators - Section C'!$A$10:$R$27,18,FALSE),"")</f>
        <v/>
      </c>
      <c r="C177" s="410" t="str">
        <f>IFERROR(IF(VLOOKUP(K177,'Disaggregation Records'!$D$57:$E$90,2,FALSE)=0,"",VLOOKUP(K177,'Disaggregation Records'!$D$57:$E$90,2,FALSE)),"")</f>
        <v/>
      </c>
      <c r="D177" s="410" t="str">
        <f>IFERROR(IF(VLOOKUP(K177,'Disaggregation Records'!$D$57:$F$90,3,FALSE)=0,"",VLOOKUP(K177,'Disaggregation Records'!$D$57:$F$90,3,FALSE)),"")</f>
        <v/>
      </c>
      <c r="E177" s="380"/>
      <c r="F177" s="380"/>
      <c r="G177" s="380"/>
      <c r="H177" s="313"/>
      <c r="I177" s="337"/>
      <c r="J177" s="407">
        <f t="shared" si="12"/>
        <v>10</v>
      </c>
      <c r="K177" s="407" t="str">
        <f t="shared" si="13"/>
        <v/>
      </c>
      <c r="L177" s="407" t="b">
        <f t="shared" si="14"/>
        <v>1</v>
      </c>
      <c r="M177" s="407" t="b">
        <f t="shared" si="15"/>
        <v>0</v>
      </c>
      <c r="N177" s="411" t="s">
        <v>1244</v>
      </c>
      <c r="O177" s="58"/>
      <c r="P177" s="164"/>
      <c r="Q177" s="164"/>
    </row>
    <row r="178" spans="1:17" ht="288" x14ac:dyDescent="0.2">
      <c r="A178" s="312">
        <v>2</v>
      </c>
      <c r="B178" s="324" t="str">
        <f>IFERROR(VLOOKUP(A178,'Outcome Indicators - Section C'!$A$10:$R$27,18,FALSE),"")</f>
        <v/>
      </c>
      <c r="C178" s="410" t="str">
        <f>IFERROR(IF(VLOOKUP(K178,'Disaggregation Records'!$D$57:$E$90,2,FALSE)=0,"",VLOOKUP(K178,'Disaggregation Records'!$D$57:$E$90,2,FALSE)),"")</f>
        <v/>
      </c>
      <c r="D178" s="410" t="str">
        <f>IFERROR(IF(VLOOKUP(K178,'Disaggregation Records'!$D$57:$F$90,3,FALSE)=0,"",VLOOKUP(K178,'Disaggregation Records'!$D$57:$F$90,3,FALSE)),"")</f>
        <v/>
      </c>
      <c r="E178" s="380"/>
      <c r="F178" s="380"/>
      <c r="G178" s="380"/>
      <c r="H178" s="313"/>
      <c r="I178" s="337"/>
      <c r="J178" s="407">
        <f t="shared" si="12"/>
        <v>11</v>
      </c>
      <c r="K178" s="407" t="str">
        <f t="shared" si="13"/>
        <v/>
      </c>
      <c r="L178" s="407" t="b">
        <f t="shared" si="14"/>
        <v>1</v>
      </c>
      <c r="M178" s="407" t="b">
        <f t="shared" si="15"/>
        <v>0</v>
      </c>
      <c r="N178" s="411" t="s">
        <v>1245</v>
      </c>
      <c r="O178" s="58"/>
      <c r="P178" s="164"/>
      <c r="Q178" s="164"/>
    </row>
    <row r="179" spans="1:17" ht="288" x14ac:dyDescent="0.2">
      <c r="A179" s="312">
        <v>2</v>
      </c>
      <c r="B179" s="324" t="str">
        <f>IFERROR(VLOOKUP(A179,'Outcome Indicators - Section C'!$A$10:$R$27,18,FALSE),"")</f>
        <v/>
      </c>
      <c r="C179" s="410" t="str">
        <f>IFERROR(IF(VLOOKUP(K179,'Disaggregation Records'!$D$57:$E$90,2,FALSE)=0,"",VLOOKUP(K179,'Disaggregation Records'!$D$57:$E$90,2,FALSE)),"")</f>
        <v/>
      </c>
      <c r="D179" s="410" t="str">
        <f>IFERROR(IF(VLOOKUP(K179,'Disaggregation Records'!$D$57:$F$90,3,FALSE)=0,"",VLOOKUP(K179,'Disaggregation Records'!$D$57:$F$90,3,FALSE)),"")</f>
        <v/>
      </c>
      <c r="E179" s="380"/>
      <c r="F179" s="380"/>
      <c r="G179" s="380"/>
      <c r="H179" s="313"/>
      <c r="I179" s="337"/>
      <c r="J179" s="407">
        <f t="shared" si="12"/>
        <v>12</v>
      </c>
      <c r="K179" s="407" t="str">
        <f t="shared" si="13"/>
        <v/>
      </c>
      <c r="L179" s="407" t="b">
        <f t="shared" si="14"/>
        <v>1</v>
      </c>
      <c r="M179" s="407" t="b">
        <f t="shared" si="15"/>
        <v>0</v>
      </c>
      <c r="N179" s="411" t="s">
        <v>1246</v>
      </c>
      <c r="O179" s="58"/>
      <c r="P179" s="164"/>
      <c r="Q179" s="164"/>
    </row>
    <row r="180" spans="1:17" ht="288" x14ac:dyDescent="0.2">
      <c r="A180" s="312">
        <v>2</v>
      </c>
      <c r="B180" s="324" t="str">
        <f>IFERROR(VLOOKUP(A180,'Outcome Indicators - Section C'!$A$10:$R$27,18,FALSE),"")</f>
        <v/>
      </c>
      <c r="C180" s="410" t="str">
        <f>IFERROR(IF(VLOOKUP(K180,'Disaggregation Records'!$D$57:$E$90,2,FALSE)=0,"",VLOOKUP(K180,'Disaggregation Records'!$D$57:$E$90,2,FALSE)),"")</f>
        <v/>
      </c>
      <c r="D180" s="410" t="str">
        <f>IFERROR(IF(VLOOKUP(K180,'Disaggregation Records'!$D$57:$F$90,3,FALSE)=0,"",VLOOKUP(K180,'Disaggregation Records'!$D$57:$F$90,3,FALSE)),"")</f>
        <v/>
      </c>
      <c r="E180" s="380"/>
      <c r="F180" s="380"/>
      <c r="G180" s="380"/>
      <c r="H180" s="313"/>
      <c r="I180" s="337"/>
      <c r="J180" s="407">
        <f t="shared" si="12"/>
        <v>13</v>
      </c>
      <c r="K180" s="407" t="str">
        <f t="shared" si="13"/>
        <v/>
      </c>
      <c r="L180" s="407" t="b">
        <f t="shared" si="14"/>
        <v>1</v>
      </c>
      <c r="M180" s="407" t="b">
        <f t="shared" si="15"/>
        <v>0</v>
      </c>
      <c r="N180" s="411" t="s">
        <v>1247</v>
      </c>
      <c r="O180" s="58"/>
      <c r="P180" s="164"/>
      <c r="Q180" s="164"/>
    </row>
    <row r="181" spans="1:17" ht="288" x14ac:dyDescent="0.2">
      <c r="A181" s="312">
        <v>2</v>
      </c>
      <c r="B181" s="324" t="str">
        <f>IFERROR(VLOOKUP(A181,'Outcome Indicators - Section C'!$A$10:$R$27,18,FALSE),"")</f>
        <v/>
      </c>
      <c r="C181" s="410" t="str">
        <f>IFERROR(IF(VLOOKUP(K181,'Disaggregation Records'!$D$57:$E$90,2,FALSE)=0,"",VLOOKUP(K181,'Disaggregation Records'!$D$57:$E$90,2,FALSE)),"")</f>
        <v/>
      </c>
      <c r="D181" s="410" t="str">
        <f>IFERROR(IF(VLOOKUP(K181,'Disaggregation Records'!$D$57:$F$90,3,FALSE)=0,"",VLOOKUP(K181,'Disaggregation Records'!$D$57:$F$90,3,FALSE)),"")</f>
        <v/>
      </c>
      <c r="E181" s="380"/>
      <c r="F181" s="380"/>
      <c r="G181" s="380"/>
      <c r="H181" s="313"/>
      <c r="I181" s="337"/>
      <c r="J181" s="407">
        <f t="shared" si="12"/>
        <v>14</v>
      </c>
      <c r="K181" s="407" t="str">
        <f t="shared" si="13"/>
        <v/>
      </c>
      <c r="L181" s="407" t="b">
        <f t="shared" si="14"/>
        <v>1</v>
      </c>
      <c r="M181" s="407" t="b">
        <f t="shared" si="15"/>
        <v>0</v>
      </c>
      <c r="N181" s="411" t="s">
        <v>1248</v>
      </c>
      <c r="O181" s="58"/>
      <c r="P181" s="164"/>
      <c r="Q181" s="164"/>
    </row>
    <row r="182" spans="1:17" ht="288" x14ac:dyDescent="0.2">
      <c r="A182" s="312">
        <v>2</v>
      </c>
      <c r="B182" s="324" t="str">
        <f>IFERROR(VLOOKUP(A182,'Outcome Indicators - Section C'!$A$10:$R$27,18,FALSE),"")</f>
        <v/>
      </c>
      <c r="C182" s="410" t="str">
        <f>IFERROR(IF(VLOOKUP(K182,'Disaggregation Records'!$D$57:$E$90,2,FALSE)=0,"",VLOOKUP(K182,'Disaggregation Records'!$D$57:$E$90,2,FALSE)),"")</f>
        <v/>
      </c>
      <c r="D182" s="410" t="str">
        <f>IFERROR(IF(VLOOKUP(K182,'Disaggregation Records'!$D$57:$F$90,3,FALSE)=0,"",VLOOKUP(K182,'Disaggregation Records'!$D$57:$F$90,3,FALSE)),"")</f>
        <v/>
      </c>
      <c r="E182" s="380"/>
      <c r="F182" s="380"/>
      <c r="G182" s="380"/>
      <c r="H182" s="313"/>
      <c r="I182" s="337"/>
      <c r="J182" s="407">
        <f t="shared" si="12"/>
        <v>15</v>
      </c>
      <c r="K182" s="407" t="str">
        <f t="shared" si="13"/>
        <v/>
      </c>
      <c r="L182" s="407" t="b">
        <f t="shared" si="14"/>
        <v>1</v>
      </c>
      <c r="M182" s="407" t="b">
        <f t="shared" si="15"/>
        <v>0</v>
      </c>
      <c r="N182" s="411" t="s">
        <v>1249</v>
      </c>
      <c r="O182" s="58"/>
      <c r="P182" s="164"/>
      <c r="Q182" s="164"/>
    </row>
    <row r="183" spans="1:17" ht="288" x14ac:dyDescent="0.2">
      <c r="A183" s="312">
        <v>2</v>
      </c>
      <c r="B183" s="324" t="str">
        <f>IFERROR(VLOOKUP(A183,'Outcome Indicators - Section C'!$A$10:$R$27,18,FALSE),"")</f>
        <v/>
      </c>
      <c r="C183" s="410" t="str">
        <f>IFERROR(IF(VLOOKUP(K183,'Disaggregation Records'!$D$57:$E$90,2,FALSE)=0,"",VLOOKUP(K183,'Disaggregation Records'!$D$57:$E$90,2,FALSE)),"")</f>
        <v/>
      </c>
      <c r="D183" s="410" t="str">
        <f>IFERROR(IF(VLOOKUP(K183,'Disaggregation Records'!$D$57:$F$90,3,FALSE)=0,"",VLOOKUP(K183,'Disaggregation Records'!$D$57:$F$90,3,FALSE)),"")</f>
        <v/>
      </c>
      <c r="E183" s="380"/>
      <c r="F183" s="380"/>
      <c r="G183" s="380"/>
      <c r="H183" s="313"/>
      <c r="I183" s="337"/>
      <c r="J183" s="407">
        <f t="shared" si="12"/>
        <v>16</v>
      </c>
      <c r="K183" s="407" t="str">
        <f t="shared" si="13"/>
        <v/>
      </c>
      <c r="L183" s="407" t="b">
        <f t="shared" si="14"/>
        <v>1</v>
      </c>
      <c r="M183" s="407" t="b">
        <f t="shared" si="15"/>
        <v>0</v>
      </c>
      <c r="N183" s="411" t="s">
        <v>1250</v>
      </c>
      <c r="O183" s="58"/>
      <c r="P183" s="164"/>
      <c r="Q183" s="164"/>
    </row>
    <row r="184" spans="1:17" ht="288" x14ac:dyDescent="0.2">
      <c r="A184" s="312">
        <v>2</v>
      </c>
      <c r="B184" s="324" t="str">
        <f>IFERROR(VLOOKUP(A184,'Outcome Indicators - Section C'!$A$10:$R$27,18,FALSE),"")</f>
        <v/>
      </c>
      <c r="C184" s="410" t="str">
        <f>IFERROR(IF(VLOOKUP(K184,'Disaggregation Records'!$D$57:$E$90,2,FALSE)=0,"",VLOOKUP(K184,'Disaggregation Records'!$D$57:$E$90,2,FALSE)),"")</f>
        <v/>
      </c>
      <c r="D184" s="410" t="str">
        <f>IFERROR(IF(VLOOKUP(K184,'Disaggregation Records'!$D$57:$F$90,3,FALSE)=0,"",VLOOKUP(K184,'Disaggregation Records'!$D$57:$F$90,3,FALSE)),"")</f>
        <v/>
      </c>
      <c r="E184" s="380"/>
      <c r="F184" s="380"/>
      <c r="G184" s="380"/>
      <c r="H184" s="313"/>
      <c r="I184" s="337"/>
      <c r="J184" s="407">
        <f t="shared" si="12"/>
        <v>17</v>
      </c>
      <c r="K184" s="407" t="str">
        <f t="shared" si="13"/>
        <v/>
      </c>
      <c r="L184" s="407" t="b">
        <f t="shared" si="14"/>
        <v>1</v>
      </c>
      <c r="M184" s="407" t="b">
        <f t="shared" si="15"/>
        <v>0</v>
      </c>
      <c r="N184" s="411" t="s">
        <v>1251</v>
      </c>
      <c r="O184" s="58"/>
      <c r="P184" s="164"/>
      <c r="Q184" s="164"/>
    </row>
    <row r="185" spans="1:17" ht="288" x14ac:dyDescent="0.2">
      <c r="A185" s="312">
        <v>2</v>
      </c>
      <c r="B185" s="324" t="str">
        <f>IFERROR(VLOOKUP(A185,'Outcome Indicators - Section C'!$A$10:$R$27,18,FALSE),"")</f>
        <v/>
      </c>
      <c r="C185" s="410" t="str">
        <f>IFERROR(IF(VLOOKUP(K185,'Disaggregation Records'!$D$57:$E$90,2,FALSE)=0,"",VLOOKUP(K185,'Disaggregation Records'!$D$57:$E$90,2,FALSE)),"")</f>
        <v/>
      </c>
      <c r="D185" s="410" t="str">
        <f>IFERROR(IF(VLOOKUP(K185,'Disaggregation Records'!$D$57:$F$90,3,FALSE)=0,"",VLOOKUP(K185,'Disaggregation Records'!$D$57:$F$90,3,FALSE)),"")</f>
        <v/>
      </c>
      <c r="E185" s="380"/>
      <c r="F185" s="380"/>
      <c r="G185" s="380"/>
      <c r="H185" s="313"/>
      <c r="I185" s="337"/>
      <c r="J185" s="407">
        <f t="shared" si="12"/>
        <v>18</v>
      </c>
      <c r="K185" s="407" t="str">
        <f t="shared" si="13"/>
        <v/>
      </c>
      <c r="L185" s="407" t="b">
        <f t="shared" si="14"/>
        <v>1</v>
      </c>
      <c r="M185" s="407" t="b">
        <f t="shared" si="15"/>
        <v>0</v>
      </c>
      <c r="N185" s="411" t="s">
        <v>1252</v>
      </c>
      <c r="O185" s="58"/>
      <c r="P185" s="164"/>
      <c r="Q185" s="164"/>
    </row>
    <row r="186" spans="1:17" ht="288" x14ac:dyDescent="0.2">
      <c r="A186" s="312">
        <v>2</v>
      </c>
      <c r="B186" s="324" t="str">
        <f>IFERROR(VLOOKUP(A186,'Outcome Indicators - Section C'!$A$10:$R$27,18,FALSE),"")</f>
        <v/>
      </c>
      <c r="C186" s="410" t="str">
        <f>IFERROR(IF(VLOOKUP(K186,'Disaggregation Records'!$D$57:$E$90,2,FALSE)=0,"",VLOOKUP(K186,'Disaggregation Records'!$D$57:$E$90,2,FALSE)),"")</f>
        <v/>
      </c>
      <c r="D186" s="410" t="str">
        <f>IFERROR(IF(VLOOKUP(K186,'Disaggregation Records'!$D$57:$F$90,3,FALSE)=0,"",VLOOKUP(K186,'Disaggregation Records'!$D$57:$F$90,3,FALSE)),"")</f>
        <v/>
      </c>
      <c r="E186" s="380"/>
      <c r="F186" s="380"/>
      <c r="G186" s="380"/>
      <c r="H186" s="313"/>
      <c r="I186" s="337"/>
      <c r="J186" s="407">
        <f t="shared" si="12"/>
        <v>19</v>
      </c>
      <c r="K186" s="407" t="str">
        <f t="shared" si="13"/>
        <v/>
      </c>
      <c r="L186" s="407" t="b">
        <f t="shared" si="14"/>
        <v>1</v>
      </c>
      <c r="M186" s="407" t="b">
        <f t="shared" si="15"/>
        <v>0</v>
      </c>
      <c r="N186" s="411" t="s">
        <v>1253</v>
      </c>
      <c r="O186" s="58"/>
      <c r="P186" s="164"/>
      <c r="Q186" s="164"/>
    </row>
    <row r="187" spans="1:17" ht="288" x14ac:dyDescent="0.2">
      <c r="A187" s="312">
        <v>2</v>
      </c>
      <c r="B187" s="324" t="str">
        <f>IFERROR(VLOOKUP(A187,'Outcome Indicators - Section C'!$A$10:$R$27,18,FALSE),"")</f>
        <v/>
      </c>
      <c r="C187" s="410" t="str">
        <f>IFERROR(IF(VLOOKUP(K187,'Disaggregation Records'!$D$57:$E$90,2,FALSE)=0,"",VLOOKUP(K187,'Disaggregation Records'!$D$57:$E$90,2,FALSE)),"")</f>
        <v/>
      </c>
      <c r="D187" s="410" t="str">
        <f>IFERROR(IF(VLOOKUP(K187,'Disaggregation Records'!$D$57:$F$90,3,FALSE)=0,"",VLOOKUP(K187,'Disaggregation Records'!$D$57:$F$90,3,FALSE)),"")</f>
        <v/>
      </c>
      <c r="E187" s="380"/>
      <c r="F187" s="380"/>
      <c r="G187" s="380"/>
      <c r="H187" s="313"/>
      <c r="I187" s="337"/>
      <c r="J187" s="407">
        <f t="shared" si="12"/>
        <v>20</v>
      </c>
      <c r="K187" s="407" t="str">
        <f t="shared" si="13"/>
        <v/>
      </c>
      <c r="L187" s="407" t="b">
        <f t="shared" si="14"/>
        <v>1</v>
      </c>
      <c r="M187" s="407" t="b">
        <f t="shared" si="15"/>
        <v>0</v>
      </c>
      <c r="N187" s="411" t="s">
        <v>1254</v>
      </c>
      <c r="O187" s="58"/>
      <c r="P187" s="164"/>
      <c r="Q187" s="164"/>
    </row>
    <row r="188" spans="1:17" ht="288" x14ac:dyDescent="0.2">
      <c r="A188" s="312">
        <v>3</v>
      </c>
      <c r="B188" s="324" t="str">
        <f>IFERROR(VLOOKUP(A188,'Outcome Indicators - Section C'!$A$10:$R$27,18,FALSE),"")</f>
        <v/>
      </c>
      <c r="C188" s="410" t="str">
        <f>IFERROR(IF(VLOOKUP(K188,'Disaggregation Records'!$D$57:$E$90,2,FALSE)=0,"",VLOOKUP(K188,'Disaggregation Records'!$D$57:$E$90,2,FALSE)),"")</f>
        <v/>
      </c>
      <c r="D188" s="410" t="str">
        <f>IFERROR(IF(VLOOKUP(K188,'Disaggregation Records'!$D$57:$F$90,3,FALSE)=0,"",VLOOKUP(K188,'Disaggregation Records'!$D$57:$F$90,3,FALSE)),"")</f>
        <v/>
      </c>
      <c r="E188" s="380"/>
      <c r="F188" s="380"/>
      <c r="G188" s="380"/>
      <c r="H188" s="313"/>
      <c r="I188" s="337"/>
      <c r="J188" s="407">
        <f t="shared" si="12"/>
        <v>21</v>
      </c>
      <c r="K188" s="407" t="str">
        <f t="shared" si="13"/>
        <v/>
      </c>
      <c r="L188" s="407" t="b">
        <f t="shared" si="14"/>
        <v>1</v>
      </c>
      <c r="M188" s="407" t="b">
        <f t="shared" si="15"/>
        <v>0</v>
      </c>
      <c r="N188" s="411" t="s">
        <v>1255</v>
      </c>
      <c r="O188" s="58"/>
      <c r="P188" s="164"/>
      <c r="Q188" s="164"/>
    </row>
    <row r="189" spans="1:17" ht="288" x14ac:dyDescent="0.2">
      <c r="A189" s="312">
        <v>3</v>
      </c>
      <c r="B189" s="324" t="str">
        <f>IFERROR(VLOOKUP(A189,'Outcome Indicators - Section C'!$A$10:$R$27,18,FALSE),"")</f>
        <v/>
      </c>
      <c r="C189" s="410" t="str">
        <f>IFERROR(IF(VLOOKUP(K189,'Disaggregation Records'!$D$57:$E$90,2,FALSE)=0,"",VLOOKUP(K189,'Disaggregation Records'!$D$57:$E$90,2,FALSE)),"")</f>
        <v/>
      </c>
      <c r="D189" s="410" t="str">
        <f>IFERROR(IF(VLOOKUP(K189,'Disaggregation Records'!$D$57:$F$90,3,FALSE)=0,"",VLOOKUP(K189,'Disaggregation Records'!$D$57:$F$90,3,FALSE)),"")</f>
        <v/>
      </c>
      <c r="E189" s="380"/>
      <c r="F189" s="380"/>
      <c r="G189" s="380"/>
      <c r="H189" s="313"/>
      <c r="I189" s="337"/>
      <c r="J189" s="407">
        <f t="shared" si="12"/>
        <v>22</v>
      </c>
      <c r="K189" s="407" t="str">
        <f t="shared" si="13"/>
        <v/>
      </c>
      <c r="L189" s="407" t="b">
        <f t="shared" si="14"/>
        <v>1</v>
      </c>
      <c r="M189" s="407" t="b">
        <f t="shared" si="15"/>
        <v>0</v>
      </c>
      <c r="N189" s="411" t="s">
        <v>1256</v>
      </c>
      <c r="O189" s="58"/>
      <c r="P189" s="164"/>
      <c r="Q189" s="164"/>
    </row>
    <row r="190" spans="1:17" ht="288" x14ac:dyDescent="0.2">
      <c r="A190" s="312">
        <v>3</v>
      </c>
      <c r="B190" s="324" t="str">
        <f>IFERROR(VLOOKUP(A190,'Outcome Indicators - Section C'!$A$10:$R$27,18,FALSE),"")</f>
        <v/>
      </c>
      <c r="C190" s="410" t="str">
        <f>IFERROR(IF(VLOOKUP(K190,'Disaggregation Records'!$D$57:$E$90,2,FALSE)=0,"",VLOOKUP(K190,'Disaggregation Records'!$D$57:$E$90,2,FALSE)),"")</f>
        <v/>
      </c>
      <c r="D190" s="410" t="str">
        <f>IFERROR(IF(VLOOKUP(K190,'Disaggregation Records'!$D$57:$F$90,3,FALSE)=0,"",VLOOKUP(K190,'Disaggregation Records'!$D$57:$F$90,3,FALSE)),"")</f>
        <v/>
      </c>
      <c r="E190" s="380"/>
      <c r="F190" s="380"/>
      <c r="G190" s="380"/>
      <c r="H190" s="313"/>
      <c r="I190" s="337"/>
      <c r="J190" s="407">
        <f t="shared" si="12"/>
        <v>23</v>
      </c>
      <c r="K190" s="407" t="str">
        <f t="shared" si="13"/>
        <v/>
      </c>
      <c r="L190" s="407" t="b">
        <f t="shared" si="14"/>
        <v>1</v>
      </c>
      <c r="M190" s="407" t="b">
        <f t="shared" si="15"/>
        <v>0</v>
      </c>
      <c r="N190" s="411" t="s">
        <v>1257</v>
      </c>
      <c r="O190" s="58"/>
      <c r="P190" s="164"/>
      <c r="Q190" s="164"/>
    </row>
    <row r="191" spans="1:17" ht="288" x14ac:dyDescent="0.2">
      <c r="A191" s="312">
        <v>3</v>
      </c>
      <c r="B191" s="324" t="str">
        <f>IFERROR(VLOOKUP(A191,'Outcome Indicators - Section C'!$A$10:$R$27,18,FALSE),"")</f>
        <v/>
      </c>
      <c r="C191" s="410" t="str">
        <f>IFERROR(IF(VLOOKUP(K191,'Disaggregation Records'!$D$57:$E$90,2,FALSE)=0,"",VLOOKUP(K191,'Disaggregation Records'!$D$57:$E$90,2,FALSE)),"")</f>
        <v/>
      </c>
      <c r="D191" s="410" t="str">
        <f>IFERROR(IF(VLOOKUP(K191,'Disaggregation Records'!$D$57:$F$90,3,FALSE)=0,"",VLOOKUP(K191,'Disaggregation Records'!$D$57:$F$90,3,FALSE)),"")</f>
        <v/>
      </c>
      <c r="E191" s="380"/>
      <c r="F191" s="380"/>
      <c r="G191" s="380"/>
      <c r="H191" s="313"/>
      <c r="I191" s="337"/>
      <c r="J191" s="407">
        <f t="shared" si="12"/>
        <v>24</v>
      </c>
      <c r="K191" s="407" t="str">
        <f t="shared" si="13"/>
        <v/>
      </c>
      <c r="L191" s="407" t="b">
        <f t="shared" si="14"/>
        <v>1</v>
      </c>
      <c r="M191" s="407" t="b">
        <f t="shared" si="15"/>
        <v>0</v>
      </c>
      <c r="N191" s="411" t="s">
        <v>1258</v>
      </c>
      <c r="O191" s="58"/>
      <c r="P191" s="164"/>
      <c r="Q191" s="164"/>
    </row>
    <row r="192" spans="1:17" ht="288" x14ac:dyDescent="0.2">
      <c r="A192" s="312">
        <v>3</v>
      </c>
      <c r="B192" s="324" t="str">
        <f>IFERROR(VLOOKUP(A192,'Outcome Indicators - Section C'!$A$10:$R$27,18,FALSE),"")</f>
        <v/>
      </c>
      <c r="C192" s="410" t="str">
        <f>IFERROR(IF(VLOOKUP(K192,'Disaggregation Records'!$D$57:$E$90,2,FALSE)=0,"",VLOOKUP(K192,'Disaggregation Records'!$D$57:$E$90,2,FALSE)),"")</f>
        <v/>
      </c>
      <c r="D192" s="410" t="str">
        <f>IFERROR(IF(VLOOKUP(K192,'Disaggregation Records'!$D$57:$F$90,3,FALSE)=0,"",VLOOKUP(K192,'Disaggregation Records'!$D$57:$F$90,3,FALSE)),"")</f>
        <v/>
      </c>
      <c r="E192" s="380"/>
      <c r="F192" s="380"/>
      <c r="G192" s="380"/>
      <c r="H192" s="313"/>
      <c r="I192" s="337"/>
      <c r="J192" s="407">
        <f t="shared" si="12"/>
        <v>25</v>
      </c>
      <c r="K192" s="407" t="str">
        <f t="shared" si="13"/>
        <v/>
      </c>
      <c r="L192" s="407" t="b">
        <f t="shared" si="14"/>
        <v>1</v>
      </c>
      <c r="M192" s="407" t="b">
        <f t="shared" si="15"/>
        <v>0</v>
      </c>
      <c r="N192" s="411" t="s">
        <v>1259</v>
      </c>
      <c r="O192" s="58"/>
      <c r="P192" s="164"/>
      <c r="Q192" s="164"/>
    </row>
    <row r="193" spans="1:17" ht="288" x14ac:dyDescent="0.2">
      <c r="A193" s="312">
        <v>3</v>
      </c>
      <c r="B193" s="324" t="str">
        <f>IFERROR(VLOOKUP(A193,'Outcome Indicators - Section C'!$A$10:$R$27,18,FALSE),"")</f>
        <v/>
      </c>
      <c r="C193" s="410" t="str">
        <f>IFERROR(IF(VLOOKUP(K193,'Disaggregation Records'!$D$57:$E$90,2,FALSE)=0,"",VLOOKUP(K193,'Disaggregation Records'!$D$57:$E$90,2,FALSE)),"")</f>
        <v/>
      </c>
      <c r="D193" s="410" t="str">
        <f>IFERROR(IF(VLOOKUP(K193,'Disaggregation Records'!$D$57:$F$90,3,FALSE)=0,"",VLOOKUP(K193,'Disaggregation Records'!$D$57:$F$90,3,FALSE)),"")</f>
        <v/>
      </c>
      <c r="E193" s="380"/>
      <c r="F193" s="380"/>
      <c r="G193" s="380"/>
      <c r="H193" s="313"/>
      <c r="I193" s="337"/>
      <c r="J193" s="407">
        <f t="shared" si="12"/>
        <v>26</v>
      </c>
      <c r="K193" s="407" t="str">
        <f t="shared" si="13"/>
        <v/>
      </c>
      <c r="L193" s="407" t="b">
        <f t="shared" si="14"/>
        <v>1</v>
      </c>
      <c r="M193" s="407" t="b">
        <f t="shared" si="15"/>
        <v>0</v>
      </c>
      <c r="N193" s="411" t="s">
        <v>1260</v>
      </c>
      <c r="O193" s="58"/>
      <c r="P193" s="164"/>
      <c r="Q193" s="164"/>
    </row>
    <row r="194" spans="1:17" ht="288" x14ac:dyDescent="0.2">
      <c r="A194" s="312">
        <v>3</v>
      </c>
      <c r="B194" s="324" t="str">
        <f>IFERROR(VLOOKUP(A194,'Outcome Indicators - Section C'!$A$10:$R$27,18,FALSE),"")</f>
        <v/>
      </c>
      <c r="C194" s="410" t="str">
        <f>IFERROR(IF(VLOOKUP(K194,'Disaggregation Records'!$D$57:$E$90,2,FALSE)=0,"",VLOOKUP(K194,'Disaggregation Records'!$D$57:$E$90,2,FALSE)),"")</f>
        <v/>
      </c>
      <c r="D194" s="410" t="str">
        <f>IFERROR(IF(VLOOKUP(K194,'Disaggregation Records'!$D$57:$F$90,3,FALSE)=0,"",VLOOKUP(K194,'Disaggregation Records'!$D$57:$F$90,3,FALSE)),"")</f>
        <v/>
      </c>
      <c r="E194" s="380"/>
      <c r="F194" s="380"/>
      <c r="G194" s="380"/>
      <c r="H194" s="313"/>
      <c r="I194" s="337"/>
      <c r="J194" s="407">
        <f t="shared" si="12"/>
        <v>27</v>
      </c>
      <c r="K194" s="407" t="str">
        <f t="shared" si="13"/>
        <v/>
      </c>
      <c r="L194" s="407" t="b">
        <f t="shared" si="14"/>
        <v>1</v>
      </c>
      <c r="M194" s="407" t="b">
        <f t="shared" si="15"/>
        <v>0</v>
      </c>
      <c r="N194" s="411" t="s">
        <v>1261</v>
      </c>
      <c r="O194" s="58"/>
      <c r="P194" s="164"/>
      <c r="Q194" s="164"/>
    </row>
    <row r="195" spans="1:17" ht="288" x14ac:dyDescent="0.2">
      <c r="A195" s="312">
        <v>3</v>
      </c>
      <c r="B195" s="324" t="str">
        <f>IFERROR(VLOOKUP(A195,'Outcome Indicators - Section C'!$A$10:$R$27,18,FALSE),"")</f>
        <v/>
      </c>
      <c r="C195" s="410" t="str">
        <f>IFERROR(IF(VLOOKUP(K195,'Disaggregation Records'!$D$57:$E$90,2,FALSE)=0,"",VLOOKUP(K195,'Disaggregation Records'!$D$57:$E$90,2,FALSE)),"")</f>
        <v/>
      </c>
      <c r="D195" s="410" t="str">
        <f>IFERROR(IF(VLOOKUP(K195,'Disaggregation Records'!$D$57:$F$90,3,FALSE)=0,"",VLOOKUP(K195,'Disaggregation Records'!$D$57:$F$90,3,FALSE)),"")</f>
        <v/>
      </c>
      <c r="E195" s="380"/>
      <c r="F195" s="380"/>
      <c r="G195" s="380"/>
      <c r="H195" s="313"/>
      <c r="I195" s="337"/>
      <c r="J195" s="407">
        <f t="shared" si="12"/>
        <v>28</v>
      </c>
      <c r="K195" s="407" t="str">
        <f t="shared" si="13"/>
        <v/>
      </c>
      <c r="L195" s="407" t="b">
        <f t="shared" si="14"/>
        <v>1</v>
      </c>
      <c r="M195" s="407" t="b">
        <f t="shared" si="15"/>
        <v>0</v>
      </c>
      <c r="N195" s="411" t="s">
        <v>1262</v>
      </c>
      <c r="O195" s="58"/>
      <c r="P195" s="164"/>
      <c r="Q195" s="164"/>
    </row>
    <row r="196" spans="1:17" ht="288" x14ac:dyDescent="0.2">
      <c r="A196" s="312">
        <v>3</v>
      </c>
      <c r="B196" s="324" t="str">
        <f>IFERROR(VLOOKUP(A196,'Outcome Indicators - Section C'!$A$10:$R$27,18,FALSE),"")</f>
        <v/>
      </c>
      <c r="C196" s="410" t="str">
        <f>IFERROR(IF(VLOOKUP(K196,'Disaggregation Records'!$D$57:$E$90,2,FALSE)=0,"",VLOOKUP(K196,'Disaggregation Records'!$D$57:$E$90,2,FALSE)),"")</f>
        <v/>
      </c>
      <c r="D196" s="410" t="str">
        <f>IFERROR(IF(VLOOKUP(K196,'Disaggregation Records'!$D$57:$F$90,3,FALSE)=0,"",VLOOKUP(K196,'Disaggregation Records'!$D$57:$F$90,3,FALSE)),"")</f>
        <v/>
      </c>
      <c r="E196" s="380"/>
      <c r="F196" s="380"/>
      <c r="G196" s="380"/>
      <c r="H196" s="313"/>
      <c r="I196" s="337"/>
      <c r="J196" s="407">
        <f t="shared" si="12"/>
        <v>29</v>
      </c>
      <c r="K196" s="407" t="str">
        <f t="shared" si="13"/>
        <v/>
      </c>
      <c r="L196" s="407" t="b">
        <f t="shared" si="14"/>
        <v>1</v>
      </c>
      <c r="M196" s="407" t="b">
        <f t="shared" si="15"/>
        <v>0</v>
      </c>
      <c r="N196" s="411" t="s">
        <v>1263</v>
      </c>
      <c r="O196" s="58"/>
      <c r="P196" s="164"/>
      <c r="Q196" s="164"/>
    </row>
    <row r="197" spans="1:17" ht="288" x14ac:dyDescent="0.2">
      <c r="A197" s="312">
        <v>3</v>
      </c>
      <c r="B197" s="324" t="str">
        <f>IFERROR(VLOOKUP(A197,'Outcome Indicators - Section C'!$A$10:$R$27,18,FALSE),"")</f>
        <v/>
      </c>
      <c r="C197" s="410" t="str">
        <f>IFERROR(IF(VLOOKUP(K197,'Disaggregation Records'!$D$57:$E$90,2,FALSE)=0,"",VLOOKUP(K197,'Disaggregation Records'!$D$57:$E$90,2,FALSE)),"")</f>
        <v/>
      </c>
      <c r="D197" s="410" t="str">
        <f>IFERROR(IF(VLOOKUP(K197,'Disaggregation Records'!$D$57:$F$90,3,FALSE)=0,"",VLOOKUP(K197,'Disaggregation Records'!$D$57:$F$90,3,FALSE)),"")</f>
        <v/>
      </c>
      <c r="E197" s="380"/>
      <c r="F197" s="380"/>
      <c r="G197" s="380"/>
      <c r="H197" s="313"/>
      <c r="I197" s="337"/>
      <c r="J197" s="407">
        <f t="shared" si="12"/>
        <v>30</v>
      </c>
      <c r="K197" s="407" t="str">
        <f t="shared" si="13"/>
        <v/>
      </c>
      <c r="L197" s="407" t="b">
        <f t="shared" si="14"/>
        <v>1</v>
      </c>
      <c r="M197" s="407" t="b">
        <f t="shared" si="15"/>
        <v>0</v>
      </c>
      <c r="N197" s="411" t="s">
        <v>1264</v>
      </c>
      <c r="O197" s="58"/>
      <c r="P197" s="164"/>
      <c r="Q197" s="164"/>
    </row>
    <row r="198" spans="1:17" ht="288" x14ac:dyDescent="0.2">
      <c r="A198" s="312">
        <v>4</v>
      </c>
      <c r="B198" s="324" t="str">
        <f>IFERROR(VLOOKUP(A198,'Outcome Indicators - Section C'!$A$10:$R$27,18,FALSE),"")</f>
        <v/>
      </c>
      <c r="C198" s="410" t="str">
        <f>IFERROR(IF(VLOOKUP(K198,'Disaggregation Records'!$D$57:$E$90,2,FALSE)=0,"",VLOOKUP(K198,'Disaggregation Records'!$D$57:$E$90,2,FALSE)),"")</f>
        <v/>
      </c>
      <c r="D198" s="410" t="str">
        <f>IFERROR(IF(VLOOKUP(K198,'Disaggregation Records'!$D$57:$F$90,3,FALSE)=0,"",VLOOKUP(K198,'Disaggregation Records'!$D$57:$F$90,3,FALSE)),"")</f>
        <v/>
      </c>
      <c r="E198" s="380"/>
      <c r="F198" s="380"/>
      <c r="G198" s="380"/>
      <c r="H198" s="313"/>
      <c r="I198" s="337"/>
      <c r="J198" s="407">
        <f t="shared" si="12"/>
        <v>31</v>
      </c>
      <c r="K198" s="407" t="str">
        <f t="shared" si="13"/>
        <v/>
      </c>
      <c r="L198" s="407" t="b">
        <f t="shared" si="14"/>
        <v>1</v>
      </c>
      <c r="M198" s="407" t="b">
        <f t="shared" si="15"/>
        <v>0</v>
      </c>
      <c r="N198" s="411" t="s">
        <v>1265</v>
      </c>
      <c r="O198" s="58"/>
      <c r="P198" s="164"/>
      <c r="Q198" s="164"/>
    </row>
    <row r="199" spans="1:17" ht="288" x14ac:dyDescent="0.2">
      <c r="A199" s="312">
        <v>4</v>
      </c>
      <c r="B199" s="324" t="str">
        <f>IFERROR(VLOOKUP(A199,'Outcome Indicators - Section C'!$A$10:$R$27,18,FALSE),"")</f>
        <v/>
      </c>
      <c r="C199" s="410" t="str">
        <f>IFERROR(IF(VLOOKUP(K199,'Disaggregation Records'!$D$57:$E$90,2,FALSE)=0,"",VLOOKUP(K199,'Disaggregation Records'!$D$57:$E$90,2,FALSE)),"")</f>
        <v/>
      </c>
      <c r="D199" s="410" t="str">
        <f>IFERROR(IF(VLOOKUP(K199,'Disaggregation Records'!$D$57:$F$90,3,FALSE)=0,"",VLOOKUP(K199,'Disaggregation Records'!$D$57:$F$90,3,FALSE)),"")</f>
        <v/>
      </c>
      <c r="E199" s="380"/>
      <c r="F199" s="380"/>
      <c r="G199" s="380"/>
      <c r="H199" s="313"/>
      <c r="I199" s="337"/>
      <c r="J199" s="407">
        <f t="shared" si="12"/>
        <v>32</v>
      </c>
      <c r="K199" s="407" t="str">
        <f t="shared" si="13"/>
        <v/>
      </c>
      <c r="L199" s="407" t="b">
        <f t="shared" si="14"/>
        <v>1</v>
      </c>
      <c r="M199" s="407" t="b">
        <f t="shared" si="15"/>
        <v>0</v>
      </c>
      <c r="N199" s="411" t="s">
        <v>1266</v>
      </c>
      <c r="O199" s="58"/>
      <c r="P199" s="164"/>
      <c r="Q199" s="164"/>
    </row>
    <row r="200" spans="1:17" ht="288" x14ac:dyDescent="0.2">
      <c r="A200" s="312">
        <v>4</v>
      </c>
      <c r="B200" s="324" t="str">
        <f>IFERROR(VLOOKUP(A200,'Outcome Indicators - Section C'!$A$10:$R$27,18,FALSE),"")</f>
        <v/>
      </c>
      <c r="C200" s="410" t="str">
        <f>IFERROR(IF(VLOOKUP(K200,'Disaggregation Records'!$D$57:$E$90,2,FALSE)=0,"",VLOOKUP(K200,'Disaggregation Records'!$D$57:$E$90,2,FALSE)),"")</f>
        <v/>
      </c>
      <c r="D200" s="410" t="str">
        <f>IFERROR(IF(VLOOKUP(K200,'Disaggregation Records'!$D$57:$F$90,3,FALSE)=0,"",VLOOKUP(K200,'Disaggregation Records'!$D$57:$F$90,3,FALSE)),"")</f>
        <v/>
      </c>
      <c r="E200" s="380"/>
      <c r="F200" s="380"/>
      <c r="G200" s="380"/>
      <c r="H200" s="313"/>
      <c r="I200" s="337"/>
      <c r="J200" s="407">
        <f t="shared" si="12"/>
        <v>33</v>
      </c>
      <c r="K200" s="407" t="str">
        <f t="shared" si="13"/>
        <v/>
      </c>
      <c r="L200" s="407" t="b">
        <f t="shared" si="14"/>
        <v>1</v>
      </c>
      <c r="M200" s="407" t="b">
        <f t="shared" si="15"/>
        <v>0</v>
      </c>
      <c r="N200" s="411" t="s">
        <v>1267</v>
      </c>
      <c r="O200" s="58"/>
      <c r="P200" s="164"/>
      <c r="Q200" s="164"/>
    </row>
    <row r="201" spans="1:17" ht="288" x14ac:dyDescent="0.2">
      <c r="A201" s="312">
        <v>4</v>
      </c>
      <c r="B201" s="324" t="str">
        <f>IFERROR(VLOOKUP(A201,'Outcome Indicators - Section C'!$A$10:$R$27,18,FALSE),"")</f>
        <v/>
      </c>
      <c r="C201" s="410" t="str">
        <f>IFERROR(IF(VLOOKUP(K201,'Disaggregation Records'!$D$57:$E$90,2,FALSE)=0,"",VLOOKUP(K201,'Disaggregation Records'!$D$57:$E$90,2,FALSE)),"")</f>
        <v/>
      </c>
      <c r="D201" s="410" t="str">
        <f>IFERROR(IF(VLOOKUP(K201,'Disaggregation Records'!$D$57:$F$90,3,FALSE)=0,"",VLOOKUP(K201,'Disaggregation Records'!$D$57:$F$90,3,FALSE)),"")</f>
        <v/>
      </c>
      <c r="E201" s="380"/>
      <c r="F201" s="380"/>
      <c r="G201" s="380"/>
      <c r="H201" s="313"/>
      <c r="I201" s="337"/>
      <c r="J201" s="407">
        <f t="shared" si="12"/>
        <v>34</v>
      </c>
      <c r="K201" s="407" t="str">
        <f t="shared" si="13"/>
        <v/>
      </c>
      <c r="L201" s="407" t="b">
        <f t="shared" si="14"/>
        <v>1</v>
      </c>
      <c r="M201" s="407" t="b">
        <f t="shared" si="15"/>
        <v>0</v>
      </c>
      <c r="N201" s="411" t="s">
        <v>1268</v>
      </c>
      <c r="O201" s="58"/>
      <c r="P201" s="164"/>
      <c r="Q201" s="164"/>
    </row>
    <row r="202" spans="1:17" ht="288" x14ac:dyDescent="0.2">
      <c r="A202" s="312">
        <v>4</v>
      </c>
      <c r="B202" s="324" t="str">
        <f>IFERROR(VLOOKUP(A202,'Outcome Indicators - Section C'!$A$10:$R$27,18,FALSE),"")</f>
        <v/>
      </c>
      <c r="C202" s="410" t="str">
        <f>IFERROR(IF(VLOOKUP(K202,'Disaggregation Records'!$D$57:$E$90,2,FALSE)=0,"",VLOOKUP(K202,'Disaggregation Records'!$D$57:$E$90,2,FALSE)),"")</f>
        <v/>
      </c>
      <c r="D202" s="410" t="str">
        <f>IFERROR(IF(VLOOKUP(K202,'Disaggregation Records'!$D$57:$F$90,3,FALSE)=0,"",VLOOKUP(K202,'Disaggregation Records'!$D$57:$F$90,3,FALSE)),"")</f>
        <v/>
      </c>
      <c r="E202" s="380"/>
      <c r="F202" s="380"/>
      <c r="G202" s="380"/>
      <c r="H202" s="313"/>
      <c r="I202" s="337"/>
      <c r="J202" s="407">
        <f t="shared" si="12"/>
        <v>35</v>
      </c>
      <c r="K202" s="407" t="str">
        <f t="shared" si="13"/>
        <v/>
      </c>
      <c r="L202" s="407" t="b">
        <f t="shared" si="14"/>
        <v>1</v>
      </c>
      <c r="M202" s="407" t="b">
        <f t="shared" si="15"/>
        <v>0</v>
      </c>
      <c r="N202" s="411" t="s">
        <v>1269</v>
      </c>
      <c r="O202" s="58"/>
      <c r="P202" s="164"/>
      <c r="Q202" s="164"/>
    </row>
    <row r="203" spans="1:17" ht="288" x14ac:dyDescent="0.2">
      <c r="A203" s="312">
        <v>4</v>
      </c>
      <c r="B203" s="324" t="str">
        <f>IFERROR(VLOOKUP(A203,'Outcome Indicators - Section C'!$A$10:$R$27,18,FALSE),"")</f>
        <v/>
      </c>
      <c r="C203" s="410" t="str">
        <f>IFERROR(IF(VLOOKUP(K203,'Disaggregation Records'!$D$57:$E$90,2,FALSE)=0,"",VLOOKUP(K203,'Disaggregation Records'!$D$57:$E$90,2,FALSE)),"")</f>
        <v/>
      </c>
      <c r="D203" s="410" t="str">
        <f>IFERROR(IF(VLOOKUP(K203,'Disaggregation Records'!$D$57:$F$90,3,FALSE)=0,"",VLOOKUP(K203,'Disaggregation Records'!$D$57:$F$90,3,FALSE)),"")</f>
        <v/>
      </c>
      <c r="E203" s="380"/>
      <c r="F203" s="380"/>
      <c r="G203" s="380"/>
      <c r="H203" s="313"/>
      <c r="I203" s="337"/>
      <c r="J203" s="407">
        <f t="shared" si="12"/>
        <v>36</v>
      </c>
      <c r="K203" s="407" t="str">
        <f t="shared" si="13"/>
        <v/>
      </c>
      <c r="L203" s="407" t="b">
        <f t="shared" si="14"/>
        <v>1</v>
      </c>
      <c r="M203" s="407" t="b">
        <f t="shared" si="15"/>
        <v>0</v>
      </c>
      <c r="N203" s="411" t="s">
        <v>1270</v>
      </c>
      <c r="O203" s="58"/>
      <c r="P203" s="164"/>
      <c r="Q203" s="164"/>
    </row>
    <row r="204" spans="1:17" ht="288" x14ac:dyDescent="0.2">
      <c r="A204" s="312">
        <v>4</v>
      </c>
      <c r="B204" s="324" t="str">
        <f>IFERROR(VLOOKUP(A204,'Outcome Indicators - Section C'!$A$10:$R$27,18,FALSE),"")</f>
        <v/>
      </c>
      <c r="C204" s="410" t="str">
        <f>IFERROR(IF(VLOOKUP(K204,'Disaggregation Records'!$D$57:$E$90,2,FALSE)=0,"",VLOOKUP(K204,'Disaggregation Records'!$D$57:$E$90,2,FALSE)),"")</f>
        <v/>
      </c>
      <c r="D204" s="410" t="str">
        <f>IFERROR(IF(VLOOKUP(K204,'Disaggregation Records'!$D$57:$F$90,3,FALSE)=0,"",VLOOKUP(K204,'Disaggregation Records'!$D$57:$F$90,3,FALSE)),"")</f>
        <v/>
      </c>
      <c r="E204" s="380"/>
      <c r="F204" s="380"/>
      <c r="G204" s="380"/>
      <c r="H204" s="313"/>
      <c r="I204" s="337"/>
      <c r="J204" s="407">
        <f t="shared" si="12"/>
        <v>37</v>
      </c>
      <c r="K204" s="407" t="str">
        <f t="shared" si="13"/>
        <v/>
      </c>
      <c r="L204" s="407" t="b">
        <f t="shared" si="14"/>
        <v>1</v>
      </c>
      <c r="M204" s="407" t="b">
        <f t="shared" si="15"/>
        <v>0</v>
      </c>
      <c r="N204" s="411" t="s">
        <v>1271</v>
      </c>
      <c r="O204" s="58"/>
      <c r="P204" s="164"/>
      <c r="Q204" s="164"/>
    </row>
    <row r="205" spans="1:17" ht="288" x14ac:dyDescent="0.2">
      <c r="A205" s="312">
        <v>4</v>
      </c>
      <c r="B205" s="324" t="str">
        <f>IFERROR(VLOOKUP(A205,'Outcome Indicators - Section C'!$A$10:$R$27,18,FALSE),"")</f>
        <v/>
      </c>
      <c r="C205" s="410" t="str">
        <f>IFERROR(IF(VLOOKUP(K205,'Disaggregation Records'!$D$57:$E$90,2,FALSE)=0,"",VLOOKUP(K205,'Disaggregation Records'!$D$57:$E$90,2,FALSE)),"")</f>
        <v/>
      </c>
      <c r="D205" s="410" t="str">
        <f>IFERROR(IF(VLOOKUP(K205,'Disaggregation Records'!$D$57:$F$90,3,FALSE)=0,"",VLOOKUP(K205,'Disaggregation Records'!$D$57:$F$90,3,FALSE)),"")</f>
        <v/>
      </c>
      <c r="E205" s="380"/>
      <c r="F205" s="380"/>
      <c r="G205" s="380"/>
      <c r="H205" s="313"/>
      <c r="I205" s="337"/>
      <c r="J205" s="407">
        <f t="shared" si="12"/>
        <v>38</v>
      </c>
      <c r="K205" s="407" t="str">
        <f t="shared" si="13"/>
        <v/>
      </c>
      <c r="L205" s="407" t="b">
        <f t="shared" si="14"/>
        <v>1</v>
      </c>
      <c r="M205" s="407" t="b">
        <f t="shared" si="15"/>
        <v>0</v>
      </c>
      <c r="N205" s="411" t="s">
        <v>1272</v>
      </c>
      <c r="O205" s="58"/>
      <c r="P205" s="164"/>
      <c r="Q205" s="164"/>
    </row>
    <row r="206" spans="1:17" ht="288" x14ac:dyDescent="0.2">
      <c r="A206" s="312">
        <v>4</v>
      </c>
      <c r="B206" s="324" t="str">
        <f>IFERROR(VLOOKUP(A206,'Outcome Indicators - Section C'!$A$10:$R$27,18,FALSE),"")</f>
        <v/>
      </c>
      <c r="C206" s="410" t="str">
        <f>IFERROR(IF(VLOOKUP(K206,'Disaggregation Records'!$D$57:$E$90,2,FALSE)=0,"",VLOOKUP(K206,'Disaggregation Records'!$D$57:$E$90,2,FALSE)),"")</f>
        <v/>
      </c>
      <c r="D206" s="410" t="str">
        <f>IFERROR(IF(VLOOKUP(K206,'Disaggregation Records'!$D$57:$F$90,3,FALSE)=0,"",VLOOKUP(K206,'Disaggregation Records'!$D$57:$F$90,3,FALSE)),"")</f>
        <v/>
      </c>
      <c r="E206" s="380"/>
      <c r="F206" s="380"/>
      <c r="G206" s="380"/>
      <c r="H206" s="313"/>
      <c r="I206" s="337"/>
      <c r="J206" s="407">
        <f t="shared" si="12"/>
        <v>39</v>
      </c>
      <c r="K206" s="407" t="str">
        <f t="shared" si="13"/>
        <v/>
      </c>
      <c r="L206" s="407" t="b">
        <f t="shared" si="14"/>
        <v>1</v>
      </c>
      <c r="M206" s="407" t="b">
        <f t="shared" si="15"/>
        <v>0</v>
      </c>
      <c r="N206" s="411" t="s">
        <v>1273</v>
      </c>
      <c r="O206" s="58"/>
      <c r="P206" s="164"/>
      <c r="Q206" s="164"/>
    </row>
    <row r="207" spans="1:17" ht="288" x14ac:dyDescent="0.2">
      <c r="A207" s="312">
        <v>4</v>
      </c>
      <c r="B207" s="324" t="str">
        <f>IFERROR(VLOOKUP(A207,'Outcome Indicators - Section C'!$A$10:$R$27,18,FALSE),"")</f>
        <v/>
      </c>
      <c r="C207" s="410" t="str">
        <f>IFERROR(IF(VLOOKUP(K207,'Disaggregation Records'!$D$57:$E$90,2,FALSE)=0,"",VLOOKUP(K207,'Disaggregation Records'!$D$57:$E$90,2,FALSE)),"")</f>
        <v/>
      </c>
      <c r="D207" s="410" t="str">
        <f>IFERROR(IF(VLOOKUP(K207,'Disaggregation Records'!$D$57:$F$90,3,FALSE)=0,"",VLOOKUP(K207,'Disaggregation Records'!$D$57:$F$90,3,FALSE)),"")</f>
        <v/>
      </c>
      <c r="E207" s="380"/>
      <c r="F207" s="380"/>
      <c r="G207" s="380"/>
      <c r="H207" s="313"/>
      <c r="I207" s="337"/>
      <c r="J207" s="407">
        <f t="shared" si="12"/>
        <v>40</v>
      </c>
      <c r="K207" s="407" t="str">
        <f t="shared" si="13"/>
        <v/>
      </c>
      <c r="L207" s="407" t="b">
        <f t="shared" si="14"/>
        <v>1</v>
      </c>
      <c r="M207" s="407" t="b">
        <f t="shared" si="15"/>
        <v>0</v>
      </c>
      <c r="N207" s="411" t="s">
        <v>1274</v>
      </c>
      <c r="O207" s="58"/>
      <c r="P207" s="164"/>
      <c r="Q207" s="164"/>
    </row>
    <row r="208" spans="1:17" ht="288" x14ac:dyDescent="0.2">
      <c r="A208" s="312">
        <v>5</v>
      </c>
      <c r="B208" s="324" t="str">
        <f>IFERROR(VLOOKUP(A208,'Outcome Indicators - Section C'!$A$10:$R$27,18,FALSE),"")</f>
        <v>TB O-4(M): Treatment success rate of RR TB and/or MDR-TB: Percentage of cases with RR and/or MDR-TB successfully treated</v>
      </c>
      <c r="C208" s="410" t="str">
        <f>IFERROR(IF(VLOOKUP(K208,'Disaggregation Records'!$D$57:$E$90,2,FALSE)=0,"",VLOOKUP(K208,'Disaggregation Records'!$D$57:$E$90,2,FALSE)),"")</f>
        <v>TB case definition</v>
      </c>
      <c r="D208" s="410" t="str">
        <f>IFERROR(IF(VLOOKUP(K208,'Disaggregation Records'!$D$57:$F$90,3,FALSE)=0,"",VLOOKUP(K208,'Disaggregation Records'!$D$57:$F$90,3,FALSE)),"")</f>
        <v>XDR TB</v>
      </c>
      <c r="E208" s="380"/>
      <c r="F208" s="380"/>
      <c r="G208" s="380"/>
      <c r="H208" s="313"/>
      <c r="I208" s="337"/>
      <c r="J208" s="407">
        <f t="shared" si="12"/>
        <v>0</v>
      </c>
      <c r="K208" s="407" t="str">
        <f t="shared" si="13"/>
        <v>TB O-4(M): Treatment success rate of RR TB and/or MDR-TB: Percentage of cases with RR and/or MDR-TB successfully treated-0</v>
      </c>
      <c r="L208" s="407" t="b">
        <f t="shared" si="14"/>
        <v>1</v>
      </c>
      <c r="M208" s="407" t="b">
        <f t="shared" si="15"/>
        <v>1</v>
      </c>
      <c r="N208" s="411" t="s">
        <v>1275</v>
      </c>
      <c r="O208" s="58"/>
      <c r="P208" s="164"/>
      <c r="Q208" s="164"/>
    </row>
    <row r="209" spans="1:17" ht="288" x14ac:dyDescent="0.2">
      <c r="A209" s="312">
        <v>5</v>
      </c>
      <c r="B209" s="324" t="str">
        <f>IFERROR(VLOOKUP(A209,'Outcome Indicators - Section C'!$A$10:$R$27,18,FALSE),"")</f>
        <v>TB O-4(M): Treatment success rate of RR TB and/or MDR-TB: Percentage of cases with RR and/or MDR-TB successfully treated</v>
      </c>
      <c r="C209" s="410" t="str">
        <f>IFERROR(IF(VLOOKUP(K209,'Disaggregation Records'!$D$57:$E$90,2,FALSE)=0,"",VLOOKUP(K209,'Disaggregation Records'!$D$57:$E$90,2,FALSE)),"")</f>
        <v/>
      </c>
      <c r="D209" s="410" t="str">
        <f>IFERROR(IF(VLOOKUP(K209,'Disaggregation Records'!$D$57:$F$90,3,FALSE)=0,"",VLOOKUP(K209,'Disaggregation Records'!$D$57:$F$90,3,FALSE)),"")</f>
        <v/>
      </c>
      <c r="E209" s="380"/>
      <c r="F209" s="380"/>
      <c r="G209" s="380"/>
      <c r="H209" s="313"/>
      <c r="I209" s="337"/>
      <c r="J209" s="407">
        <f t="shared" si="12"/>
        <v>1</v>
      </c>
      <c r="K209" s="407" t="str">
        <f t="shared" si="13"/>
        <v>TB O-4(M): Treatment success rate of RR TB and/or MDR-TB: Percentage of cases with RR and/or MDR-TB successfully treated-1</v>
      </c>
      <c r="L209" s="407" t="b">
        <f t="shared" si="14"/>
        <v>1</v>
      </c>
      <c r="M209" s="407" t="b">
        <f t="shared" si="15"/>
        <v>1</v>
      </c>
      <c r="N209" s="411" t="s">
        <v>1276</v>
      </c>
      <c r="O209" s="58"/>
      <c r="P209" s="164"/>
      <c r="Q209" s="164"/>
    </row>
    <row r="210" spans="1:17" ht="288" x14ac:dyDescent="0.2">
      <c r="A210" s="312">
        <v>5</v>
      </c>
      <c r="B210" s="324" t="str">
        <f>IFERROR(VLOOKUP(A210,'Outcome Indicators - Section C'!$A$10:$R$27,18,FALSE),"")</f>
        <v>TB O-4(M): Treatment success rate of RR TB and/or MDR-TB: Percentage of cases with RR and/or MDR-TB successfully treated</v>
      </c>
      <c r="C210" s="410" t="str">
        <f>IFERROR(IF(VLOOKUP(K210,'Disaggregation Records'!$D$57:$E$90,2,FALSE)=0,"",VLOOKUP(K210,'Disaggregation Records'!$D$57:$E$90,2,FALSE)),"")</f>
        <v/>
      </c>
      <c r="D210" s="410" t="str">
        <f>IFERROR(IF(VLOOKUP(K210,'Disaggregation Records'!$D$57:$F$90,3,FALSE)=0,"",VLOOKUP(K210,'Disaggregation Records'!$D$57:$F$90,3,FALSE)),"")</f>
        <v/>
      </c>
      <c r="E210" s="380"/>
      <c r="F210" s="380"/>
      <c r="G210" s="380"/>
      <c r="H210" s="313"/>
      <c r="I210" s="337"/>
      <c r="J210" s="407">
        <f t="shared" si="12"/>
        <v>2</v>
      </c>
      <c r="K210" s="407" t="str">
        <f t="shared" si="13"/>
        <v>TB O-4(M): Treatment success rate of RR TB and/or MDR-TB: Percentage of cases with RR and/or MDR-TB successfully treated-2</v>
      </c>
      <c r="L210" s="407" t="b">
        <f t="shared" si="14"/>
        <v>1</v>
      </c>
      <c r="M210" s="407" t="b">
        <f t="shared" si="15"/>
        <v>1</v>
      </c>
      <c r="N210" s="411" t="s">
        <v>1277</v>
      </c>
      <c r="O210" s="58"/>
      <c r="P210" s="164"/>
      <c r="Q210" s="164"/>
    </row>
    <row r="211" spans="1:17" ht="288" x14ac:dyDescent="0.2">
      <c r="A211" s="312">
        <v>5</v>
      </c>
      <c r="B211" s="324" t="str">
        <f>IFERROR(VLOOKUP(A211,'Outcome Indicators - Section C'!$A$10:$R$27,18,FALSE),"")</f>
        <v>TB O-4(M): Treatment success rate of RR TB and/or MDR-TB: Percentage of cases with RR and/or MDR-TB successfully treated</v>
      </c>
      <c r="C211" s="410" t="str">
        <f>IFERROR(IF(VLOOKUP(K211,'Disaggregation Records'!$D$57:$E$90,2,FALSE)=0,"",VLOOKUP(K211,'Disaggregation Records'!$D$57:$E$90,2,FALSE)),"")</f>
        <v/>
      </c>
      <c r="D211" s="410" t="str">
        <f>IFERROR(IF(VLOOKUP(K211,'Disaggregation Records'!$D$57:$F$90,3,FALSE)=0,"",VLOOKUP(K211,'Disaggregation Records'!$D$57:$F$90,3,FALSE)),"")</f>
        <v/>
      </c>
      <c r="E211" s="380"/>
      <c r="F211" s="380"/>
      <c r="G211" s="380"/>
      <c r="H211" s="313"/>
      <c r="I211" s="337"/>
      <c r="J211" s="407">
        <f t="shared" si="12"/>
        <v>3</v>
      </c>
      <c r="K211" s="407" t="str">
        <f t="shared" si="13"/>
        <v>TB O-4(M): Treatment success rate of RR TB and/or MDR-TB: Percentage of cases with RR and/or MDR-TB successfully treated-3</v>
      </c>
      <c r="L211" s="407" t="b">
        <f t="shared" si="14"/>
        <v>1</v>
      </c>
      <c r="M211" s="407" t="b">
        <f t="shared" si="15"/>
        <v>1</v>
      </c>
      <c r="N211" s="411" t="s">
        <v>1278</v>
      </c>
      <c r="O211" s="58"/>
      <c r="P211" s="164"/>
      <c r="Q211" s="164"/>
    </row>
    <row r="212" spans="1:17" ht="288" x14ac:dyDescent="0.2">
      <c r="A212" s="312">
        <v>5</v>
      </c>
      <c r="B212" s="324" t="str">
        <f>IFERROR(VLOOKUP(A212,'Outcome Indicators - Section C'!$A$10:$R$27,18,FALSE),"")</f>
        <v>TB O-4(M): Treatment success rate of RR TB and/or MDR-TB: Percentage of cases with RR and/or MDR-TB successfully treated</v>
      </c>
      <c r="C212" s="410" t="str">
        <f>IFERROR(IF(VLOOKUP(K212,'Disaggregation Records'!$D$57:$E$90,2,FALSE)=0,"",VLOOKUP(K212,'Disaggregation Records'!$D$57:$E$90,2,FALSE)),"")</f>
        <v/>
      </c>
      <c r="D212" s="410" t="str">
        <f>IFERROR(IF(VLOOKUP(K212,'Disaggregation Records'!$D$57:$F$90,3,FALSE)=0,"",VLOOKUP(K212,'Disaggregation Records'!$D$57:$F$90,3,FALSE)),"")</f>
        <v/>
      </c>
      <c r="E212" s="380"/>
      <c r="F212" s="380"/>
      <c r="G212" s="380"/>
      <c r="H212" s="313"/>
      <c r="I212" s="337"/>
      <c r="J212" s="407">
        <f t="shared" si="12"/>
        <v>4</v>
      </c>
      <c r="K212" s="407" t="str">
        <f t="shared" si="13"/>
        <v>TB O-4(M): Treatment success rate of RR TB and/or MDR-TB: Percentage of cases with RR and/or MDR-TB successfully treated-4</v>
      </c>
      <c r="L212" s="407" t="b">
        <f t="shared" si="14"/>
        <v>1</v>
      </c>
      <c r="M212" s="407" t="b">
        <f t="shared" si="15"/>
        <v>1</v>
      </c>
      <c r="N212" s="411" t="s">
        <v>1279</v>
      </c>
      <c r="O212" s="58"/>
      <c r="P212" s="164"/>
      <c r="Q212" s="164"/>
    </row>
    <row r="213" spans="1:17" ht="288" x14ac:dyDescent="0.2">
      <c r="A213" s="312">
        <v>5</v>
      </c>
      <c r="B213" s="324" t="str">
        <f>IFERROR(VLOOKUP(A213,'Outcome Indicators - Section C'!$A$10:$R$27,18,FALSE),"")</f>
        <v>TB O-4(M): Treatment success rate of RR TB and/or MDR-TB: Percentage of cases with RR and/or MDR-TB successfully treated</v>
      </c>
      <c r="C213" s="410" t="str">
        <f>IFERROR(IF(VLOOKUP(K213,'Disaggregation Records'!$D$57:$E$90,2,FALSE)=0,"",VLOOKUP(K213,'Disaggregation Records'!$D$57:$E$90,2,FALSE)),"")</f>
        <v/>
      </c>
      <c r="D213" s="410" t="str">
        <f>IFERROR(IF(VLOOKUP(K213,'Disaggregation Records'!$D$57:$F$90,3,FALSE)=0,"",VLOOKUP(K213,'Disaggregation Records'!$D$57:$F$90,3,FALSE)),"")</f>
        <v/>
      </c>
      <c r="E213" s="380"/>
      <c r="F213" s="380"/>
      <c r="G213" s="380"/>
      <c r="H213" s="313"/>
      <c r="I213" s="337"/>
      <c r="J213" s="407">
        <f t="shared" si="12"/>
        <v>5</v>
      </c>
      <c r="K213" s="407" t="str">
        <f t="shared" si="13"/>
        <v>TB O-4(M): Treatment success rate of RR TB and/or MDR-TB: Percentage of cases with RR and/or MDR-TB successfully treated-5</v>
      </c>
      <c r="L213" s="407" t="b">
        <f t="shared" si="14"/>
        <v>1</v>
      </c>
      <c r="M213" s="407" t="b">
        <f t="shared" si="15"/>
        <v>1</v>
      </c>
      <c r="N213" s="411" t="s">
        <v>1280</v>
      </c>
      <c r="O213" s="58"/>
      <c r="P213" s="164"/>
      <c r="Q213" s="164"/>
    </row>
    <row r="214" spans="1:17" ht="288" x14ac:dyDescent="0.2">
      <c r="A214" s="312">
        <v>5</v>
      </c>
      <c r="B214" s="324" t="str">
        <f>IFERROR(VLOOKUP(A214,'Outcome Indicators - Section C'!$A$10:$R$27,18,FALSE),"")</f>
        <v>TB O-4(M): Treatment success rate of RR TB and/or MDR-TB: Percentage of cases with RR and/or MDR-TB successfully treated</v>
      </c>
      <c r="C214" s="410" t="str">
        <f>IFERROR(IF(VLOOKUP(K214,'Disaggregation Records'!$D$57:$E$90,2,FALSE)=0,"",VLOOKUP(K214,'Disaggregation Records'!$D$57:$E$90,2,FALSE)),"")</f>
        <v/>
      </c>
      <c r="D214" s="410" t="str">
        <f>IFERROR(IF(VLOOKUP(K214,'Disaggregation Records'!$D$57:$F$90,3,FALSE)=0,"",VLOOKUP(K214,'Disaggregation Records'!$D$57:$F$90,3,FALSE)),"")</f>
        <v/>
      </c>
      <c r="E214" s="380"/>
      <c r="F214" s="380"/>
      <c r="G214" s="380"/>
      <c r="H214" s="313"/>
      <c r="I214" s="337"/>
      <c r="J214" s="407">
        <f t="shared" si="12"/>
        <v>6</v>
      </c>
      <c r="K214" s="407" t="str">
        <f t="shared" si="13"/>
        <v>TB O-4(M): Treatment success rate of RR TB and/or MDR-TB: Percentage of cases with RR and/or MDR-TB successfully treated-6</v>
      </c>
      <c r="L214" s="407" t="b">
        <f t="shared" si="14"/>
        <v>1</v>
      </c>
      <c r="M214" s="407" t="b">
        <f t="shared" si="15"/>
        <v>1</v>
      </c>
      <c r="N214" s="411" t="s">
        <v>1281</v>
      </c>
      <c r="O214" s="58"/>
      <c r="P214" s="164"/>
      <c r="Q214" s="164"/>
    </row>
    <row r="215" spans="1:17" ht="288" x14ac:dyDescent="0.2">
      <c r="A215" s="312">
        <v>5</v>
      </c>
      <c r="B215" s="324" t="str">
        <f>IFERROR(VLOOKUP(A215,'Outcome Indicators - Section C'!$A$10:$R$27,18,FALSE),"")</f>
        <v>TB O-4(M): Treatment success rate of RR TB and/or MDR-TB: Percentage of cases with RR and/or MDR-TB successfully treated</v>
      </c>
      <c r="C215" s="410" t="str">
        <f>IFERROR(IF(VLOOKUP(K215,'Disaggregation Records'!$D$57:$E$90,2,FALSE)=0,"",VLOOKUP(K215,'Disaggregation Records'!$D$57:$E$90,2,FALSE)),"")</f>
        <v/>
      </c>
      <c r="D215" s="410" t="str">
        <f>IFERROR(IF(VLOOKUP(K215,'Disaggregation Records'!$D$57:$F$90,3,FALSE)=0,"",VLOOKUP(K215,'Disaggregation Records'!$D$57:$F$90,3,FALSE)),"")</f>
        <v/>
      </c>
      <c r="E215" s="380"/>
      <c r="F215" s="380"/>
      <c r="G215" s="380"/>
      <c r="H215" s="313"/>
      <c r="I215" s="337"/>
      <c r="J215" s="407">
        <f t="shared" si="12"/>
        <v>7</v>
      </c>
      <c r="K215" s="407" t="str">
        <f t="shared" si="13"/>
        <v>TB O-4(M): Treatment success rate of RR TB and/or MDR-TB: Percentage of cases with RR and/or MDR-TB successfully treated-7</v>
      </c>
      <c r="L215" s="407" t="b">
        <f t="shared" si="14"/>
        <v>1</v>
      </c>
      <c r="M215" s="407" t="b">
        <f t="shared" si="15"/>
        <v>1</v>
      </c>
      <c r="N215" s="411" t="s">
        <v>1282</v>
      </c>
      <c r="O215" s="58"/>
      <c r="P215" s="164"/>
      <c r="Q215" s="164"/>
    </row>
    <row r="216" spans="1:17" ht="288" x14ac:dyDescent="0.2">
      <c r="A216" s="312">
        <v>5</v>
      </c>
      <c r="B216" s="324" t="str">
        <f>IFERROR(VLOOKUP(A216,'Outcome Indicators - Section C'!$A$10:$R$27,18,FALSE),"")</f>
        <v>TB O-4(M): Treatment success rate of RR TB and/or MDR-TB: Percentage of cases with RR and/or MDR-TB successfully treated</v>
      </c>
      <c r="C216" s="410" t="str">
        <f>IFERROR(IF(VLOOKUP(K216,'Disaggregation Records'!$D$57:$E$90,2,FALSE)=0,"",VLOOKUP(K216,'Disaggregation Records'!$D$57:$E$90,2,FALSE)),"")</f>
        <v/>
      </c>
      <c r="D216" s="410" t="str">
        <f>IFERROR(IF(VLOOKUP(K216,'Disaggregation Records'!$D$57:$F$90,3,FALSE)=0,"",VLOOKUP(K216,'Disaggregation Records'!$D$57:$F$90,3,FALSE)),"")</f>
        <v/>
      </c>
      <c r="E216" s="380"/>
      <c r="F216" s="380"/>
      <c r="G216" s="380"/>
      <c r="H216" s="313"/>
      <c r="I216" s="337"/>
      <c r="J216" s="407">
        <f t="shared" si="12"/>
        <v>8</v>
      </c>
      <c r="K216" s="407" t="str">
        <f t="shared" si="13"/>
        <v>TB O-4(M): Treatment success rate of RR TB and/or MDR-TB: Percentage of cases with RR and/or MDR-TB successfully treated-8</v>
      </c>
      <c r="L216" s="407" t="b">
        <f t="shared" si="14"/>
        <v>1</v>
      </c>
      <c r="M216" s="407" t="b">
        <f t="shared" si="15"/>
        <v>1</v>
      </c>
      <c r="N216" s="411" t="s">
        <v>1283</v>
      </c>
      <c r="O216" s="58"/>
      <c r="P216" s="164"/>
      <c r="Q216" s="164"/>
    </row>
    <row r="217" spans="1:17" ht="288" x14ac:dyDescent="0.2">
      <c r="A217" s="312">
        <v>5</v>
      </c>
      <c r="B217" s="324" t="str">
        <f>IFERROR(VLOOKUP(A217,'Outcome Indicators - Section C'!$A$10:$R$27,18,FALSE),"")</f>
        <v>TB O-4(M): Treatment success rate of RR TB and/or MDR-TB: Percentage of cases with RR and/or MDR-TB successfully treated</v>
      </c>
      <c r="C217" s="410" t="str">
        <f>IFERROR(IF(VLOOKUP(K217,'Disaggregation Records'!$D$57:$E$90,2,FALSE)=0,"",VLOOKUP(K217,'Disaggregation Records'!$D$57:$E$90,2,FALSE)),"")</f>
        <v/>
      </c>
      <c r="D217" s="410" t="str">
        <f>IFERROR(IF(VLOOKUP(K217,'Disaggregation Records'!$D$57:$F$90,3,FALSE)=0,"",VLOOKUP(K217,'Disaggregation Records'!$D$57:$F$90,3,FALSE)),"")</f>
        <v/>
      </c>
      <c r="E217" s="380"/>
      <c r="F217" s="380"/>
      <c r="G217" s="380"/>
      <c r="H217" s="313"/>
      <c r="I217" s="337"/>
      <c r="J217" s="407">
        <f t="shared" si="12"/>
        <v>9</v>
      </c>
      <c r="K217" s="407" t="str">
        <f t="shared" si="13"/>
        <v>TB O-4(M): Treatment success rate of RR TB and/or MDR-TB: Percentage of cases with RR and/or MDR-TB successfully treated-9</v>
      </c>
      <c r="L217" s="407" t="b">
        <f t="shared" si="14"/>
        <v>1</v>
      </c>
      <c r="M217" s="407" t="b">
        <f t="shared" si="15"/>
        <v>1</v>
      </c>
      <c r="N217" s="411" t="s">
        <v>1284</v>
      </c>
      <c r="O217" s="58"/>
      <c r="P217" s="164"/>
      <c r="Q217" s="164"/>
    </row>
    <row r="218" spans="1:17" ht="288" x14ac:dyDescent="0.2">
      <c r="A218" s="312">
        <v>6</v>
      </c>
      <c r="B218" s="324" t="str">
        <f>IFERROR(VLOOKUP(A218,'Outcome Indicators - Section C'!$A$10:$R$27,18,FALSE),"")</f>
        <v/>
      </c>
      <c r="C218" s="410" t="str">
        <f>IFERROR(IF(VLOOKUP(K218,'Disaggregation Records'!$D$57:$E$90,2,FALSE)=0,"",VLOOKUP(K218,'Disaggregation Records'!$D$57:$E$90,2,FALSE)),"")</f>
        <v/>
      </c>
      <c r="D218" s="410" t="str">
        <f>IFERROR(IF(VLOOKUP(K218,'Disaggregation Records'!$D$57:$F$90,3,FALSE)=0,"",VLOOKUP(K218,'Disaggregation Records'!$D$57:$F$90,3,FALSE)),"")</f>
        <v/>
      </c>
      <c r="E218" s="380"/>
      <c r="F218" s="380"/>
      <c r="G218" s="380"/>
      <c r="H218" s="313"/>
      <c r="I218" s="337"/>
      <c r="J218" s="407">
        <f t="shared" si="12"/>
        <v>0</v>
      </c>
      <c r="K218" s="407" t="str">
        <f t="shared" si="13"/>
        <v/>
      </c>
      <c r="L218" s="407" t="b">
        <f t="shared" si="14"/>
        <v>1</v>
      </c>
      <c r="M218" s="407" t="b">
        <f t="shared" si="15"/>
        <v>0</v>
      </c>
      <c r="N218" s="411" t="s">
        <v>1285</v>
      </c>
      <c r="O218" s="58"/>
      <c r="P218" s="164"/>
      <c r="Q218" s="164"/>
    </row>
    <row r="219" spans="1:17" ht="288" x14ac:dyDescent="0.2">
      <c r="A219" s="312">
        <v>6</v>
      </c>
      <c r="B219" s="324" t="str">
        <f>IFERROR(VLOOKUP(A219,'Outcome Indicators - Section C'!$A$10:$R$27,18,FALSE),"")</f>
        <v/>
      </c>
      <c r="C219" s="410" t="str">
        <f>IFERROR(IF(VLOOKUP(K219,'Disaggregation Records'!$D$57:$E$90,2,FALSE)=0,"",VLOOKUP(K219,'Disaggregation Records'!$D$57:$E$90,2,FALSE)),"")</f>
        <v/>
      </c>
      <c r="D219" s="410" t="str">
        <f>IFERROR(IF(VLOOKUP(K219,'Disaggregation Records'!$D$57:$F$90,3,FALSE)=0,"",VLOOKUP(K219,'Disaggregation Records'!$D$57:$F$90,3,FALSE)),"")</f>
        <v/>
      </c>
      <c r="E219" s="380"/>
      <c r="F219" s="380"/>
      <c r="G219" s="380"/>
      <c r="H219" s="313"/>
      <c r="I219" s="337"/>
      <c r="J219" s="407">
        <f t="shared" si="12"/>
        <v>1</v>
      </c>
      <c r="K219" s="407" t="str">
        <f t="shared" si="13"/>
        <v/>
      </c>
      <c r="L219" s="407" t="b">
        <f t="shared" si="14"/>
        <v>1</v>
      </c>
      <c r="M219" s="407" t="b">
        <f t="shared" si="15"/>
        <v>0</v>
      </c>
      <c r="N219" s="411" t="s">
        <v>1286</v>
      </c>
      <c r="O219" s="58"/>
      <c r="P219" s="164"/>
      <c r="Q219" s="164"/>
    </row>
    <row r="220" spans="1:17" ht="288" x14ac:dyDescent="0.2">
      <c r="A220" s="312">
        <v>6</v>
      </c>
      <c r="B220" s="324" t="str">
        <f>IFERROR(VLOOKUP(A220,'Outcome Indicators - Section C'!$A$10:$R$27,18,FALSE),"")</f>
        <v/>
      </c>
      <c r="C220" s="410" t="str">
        <f>IFERROR(IF(VLOOKUP(K220,'Disaggregation Records'!$D$57:$E$90,2,FALSE)=0,"",VLOOKUP(K220,'Disaggregation Records'!$D$57:$E$90,2,FALSE)),"")</f>
        <v/>
      </c>
      <c r="D220" s="410" t="str">
        <f>IFERROR(IF(VLOOKUP(K220,'Disaggregation Records'!$D$57:$F$90,3,FALSE)=0,"",VLOOKUP(K220,'Disaggregation Records'!$D$57:$F$90,3,FALSE)),"")</f>
        <v/>
      </c>
      <c r="E220" s="380"/>
      <c r="F220" s="380"/>
      <c r="G220" s="380"/>
      <c r="H220" s="313"/>
      <c r="I220" s="337"/>
      <c r="J220" s="407">
        <f t="shared" si="12"/>
        <v>2</v>
      </c>
      <c r="K220" s="407" t="str">
        <f t="shared" si="13"/>
        <v/>
      </c>
      <c r="L220" s="407" t="b">
        <f t="shared" si="14"/>
        <v>1</v>
      </c>
      <c r="M220" s="407" t="b">
        <f t="shared" si="15"/>
        <v>0</v>
      </c>
      <c r="N220" s="411" t="s">
        <v>1287</v>
      </c>
      <c r="O220" s="58"/>
      <c r="P220" s="164"/>
      <c r="Q220" s="164"/>
    </row>
    <row r="221" spans="1:17" ht="288" x14ac:dyDescent="0.2">
      <c r="A221" s="312">
        <v>6</v>
      </c>
      <c r="B221" s="324" t="str">
        <f>IFERROR(VLOOKUP(A221,'Outcome Indicators - Section C'!$A$10:$R$27,18,FALSE),"")</f>
        <v/>
      </c>
      <c r="C221" s="410" t="str">
        <f>IFERROR(IF(VLOOKUP(K221,'Disaggregation Records'!$D$57:$E$90,2,FALSE)=0,"",VLOOKUP(K221,'Disaggregation Records'!$D$57:$E$90,2,FALSE)),"")</f>
        <v/>
      </c>
      <c r="D221" s="410" t="str">
        <f>IFERROR(IF(VLOOKUP(K221,'Disaggregation Records'!$D$57:$F$90,3,FALSE)=0,"",VLOOKUP(K221,'Disaggregation Records'!$D$57:$F$90,3,FALSE)),"")</f>
        <v/>
      </c>
      <c r="E221" s="380"/>
      <c r="F221" s="380"/>
      <c r="G221" s="380"/>
      <c r="H221" s="313"/>
      <c r="I221" s="337"/>
      <c r="J221" s="407">
        <f t="shared" si="12"/>
        <v>3</v>
      </c>
      <c r="K221" s="407" t="str">
        <f t="shared" si="13"/>
        <v/>
      </c>
      <c r="L221" s="407" t="b">
        <f t="shared" si="14"/>
        <v>1</v>
      </c>
      <c r="M221" s="407" t="b">
        <f t="shared" si="15"/>
        <v>0</v>
      </c>
      <c r="N221" s="411" t="s">
        <v>1288</v>
      </c>
      <c r="O221" s="58"/>
      <c r="P221" s="164"/>
      <c r="Q221" s="164"/>
    </row>
    <row r="222" spans="1:17" ht="288" x14ac:dyDescent="0.2">
      <c r="A222" s="312">
        <v>6</v>
      </c>
      <c r="B222" s="324" t="str">
        <f>IFERROR(VLOOKUP(A222,'Outcome Indicators - Section C'!$A$10:$R$27,18,FALSE),"")</f>
        <v/>
      </c>
      <c r="C222" s="410" t="str">
        <f>IFERROR(IF(VLOOKUP(K222,'Disaggregation Records'!$D$57:$E$90,2,FALSE)=0,"",VLOOKUP(K222,'Disaggregation Records'!$D$57:$E$90,2,FALSE)),"")</f>
        <v/>
      </c>
      <c r="D222" s="410" t="str">
        <f>IFERROR(IF(VLOOKUP(K222,'Disaggregation Records'!$D$57:$F$90,3,FALSE)=0,"",VLOOKUP(K222,'Disaggregation Records'!$D$57:$F$90,3,FALSE)),"")</f>
        <v/>
      </c>
      <c r="E222" s="380"/>
      <c r="F222" s="380"/>
      <c r="G222" s="380"/>
      <c r="H222" s="313"/>
      <c r="I222" s="337"/>
      <c r="J222" s="407">
        <f t="shared" si="12"/>
        <v>4</v>
      </c>
      <c r="K222" s="407" t="str">
        <f t="shared" si="13"/>
        <v/>
      </c>
      <c r="L222" s="407" t="b">
        <f t="shared" si="14"/>
        <v>1</v>
      </c>
      <c r="M222" s="407" t="b">
        <f t="shared" si="15"/>
        <v>0</v>
      </c>
      <c r="N222" s="411" t="s">
        <v>1289</v>
      </c>
      <c r="O222" s="58"/>
      <c r="P222" s="164"/>
      <c r="Q222" s="164"/>
    </row>
    <row r="223" spans="1:17" ht="288" x14ac:dyDescent="0.2">
      <c r="A223" s="312">
        <v>6</v>
      </c>
      <c r="B223" s="324" t="str">
        <f>IFERROR(VLOOKUP(A223,'Outcome Indicators - Section C'!$A$10:$R$27,18,FALSE),"")</f>
        <v/>
      </c>
      <c r="C223" s="410" t="str">
        <f>IFERROR(IF(VLOOKUP(K223,'Disaggregation Records'!$D$57:$E$90,2,FALSE)=0,"",VLOOKUP(K223,'Disaggregation Records'!$D$57:$E$90,2,FALSE)),"")</f>
        <v/>
      </c>
      <c r="D223" s="410" t="str">
        <f>IFERROR(IF(VLOOKUP(K223,'Disaggregation Records'!$D$57:$F$90,3,FALSE)=0,"",VLOOKUP(K223,'Disaggregation Records'!$D$57:$F$90,3,FALSE)),"")</f>
        <v/>
      </c>
      <c r="E223" s="380"/>
      <c r="F223" s="380"/>
      <c r="G223" s="380"/>
      <c r="H223" s="313"/>
      <c r="I223" s="337"/>
      <c r="J223" s="407">
        <f t="shared" si="12"/>
        <v>5</v>
      </c>
      <c r="K223" s="407" t="str">
        <f t="shared" si="13"/>
        <v/>
      </c>
      <c r="L223" s="407" t="b">
        <f t="shared" si="14"/>
        <v>1</v>
      </c>
      <c r="M223" s="407" t="b">
        <f t="shared" si="15"/>
        <v>0</v>
      </c>
      <c r="N223" s="411" t="s">
        <v>1290</v>
      </c>
      <c r="O223" s="58"/>
      <c r="P223" s="164"/>
      <c r="Q223" s="164"/>
    </row>
    <row r="224" spans="1:17" ht="288" x14ac:dyDescent="0.2">
      <c r="A224" s="312">
        <v>6</v>
      </c>
      <c r="B224" s="324" t="str">
        <f>IFERROR(VLOOKUP(A224,'Outcome Indicators - Section C'!$A$10:$R$27,18,FALSE),"")</f>
        <v/>
      </c>
      <c r="C224" s="410" t="str">
        <f>IFERROR(IF(VLOOKUP(K224,'Disaggregation Records'!$D$57:$E$90,2,FALSE)=0,"",VLOOKUP(K224,'Disaggregation Records'!$D$57:$E$90,2,FALSE)),"")</f>
        <v/>
      </c>
      <c r="D224" s="410" t="str">
        <f>IFERROR(IF(VLOOKUP(K224,'Disaggregation Records'!$D$57:$F$90,3,FALSE)=0,"",VLOOKUP(K224,'Disaggregation Records'!$D$57:$F$90,3,FALSE)),"")</f>
        <v/>
      </c>
      <c r="E224" s="380"/>
      <c r="F224" s="380"/>
      <c r="G224" s="380"/>
      <c r="H224" s="313"/>
      <c r="I224" s="337"/>
      <c r="J224" s="407">
        <f t="shared" si="12"/>
        <v>6</v>
      </c>
      <c r="K224" s="407" t="str">
        <f t="shared" si="13"/>
        <v/>
      </c>
      <c r="L224" s="407" t="b">
        <f t="shared" si="14"/>
        <v>1</v>
      </c>
      <c r="M224" s="407" t="b">
        <f t="shared" si="15"/>
        <v>0</v>
      </c>
      <c r="N224" s="411" t="s">
        <v>1291</v>
      </c>
      <c r="O224" s="58"/>
      <c r="P224" s="164"/>
      <c r="Q224" s="164"/>
    </row>
    <row r="225" spans="1:17" ht="288" x14ac:dyDescent="0.2">
      <c r="A225" s="312">
        <v>6</v>
      </c>
      <c r="B225" s="324" t="str">
        <f>IFERROR(VLOOKUP(A225,'Outcome Indicators - Section C'!$A$10:$R$27,18,FALSE),"")</f>
        <v/>
      </c>
      <c r="C225" s="410" t="str">
        <f>IFERROR(IF(VLOOKUP(K225,'Disaggregation Records'!$D$57:$E$90,2,FALSE)=0,"",VLOOKUP(K225,'Disaggregation Records'!$D$57:$E$90,2,FALSE)),"")</f>
        <v/>
      </c>
      <c r="D225" s="410" t="str">
        <f>IFERROR(IF(VLOOKUP(K225,'Disaggregation Records'!$D$57:$F$90,3,FALSE)=0,"",VLOOKUP(K225,'Disaggregation Records'!$D$57:$F$90,3,FALSE)),"")</f>
        <v/>
      </c>
      <c r="E225" s="380"/>
      <c r="F225" s="380"/>
      <c r="G225" s="380"/>
      <c r="H225" s="313"/>
      <c r="I225" s="337"/>
      <c r="J225" s="407">
        <f t="shared" si="12"/>
        <v>7</v>
      </c>
      <c r="K225" s="407" t="str">
        <f t="shared" si="13"/>
        <v/>
      </c>
      <c r="L225" s="407" t="b">
        <f t="shared" si="14"/>
        <v>1</v>
      </c>
      <c r="M225" s="407" t="b">
        <f t="shared" si="15"/>
        <v>0</v>
      </c>
      <c r="N225" s="411" t="s">
        <v>1292</v>
      </c>
      <c r="O225" s="58"/>
      <c r="P225" s="164"/>
      <c r="Q225" s="164"/>
    </row>
    <row r="226" spans="1:17" ht="288" x14ac:dyDescent="0.2">
      <c r="A226" s="312">
        <v>6</v>
      </c>
      <c r="B226" s="324" t="str">
        <f>IFERROR(VLOOKUP(A226,'Outcome Indicators - Section C'!$A$10:$R$27,18,FALSE),"")</f>
        <v/>
      </c>
      <c r="C226" s="410" t="str">
        <f>IFERROR(IF(VLOOKUP(K226,'Disaggregation Records'!$D$57:$E$90,2,FALSE)=0,"",VLOOKUP(K226,'Disaggregation Records'!$D$57:$E$90,2,FALSE)),"")</f>
        <v/>
      </c>
      <c r="D226" s="410" t="str">
        <f>IFERROR(IF(VLOOKUP(K226,'Disaggregation Records'!$D$57:$F$90,3,FALSE)=0,"",VLOOKUP(K226,'Disaggregation Records'!$D$57:$F$90,3,FALSE)),"")</f>
        <v/>
      </c>
      <c r="E226" s="380"/>
      <c r="F226" s="380"/>
      <c r="G226" s="380"/>
      <c r="H226" s="313"/>
      <c r="I226" s="337"/>
      <c r="J226" s="407">
        <f t="shared" si="12"/>
        <v>8</v>
      </c>
      <c r="K226" s="407" t="str">
        <f t="shared" si="13"/>
        <v/>
      </c>
      <c r="L226" s="407" t="b">
        <f t="shared" si="14"/>
        <v>1</v>
      </c>
      <c r="M226" s="407" t="b">
        <f t="shared" si="15"/>
        <v>0</v>
      </c>
      <c r="N226" s="411" t="s">
        <v>1293</v>
      </c>
      <c r="O226" s="58"/>
      <c r="P226" s="164"/>
      <c r="Q226" s="164"/>
    </row>
    <row r="227" spans="1:17" ht="288" x14ac:dyDescent="0.2">
      <c r="A227" s="312">
        <v>6</v>
      </c>
      <c r="B227" s="324" t="str">
        <f>IFERROR(VLOOKUP(A227,'Outcome Indicators - Section C'!$A$10:$R$27,18,FALSE),"")</f>
        <v/>
      </c>
      <c r="C227" s="410" t="str">
        <f>IFERROR(IF(VLOOKUP(K227,'Disaggregation Records'!$D$57:$E$90,2,FALSE)=0,"",VLOOKUP(K227,'Disaggregation Records'!$D$57:$E$90,2,FALSE)),"")</f>
        <v/>
      </c>
      <c r="D227" s="410" t="str">
        <f>IFERROR(IF(VLOOKUP(K227,'Disaggregation Records'!$D$57:$F$90,3,FALSE)=0,"",VLOOKUP(K227,'Disaggregation Records'!$D$57:$F$90,3,FALSE)),"")</f>
        <v/>
      </c>
      <c r="E227" s="380"/>
      <c r="F227" s="380"/>
      <c r="G227" s="380"/>
      <c r="H227" s="313"/>
      <c r="I227" s="337"/>
      <c r="J227" s="407">
        <f t="shared" si="12"/>
        <v>9</v>
      </c>
      <c r="K227" s="407" t="str">
        <f t="shared" si="13"/>
        <v/>
      </c>
      <c r="L227" s="407" t="b">
        <f t="shared" si="14"/>
        <v>1</v>
      </c>
      <c r="M227" s="407" t="b">
        <f t="shared" si="15"/>
        <v>0</v>
      </c>
      <c r="N227" s="411" t="s">
        <v>1294</v>
      </c>
      <c r="O227" s="58"/>
      <c r="P227" s="164"/>
      <c r="Q227" s="164"/>
    </row>
    <row r="228" spans="1:17" ht="288" x14ac:dyDescent="0.2">
      <c r="A228" s="312">
        <v>7</v>
      </c>
      <c r="B228" s="324" t="str">
        <f>IFERROR(VLOOKUP(A228,'Outcome Indicators - Section C'!$A$10:$R$27,18,FALSE),"")</f>
        <v/>
      </c>
      <c r="C228" s="410" t="str">
        <f>IFERROR(IF(VLOOKUP(K228,'Disaggregation Records'!$D$57:$E$90,2,FALSE)=0,"",VLOOKUP(K228,'Disaggregation Records'!$D$57:$E$90,2,FALSE)),"")</f>
        <v/>
      </c>
      <c r="D228" s="410" t="str">
        <f>IFERROR(IF(VLOOKUP(K228,'Disaggregation Records'!$D$57:$F$90,3,FALSE)=0,"",VLOOKUP(K228,'Disaggregation Records'!$D$57:$F$90,3,FALSE)),"")</f>
        <v/>
      </c>
      <c r="E228" s="380"/>
      <c r="F228" s="380"/>
      <c r="G228" s="380"/>
      <c r="H228" s="313"/>
      <c r="I228" s="337"/>
      <c r="J228" s="407">
        <f t="shared" si="12"/>
        <v>10</v>
      </c>
      <c r="K228" s="407" t="str">
        <f t="shared" si="13"/>
        <v/>
      </c>
      <c r="L228" s="407" t="b">
        <f t="shared" si="14"/>
        <v>1</v>
      </c>
      <c r="M228" s="407" t="b">
        <f t="shared" si="15"/>
        <v>0</v>
      </c>
      <c r="N228" s="411" t="s">
        <v>1295</v>
      </c>
      <c r="O228" s="58"/>
      <c r="P228" s="164"/>
      <c r="Q228" s="164"/>
    </row>
    <row r="229" spans="1:17" ht="288" x14ac:dyDescent="0.2">
      <c r="A229" s="312">
        <v>7</v>
      </c>
      <c r="B229" s="324" t="str">
        <f>IFERROR(VLOOKUP(A229,'Outcome Indicators - Section C'!$A$10:$R$27,18,FALSE),"")</f>
        <v/>
      </c>
      <c r="C229" s="410" t="str">
        <f>IFERROR(IF(VLOOKUP(K229,'Disaggregation Records'!$D$57:$E$90,2,FALSE)=0,"",VLOOKUP(K229,'Disaggregation Records'!$D$57:$E$90,2,FALSE)),"")</f>
        <v/>
      </c>
      <c r="D229" s="410" t="str">
        <f>IFERROR(IF(VLOOKUP(K229,'Disaggregation Records'!$D$57:$F$90,3,FALSE)=0,"",VLOOKUP(K229,'Disaggregation Records'!$D$57:$F$90,3,FALSE)),"")</f>
        <v/>
      </c>
      <c r="E229" s="380"/>
      <c r="F229" s="380"/>
      <c r="G229" s="380"/>
      <c r="H229" s="313"/>
      <c r="I229" s="337"/>
      <c r="J229" s="407">
        <f t="shared" si="12"/>
        <v>11</v>
      </c>
      <c r="K229" s="407" t="str">
        <f t="shared" si="13"/>
        <v/>
      </c>
      <c r="L229" s="407" t="b">
        <f t="shared" si="14"/>
        <v>1</v>
      </c>
      <c r="M229" s="407" t="b">
        <f t="shared" si="15"/>
        <v>0</v>
      </c>
      <c r="N229" s="411" t="s">
        <v>1296</v>
      </c>
      <c r="O229" s="58"/>
      <c r="P229" s="164"/>
      <c r="Q229" s="164"/>
    </row>
    <row r="230" spans="1:17" ht="288" x14ac:dyDescent="0.2">
      <c r="A230" s="312">
        <v>7</v>
      </c>
      <c r="B230" s="324" t="str">
        <f>IFERROR(VLOOKUP(A230,'Outcome Indicators - Section C'!$A$10:$R$27,18,FALSE),"")</f>
        <v/>
      </c>
      <c r="C230" s="410" t="str">
        <f>IFERROR(IF(VLOOKUP(K230,'Disaggregation Records'!$D$57:$E$90,2,FALSE)=0,"",VLOOKUP(K230,'Disaggregation Records'!$D$57:$E$90,2,FALSE)),"")</f>
        <v/>
      </c>
      <c r="D230" s="410" t="str">
        <f>IFERROR(IF(VLOOKUP(K230,'Disaggregation Records'!$D$57:$F$90,3,FALSE)=0,"",VLOOKUP(K230,'Disaggregation Records'!$D$57:$F$90,3,FALSE)),"")</f>
        <v/>
      </c>
      <c r="E230" s="380"/>
      <c r="F230" s="380"/>
      <c r="G230" s="380"/>
      <c r="H230" s="313"/>
      <c r="I230" s="337"/>
      <c r="J230" s="407">
        <f t="shared" si="12"/>
        <v>12</v>
      </c>
      <c r="K230" s="407" t="str">
        <f t="shared" si="13"/>
        <v/>
      </c>
      <c r="L230" s="407" t="b">
        <f t="shared" si="14"/>
        <v>1</v>
      </c>
      <c r="M230" s="407" t="b">
        <f t="shared" si="15"/>
        <v>0</v>
      </c>
      <c r="N230" s="411" t="s">
        <v>1297</v>
      </c>
      <c r="O230" s="58"/>
      <c r="P230" s="164"/>
      <c r="Q230" s="164"/>
    </row>
    <row r="231" spans="1:17" ht="288" x14ac:dyDescent="0.2">
      <c r="A231" s="312">
        <v>7</v>
      </c>
      <c r="B231" s="324" t="str">
        <f>IFERROR(VLOOKUP(A231,'Outcome Indicators - Section C'!$A$10:$R$27,18,FALSE),"")</f>
        <v/>
      </c>
      <c r="C231" s="410" t="str">
        <f>IFERROR(IF(VLOOKUP(K231,'Disaggregation Records'!$D$57:$E$90,2,FALSE)=0,"",VLOOKUP(K231,'Disaggregation Records'!$D$57:$E$90,2,FALSE)),"")</f>
        <v/>
      </c>
      <c r="D231" s="410" t="str">
        <f>IFERROR(IF(VLOOKUP(K231,'Disaggregation Records'!$D$57:$F$90,3,FALSE)=0,"",VLOOKUP(K231,'Disaggregation Records'!$D$57:$F$90,3,FALSE)),"")</f>
        <v/>
      </c>
      <c r="E231" s="380"/>
      <c r="F231" s="380"/>
      <c r="G231" s="380"/>
      <c r="H231" s="313"/>
      <c r="I231" s="337"/>
      <c r="J231" s="407">
        <f t="shared" si="12"/>
        <v>13</v>
      </c>
      <c r="K231" s="407" t="str">
        <f t="shared" si="13"/>
        <v/>
      </c>
      <c r="L231" s="407" t="b">
        <f t="shared" si="14"/>
        <v>1</v>
      </c>
      <c r="M231" s="407" t="b">
        <f t="shared" si="15"/>
        <v>0</v>
      </c>
      <c r="N231" s="411" t="s">
        <v>1298</v>
      </c>
      <c r="O231" s="58"/>
      <c r="P231" s="164"/>
      <c r="Q231" s="164"/>
    </row>
    <row r="232" spans="1:17" ht="288" x14ac:dyDescent="0.2">
      <c r="A232" s="312">
        <v>7</v>
      </c>
      <c r="B232" s="324" t="str">
        <f>IFERROR(VLOOKUP(A232,'Outcome Indicators - Section C'!$A$10:$R$27,18,FALSE),"")</f>
        <v/>
      </c>
      <c r="C232" s="410" t="str">
        <f>IFERROR(IF(VLOOKUP(K232,'Disaggregation Records'!$D$57:$E$90,2,FALSE)=0,"",VLOOKUP(K232,'Disaggregation Records'!$D$57:$E$90,2,FALSE)),"")</f>
        <v/>
      </c>
      <c r="D232" s="410" t="str">
        <f>IFERROR(IF(VLOOKUP(K232,'Disaggregation Records'!$D$57:$F$90,3,FALSE)=0,"",VLOOKUP(K232,'Disaggregation Records'!$D$57:$F$90,3,FALSE)),"")</f>
        <v/>
      </c>
      <c r="E232" s="380"/>
      <c r="F232" s="380"/>
      <c r="G232" s="380"/>
      <c r="H232" s="313"/>
      <c r="I232" s="337"/>
      <c r="J232" s="407">
        <f t="shared" ref="J232:J295" si="16">IF(B232=B231,J231+1,0)</f>
        <v>14</v>
      </c>
      <c r="K232" s="407" t="str">
        <f t="shared" ref="K232:K295" si="17">IF(B232&lt;&gt;"",B232&amp;"-"&amp;J232,"")</f>
        <v/>
      </c>
      <c r="L232" s="407" t="b">
        <f t="shared" ref="L232:L295" si="18">IFERROR(TRUE,FALSE)</f>
        <v>1</v>
      </c>
      <c r="M232" s="407" t="b">
        <f t="shared" ref="M232:M295" si="19">IFERROR(IF(B232&lt;&gt;"",TRUE,FALSE),"")</f>
        <v>0</v>
      </c>
      <c r="N232" s="411" t="s">
        <v>1299</v>
      </c>
      <c r="O232" s="58"/>
      <c r="P232" s="164"/>
      <c r="Q232" s="164"/>
    </row>
    <row r="233" spans="1:17" ht="288" x14ac:dyDescent="0.2">
      <c r="A233" s="312">
        <v>7</v>
      </c>
      <c r="B233" s="324" t="str">
        <f>IFERROR(VLOOKUP(A233,'Outcome Indicators - Section C'!$A$10:$R$27,18,FALSE),"")</f>
        <v/>
      </c>
      <c r="C233" s="410" t="str">
        <f>IFERROR(IF(VLOOKUP(K233,'Disaggregation Records'!$D$57:$E$90,2,FALSE)=0,"",VLOOKUP(K233,'Disaggregation Records'!$D$57:$E$90,2,FALSE)),"")</f>
        <v/>
      </c>
      <c r="D233" s="410" t="str">
        <f>IFERROR(IF(VLOOKUP(K233,'Disaggregation Records'!$D$57:$F$90,3,FALSE)=0,"",VLOOKUP(K233,'Disaggregation Records'!$D$57:$F$90,3,FALSE)),"")</f>
        <v/>
      </c>
      <c r="E233" s="380"/>
      <c r="F233" s="380"/>
      <c r="G233" s="380"/>
      <c r="H233" s="313"/>
      <c r="I233" s="337"/>
      <c r="J233" s="407">
        <f t="shared" si="16"/>
        <v>15</v>
      </c>
      <c r="K233" s="407" t="str">
        <f t="shared" si="17"/>
        <v/>
      </c>
      <c r="L233" s="407" t="b">
        <f t="shared" si="18"/>
        <v>1</v>
      </c>
      <c r="M233" s="407" t="b">
        <f t="shared" si="19"/>
        <v>0</v>
      </c>
      <c r="N233" s="411" t="s">
        <v>1300</v>
      </c>
      <c r="O233" s="58"/>
      <c r="P233" s="164"/>
      <c r="Q233" s="164"/>
    </row>
    <row r="234" spans="1:17" ht="288" x14ac:dyDescent="0.2">
      <c r="A234" s="312">
        <v>7</v>
      </c>
      <c r="B234" s="324" t="str">
        <f>IFERROR(VLOOKUP(A234,'Outcome Indicators - Section C'!$A$10:$R$27,18,FALSE),"")</f>
        <v/>
      </c>
      <c r="C234" s="410" t="str">
        <f>IFERROR(IF(VLOOKUP(K234,'Disaggregation Records'!$D$57:$E$90,2,FALSE)=0,"",VLOOKUP(K234,'Disaggregation Records'!$D$57:$E$90,2,FALSE)),"")</f>
        <v/>
      </c>
      <c r="D234" s="410" t="str">
        <f>IFERROR(IF(VLOOKUP(K234,'Disaggregation Records'!$D$57:$F$90,3,FALSE)=0,"",VLOOKUP(K234,'Disaggregation Records'!$D$57:$F$90,3,FALSE)),"")</f>
        <v/>
      </c>
      <c r="E234" s="380"/>
      <c r="F234" s="380"/>
      <c r="G234" s="380"/>
      <c r="H234" s="313"/>
      <c r="I234" s="337"/>
      <c r="J234" s="407">
        <f t="shared" si="16"/>
        <v>16</v>
      </c>
      <c r="K234" s="407" t="str">
        <f t="shared" si="17"/>
        <v/>
      </c>
      <c r="L234" s="407" t="b">
        <f t="shared" si="18"/>
        <v>1</v>
      </c>
      <c r="M234" s="407" t="b">
        <f t="shared" si="19"/>
        <v>0</v>
      </c>
      <c r="N234" s="411" t="s">
        <v>1301</v>
      </c>
      <c r="O234" s="58"/>
      <c r="P234" s="164"/>
      <c r="Q234" s="164"/>
    </row>
    <row r="235" spans="1:17" ht="288" x14ac:dyDescent="0.2">
      <c r="A235" s="312">
        <v>7</v>
      </c>
      <c r="B235" s="324" t="str">
        <f>IFERROR(VLOOKUP(A235,'Outcome Indicators - Section C'!$A$10:$R$27,18,FALSE),"")</f>
        <v/>
      </c>
      <c r="C235" s="410" t="str">
        <f>IFERROR(IF(VLOOKUP(K235,'Disaggregation Records'!$D$57:$E$90,2,FALSE)=0,"",VLOOKUP(K235,'Disaggregation Records'!$D$57:$E$90,2,FALSE)),"")</f>
        <v/>
      </c>
      <c r="D235" s="410" t="str">
        <f>IFERROR(IF(VLOOKUP(K235,'Disaggregation Records'!$D$57:$F$90,3,FALSE)=0,"",VLOOKUP(K235,'Disaggregation Records'!$D$57:$F$90,3,FALSE)),"")</f>
        <v/>
      </c>
      <c r="E235" s="380"/>
      <c r="F235" s="380"/>
      <c r="G235" s="380"/>
      <c r="H235" s="313"/>
      <c r="I235" s="337"/>
      <c r="J235" s="407">
        <f t="shared" si="16"/>
        <v>17</v>
      </c>
      <c r="K235" s="407" t="str">
        <f t="shared" si="17"/>
        <v/>
      </c>
      <c r="L235" s="407" t="b">
        <f t="shared" si="18"/>
        <v>1</v>
      </c>
      <c r="M235" s="407" t="b">
        <f t="shared" si="19"/>
        <v>0</v>
      </c>
      <c r="N235" s="411" t="s">
        <v>1302</v>
      </c>
      <c r="O235" s="58"/>
      <c r="P235" s="164"/>
      <c r="Q235" s="164"/>
    </row>
    <row r="236" spans="1:17" ht="288" x14ac:dyDescent="0.2">
      <c r="A236" s="312">
        <v>7</v>
      </c>
      <c r="B236" s="324" t="str">
        <f>IFERROR(VLOOKUP(A236,'Outcome Indicators - Section C'!$A$10:$R$27,18,FALSE),"")</f>
        <v/>
      </c>
      <c r="C236" s="410" t="str">
        <f>IFERROR(IF(VLOOKUP(K236,'Disaggregation Records'!$D$57:$E$90,2,FALSE)=0,"",VLOOKUP(K236,'Disaggregation Records'!$D$57:$E$90,2,FALSE)),"")</f>
        <v/>
      </c>
      <c r="D236" s="410" t="str">
        <f>IFERROR(IF(VLOOKUP(K236,'Disaggregation Records'!$D$57:$F$90,3,FALSE)=0,"",VLOOKUP(K236,'Disaggregation Records'!$D$57:$F$90,3,FALSE)),"")</f>
        <v/>
      </c>
      <c r="E236" s="380"/>
      <c r="F236" s="380"/>
      <c r="G236" s="380"/>
      <c r="H236" s="313"/>
      <c r="I236" s="337"/>
      <c r="J236" s="407">
        <f t="shared" si="16"/>
        <v>18</v>
      </c>
      <c r="K236" s="407" t="str">
        <f t="shared" si="17"/>
        <v/>
      </c>
      <c r="L236" s="407" t="b">
        <f t="shared" si="18"/>
        <v>1</v>
      </c>
      <c r="M236" s="407" t="b">
        <f t="shared" si="19"/>
        <v>0</v>
      </c>
      <c r="N236" s="411" t="s">
        <v>1303</v>
      </c>
      <c r="O236" s="58"/>
      <c r="P236" s="164"/>
      <c r="Q236" s="164"/>
    </row>
    <row r="237" spans="1:17" ht="288" x14ac:dyDescent="0.2">
      <c r="A237" s="312">
        <v>7</v>
      </c>
      <c r="B237" s="324" t="str">
        <f>IFERROR(VLOOKUP(A237,'Outcome Indicators - Section C'!$A$10:$R$27,18,FALSE),"")</f>
        <v/>
      </c>
      <c r="C237" s="410" t="str">
        <f>IFERROR(IF(VLOOKUP(K237,'Disaggregation Records'!$D$57:$E$90,2,FALSE)=0,"",VLOOKUP(K237,'Disaggregation Records'!$D$57:$E$90,2,FALSE)),"")</f>
        <v/>
      </c>
      <c r="D237" s="410" t="str">
        <f>IFERROR(IF(VLOOKUP(K237,'Disaggregation Records'!$D$57:$F$90,3,FALSE)=0,"",VLOOKUP(K237,'Disaggregation Records'!$D$57:$F$90,3,FALSE)),"")</f>
        <v/>
      </c>
      <c r="E237" s="380"/>
      <c r="F237" s="380"/>
      <c r="G237" s="380"/>
      <c r="H237" s="313"/>
      <c r="I237" s="337"/>
      <c r="J237" s="407">
        <f t="shared" si="16"/>
        <v>19</v>
      </c>
      <c r="K237" s="407" t="str">
        <f t="shared" si="17"/>
        <v/>
      </c>
      <c r="L237" s="407" t="b">
        <f t="shared" si="18"/>
        <v>1</v>
      </c>
      <c r="M237" s="407" t="b">
        <f t="shared" si="19"/>
        <v>0</v>
      </c>
      <c r="N237" s="411" t="s">
        <v>1304</v>
      </c>
      <c r="O237" s="58"/>
      <c r="P237" s="164"/>
      <c r="Q237" s="164"/>
    </row>
    <row r="238" spans="1:17" ht="288" x14ac:dyDescent="0.2">
      <c r="A238" s="312">
        <v>8</v>
      </c>
      <c r="B238" s="324" t="str">
        <f>IFERROR(VLOOKUP(A238,'Outcome Indicators - Section C'!$A$10:$R$27,18,FALSE),"")</f>
        <v/>
      </c>
      <c r="C238" s="410" t="str">
        <f>IFERROR(IF(VLOOKUP(K238,'Disaggregation Records'!$D$57:$E$90,2,FALSE)=0,"",VLOOKUP(K238,'Disaggregation Records'!$D$57:$E$90,2,FALSE)),"")</f>
        <v/>
      </c>
      <c r="D238" s="410" t="str">
        <f>IFERROR(IF(VLOOKUP(K238,'Disaggregation Records'!$D$57:$F$90,3,FALSE)=0,"",VLOOKUP(K238,'Disaggregation Records'!$D$57:$F$90,3,FALSE)),"")</f>
        <v/>
      </c>
      <c r="E238" s="380"/>
      <c r="F238" s="380"/>
      <c r="G238" s="380"/>
      <c r="H238" s="313"/>
      <c r="I238" s="337"/>
      <c r="J238" s="407">
        <f t="shared" si="16"/>
        <v>20</v>
      </c>
      <c r="K238" s="407" t="str">
        <f t="shared" si="17"/>
        <v/>
      </c>
      <c r="L238" s="407" t="b">
        <f t="shared" si="18"/>
        <v>1</v>
      </c>
      <c r="M238" s="407" t="b">
        <f t="shared" si="19"/>
        <v>0</v>
      </c>
      <c r="N238" s="411" t="s">
        <v>1305</v>
      </c>
      <c r="O238" s="58"/>
      <c r="P238" s="164"/>
      <c r="Q238" s="164"/>
    </row>
    <row r="239" spans="1:17" ht="288" x14ac:dyDescent="0.2">
      <c r="A239" s="312">
        <v>8</v>
      </c>
      <c r="B239" s="324" t="str">
        <f>IFERROR(VLOOKUP(A239,'Outcome Indicators - Section C'!$A$10:$R$27,18,FALSE),"")</f>
        <v/>
      </c>
      <c r="C239" s="410" t="str">
        <f>IFERROR(IF(VLOOKUP(K239,'Disaggregation Records'!$D$57:$E$90,2,FALSE)=0,"",VLOOKUP(K239,'Disaggregation Records'!$D$57:$E$90,2,FALSE)),"")</f>
        <v/>
      </c>
      <c r="D239" s="410" t="str">
        <f>IFERROR(IF(VLOOKUP(K239,'Disaggregation Records'!$D$57:$F$90,3,FALSE)=0,"",VLOOKUP(K239,'Disaggregation Records'!$D$57:$F$90,3,FALSE)),"")</f>
        <v/>
      </c>
      <c r="E239" s="380"/>
      <c r="F239" s="380"/>
      <c r="G239" s="380"/>
      <c r="H239" s="313"/>
      <c r="I239" s="337"/>
      <c r="J239" s="407">
        <f t="shared" si="16"/>
        <v>21</v>
      </c>
      <c r="K239" s="407" t="str">
        <f t="shared" si="17"/>
        <v/>
      </c>
      <c r="L239" s="407" t="b">
        <f t="shared" si="18"/>
        <v>1</v>
      </c>
      <c r="M239" s="407" t="b">
        <f t="shared" si="19"/>
        <v>0</v>
      </c>
      <c r="N239" s="411" t="s">
        <v>1306</v>
      </c>
      <c r="O239" s="58"/>
      <c r="P239" s="164"/>
      <c r="Q239" s="164"/>
    </row>
    <row r="240" spans="1:17" ht="288" x14ac:dyDescent="0.2">
      <c r="A240" s="312">
        <v>8</v>
      </c>
      <c r="B240" s="324" t="str">
        <f>IFERROR(VLOOKUP(A240,'Outcome Indicators - Section C'!$A$10:$R$27,18,FALSE),"")</f>
        <v/>
      </c>
      <c r="C240" s="410" t="str">
        <f>IFERROR(IF(VLOOKUP(K240,'Disaggregation Records'!$D$57:$E$90,2,FALSE)=0,"",VLOOKUP(K240,'Disaggregation Records'!$D$57:$E$90,2,FALSE)),"")</f>
        <v/>
      </c>
      <c r="D240" s="410" t="str">
        <f>IFERROR(IF(VLOOKUP(K240,'Disaggregation Records'!$D$57:$F$90,3,FALSE)=0,"",VLOOKUP(K240,'Disaggregation Records'!$D$57:$F$90,3,FALSE)),"")</f>
        <v/>
      </c>
      <c r="E240" s="380"/>
      <c r="F240" s="380"/>
      <c r="G240" s="380"/>
      <c r="H240" s="313"/>
      <c r="I240" s="337"/>
      <c r="J240" s="407">
        <f t="shared" si="16"/>
        <v>22</v>
      </c>
      <c r="K240" s="407" t="str">
        <f t="shared" si="17"/>
        <v/>
      </c>
      <c r="L240" s="407" t="b">
        <f t="shared" si="18"/>
        <v>1</v>
      </c>
      <c r="M240" s="407" t="b">
        <f t="shared" si="19"/>
        <v>0</v>
      </c>
      <c r="N240" s="411" t="s">
        <v>1307</v>
      </c>
      <c r="O240" s="58"/>
      <c r="P240" s="164"/>
      <c r="Q240" s="164"/>
    </row>
    <row r="241" spans="1:17" ht="288" x14ac:dyDescent="0.2">
      <c r="A241" s="312">
        <v>8</v>
      </c>
      <c r="B241" s="324" t="str">
        <f>IFERROR(VLOOKUP(A241,'Outcome Indicators - Section C'!$A$10:$R$27,18,FALSE),"")</f>
        <v/>
      </c>
      <c r="C241" s="410" t="str">
        <f>IFERROR(IF(VLOOKUP(K241,'Disaggregation Records'!$D$57:$E$90,2,FALSE)=0,"",VLOOKUP(K241,'Disaggregation Records'!$D$57:$E$90,2,FALSE)),"")</f>
        <v/>
      </c>
      <c r="D241" s="410" t="str">
        <f>IFERROR(IF(VLOOKUP(K241,'Disaggregation Records'!$D$57:$F$90,3,FALSE)=0,"",VLOOKUP(K241,'Disaggregation Records'!$D$57:$F$90,3,FALSE)),"")</f>
        <v/>
      </c>
      <c r="E241" s="380"/>
      <c r="F241" s="380"/>
      <c r="G241" s="380"/>
      <c r="H241" s="313"/>
      <c r="I241" s="337"/>
      <c r="J241" s="407">
        <f t="shared" si="16"/>
        <v>23</v>
      </c>
      <c r="K241" s="407" t="str">
        <f t="shared" si="17"/>
        <v/>
      </c>
      <c r="L241" s="407" t="b">
        <f t="shared" si="18"/>
        <v>1</v>
      </c>
      <c r="M241" s="407" t="b">
        <f t="shared" si="19"/>
        <v>0</v>
      </c>
      <c r="N241" s="411" t="s">
        <v>1308</v>
      </c>
      <c r="O241" s="58"/>
      <c r="P241" s="164"/>
      <c r="Q241" s="164"/>
    </row>
    <row r="242" spans="1:17" ht="288" x14ac:dyDescent="0.2">
      <c r="A242" s="312">
        <v>8</v>
      </c>
      <c r="B242" s="324" t="str">
        <f>IFERROR(VLOOKUP(A242,'Outcome Indicators - Section C'!$A$10:$R$27,18,FALSE),"")</f>
        <v/>
      </c>
      <c r="C242" s="410" t="str">
        <f>IFERROR(IF(VLOOKUP(K242,'Disaggregation Records'!$D$57:$E$90,2,FALSE)=0,"",VLOOKUP(K242,'Disaggregation Records'!$D$57:$E$90,2,FALSE)),"")</f>
        <v/>
      </c>
      <c r="D242" s="410" t="str">
        <f>IFERROR(IF(VLOOKUP(K242,'Disaggregation Records'!$D$57:$F$90,3,FALSE)=0,"",VLOOKUP(K242,'Disaggregation Records'!$D$57:$F$90,3,FALSE)),"")</f>
        <v/>
      </c>
      <c r="E242" s="380"/>
      <c r="F242" s="380"/>
      <c r="G242" s="380"/>
      <c r="H242" s="313"/>
      <c r="I242" s="337"/>
      <c r="J242" s="407">
        <f t="shared" si="16"/>
        <v>24</v>
      </c>
      <c r="K242" s="407" t="str">
        <f t="shared" si="17"/>
        <v/>
      </c>
      <c r="L242" s="407" t="b">
        <f t="shared" si="18"/>
        <v>1</v>
      </c>
      <c r="M242" s="407" t="b">
        <f t="shared" si="19"/>
        <v>0</v>
      </c>
      <c r="N242" s="411" t="s">
        <v>1309</v>
      </c>
      <c r="O242" s="58"/>
      <c r="P242" s="164"/>
      <c r="Q242" s="164"/>
    </row>
    <row r="243" spans="1:17" ht="288" x14ac:dyDescent="0.2">
      <c r="A243" s="312">
        <v>8</v>
      </c>
      <c r="B243" s="324" t="str">
        <f>IFERROR(VLOOKUP(A243,'Outcome Indicators - Section C'!$A$10:$R$27,18,FALSE),"")</f>
        <v/>
      </c>
      <c r="C243" s="410" t="str">
        <f>IFERROR(IF(VLOOKUP(K243,'Disaggregation Records'!$D$57:$E$90,2,FALSE)=0,"",VLOOKUP(K243,'Disaggregation Records'!$D$57:$E$90,2,FALSE)),"")</f>
        <v/>
      </c>
      <c r="D243" s="410" t="str">
        <f>IFERROR(IF(VLOOKUP(K243,'Disaggregation Records'!$D$57:$F$90,3,FALSE)=0,"",VLOOKUP(K243,'Disaggregation Records'!$D$57:$F$90,3,FALSE)),"")</f>
        <v/>
      </c>
      <c r="E243" s="380"/>
      <c r="F243" s="380"/>
      <c r="G243" s="380"/>
      <c r="H243" s="313"/>
      <c r="I243" s="337"/>
      <c r="J243" s="407">
        <f t="shared" si="16"/>
        <v>25</v>
      </c>
      <c r="K243" s="407" t="str">
        <f t="shared" si="17"/>
        <v/>
      </c>
      <c r="L243" s="407" t="b">
        <f t="shared" si="18"/>
        <v>1</v>
      </c>
      <c r="M243" s="407" t="b">
        <f t="shared" si="19"/>
        <v>0</v>
      </c>
      <c r="N243" s="411" t="s">
        <v>1310</v>
      </c>
      <c r="O243" s="58"/>
      <c r="P243" s="164"/>
      <c r="Q243" s="164"/>
    </row>
    <row r="244" spans="1:17" ht="288" x14ac:dyDescent="0.2">
      <c r="A244" s="312">
        <v>8</v>
      </c>
      <c r="B244" s="324" t="str">
        <f>IFERROR(VLOOKUP(A244,'Outcome Indicators - Section C'!$A$10:$R$27,18,FALSE),"")</f>
        <v/>
      </c>
      <c r="C244" s="410" t="str">
        <f>IFERROR(IF(VLOOKUP(K244,'Disaggregation Records'!$D$57:$E$90,2,FALSE)=0,"",VLOOKUP(K244,'Disaggregation Records'!$D$57:$E$90,2,FALSE)),"")</f>
        <v/>
      </c>
      <c r="D244" s="410" t="str">
        <f>IFERROR(IF(VLOOKUP(K244,'Disaggregation Records'!$D$57:$F$90,3,FALSE)=0,"",VLOOKUP(K244,'Disaggregation Records'!$D$57:$F$90,3,FALSE)),"")</f>
        <v/>
      </c>
      <c r="E244" s="380"/>
      <c r="F244" s="380"/>
      <c r="G244" s="380"/>
      <c r="H244" s="313"/>
      <c r="I244" s="337"/>
      <c r="J244" s="407">
        <f t="shared" si="16"/>
        <v>26</v>
      </c>
      <c r="K244" s="407" t="str">
        <f t="shared" si="17"/>
        <v/>
      </c>
      <c r="L244" s="407" t="b">
        <f t="shared" si="18"/>
        <v>1</v>
      </c>
      <c r="M244" s="407" t="b">
        <f t="shared" si="19"/>
        <v>0</v>
      </c>
      <c r="N244" s="411" t="s">
        <v>1311</v>
      </c>
      <c r="O244" s="58"/>
      <c r="P244" s="164"/>
      <c r="Q244" s="164"/>
    </row>
    <row r="245" spans="1:17" ht="288" x14ac:dyDescent="0.2">
      <c r="A245" s="312">
        <v>8</v>
      </c>
      <c r="B245" s="324" t="str">
        <f>IFERROR(VLOOKUP(A245,'Outcome Indicators - Section C'!$A$10:$R$27,18,FALSE),"")</f>
        <v/>
      </c>
      <c r="C245" s="410" t="str">
        <f>IFERROR(IF(VLOOKUP(K245,'Disaggregation Records'!$D$57:$E$90,2,FALSE)=0,"",VLOOKUP(K245,'Disaggregation Records'!$D$57:$E$90,2,FALSE)),"")</f>
        <v/>
      </c>
      <c r="D245" s="410" t="str">
        <f>IFERROR(IF(VLOOKUP(K245,'Disaggregation Records'!$D$57:$F$90,3,FALSE)=0,"",VLOOKUP(K245,'Disaggregation Records'!$D$57:$F$90,3,FALSE)),"")</f>
        <v/>
      </c>
      <c r="E245" s="380"/>
      <c r="F245" s="380"/>
      <c r="G245" s="380"/>
      <c r="H245" s="313"/>
      <c r="I245" s="337"/>
      <c r="J245" s="407">
        <f t="shared" si="16"/>
        <v>27</v>
      </c>
      <c r="K245" s="407" t="str">
        <f t="shared" si="17"/>
        <v/>
      </c>
      <c r="L245" s="407" t="b">
        <f t="shared" si="18"/>
        <v>1</v>
      </c>
      <c r="M245" s="407" t="b">
        <f t="shared" si="19"/>
        <v>0</v>
      </c>
      <c r="N245" s="411" t="s">
        <v>1312</v>
      </c>
      <c r="O245" s="58"/>
      <c r="P245" s="164"/>
      <c r="Q245" s="164"/>
    </row>
    <row r="246" spans="1:17" ht="288" x14ac:dyDescent="0.2">
      <c r="A246" s="312">
        <v>8</v>
      </c>
      <c r="B246" s="324" t="str">
        <f>IFERROR(VLOOKUP(A246,'Outcome Indicators - Section C'!$A$10:$R$27,18,FALSE),"")</f>
        <v/>
      </c>
      <c r="C246" s="410" t="str">
        <f>IFERROR(IF(VLOOKUP(K246,'Disaggregation Records'!$D$57:$E$90,2,FALSE)=0,"",VLOOKUP(K246,'Disaggregation Records'!$D$57:$E$90,2,FALSE)),"")</f>
        <v/>
      </c>
      <c r="D246" s="410" t="str">
        <f>IFERROR(IF(VLOOKUP(K246,'Disaggregation Records'!$D$57:$F$90,3,FALSE)=0,"",VLOOKUP(K246,'Disaggregation Records'!$D$57:$F$90,3,FALSE)),"")</f>
        <v/>
      </c>
      <c r="E246" s="380"/>
      <c r="F246" s="380"/>
      <c r="G246" s="380"/>
      <c r="H246" s="313"/>
      <c r="I246" s="337"/>
      <c r="J246" s="407">
        <f t="shared" si="16"/>
        <v>28</v>
      </c>
      <c r="K246" s="407" t="str">
        <f t="shared" si="17"/>
        <v/>
      </c>
      <c r="L246" s="407" t="b">
        <f t="shared" si="18"/>
        <v>1</v>
      </c>
      <c r="M246" s="407" t="b">
        <f t="shared" si="19"/>
        <v>0</v>
      </c>
      <c r="N246" s="411" t="s">
        <v>1313</v>
      </c>
      <c r="O246" s="58"/>
      <c r="P246" s="164"/>
      <c r="Q246" s="164"/>
    </row>
    <row r="247" spans="1:17" ht="288" x14ac:dyDescent="0.2">
      <c r="A247" s="312">
        <v>8</v>
      </c>
      <c r="B247" s="324" t="str">
        <f>IFERROR(VLOOKUP(A247,'Outcome Indicators - Section C'!$A$10:$R$27,18,FALSE),"")</f>
        <v/>
      </c>
      <c r="C247" s="410" t="str">
        <f>IFERROR(IF(VLOOKUP(K247,'Disaggregation Records'!$D$57:$E$90,2,FALSE)=0,"",VLOOKUP(K247,'Disaggregation Records'!$D$57:$E$90,2,FALSE)),"")</f>
        <v/>
      </c>
      <c r="D247" s="410" t="str">
        <f>IFERROR(IF(VLOOKUP(K247,'Disaggregation Records'!$D$57:$F$90,3,FALSE)=0,"",VLOOKUP(K247,'Disaggregation Records'!$D$57:$F$90,3,FALSE)),"")</f>
        <v/>
      </c>
      <c r="E247" s="380"/>
      <c r="F247" s="380"/>
      <c r="G247" s="380"/>
      <c r="H247" s="313"/>
      <c r="I247" s="337"/>
      <c r="J247" s="407">
        <f t="shared" si="16"/>
        <v>29</v>
      </c>
      <c r="K247" s="407" t="str">
        <f t="shared" si="17"/>
        <v/>
      </c>
      <c r="L247" s="407" t="b">
        <f t="shared" si="18"/>
        <v>1</v>
      </c>
      <c r="M247" s="407" t="b">
        <f t="shared" si="19"/>
        <v>0</v>
      </c>
      <c r="N247" s="411" t="s">
        <v>1314</v>
      </c>
      <c r="O247" s="58"/>
      <c r="P247" s="164"/>
      <c r="Q247" s="164"/>
    </row>
    <row r="248" spans="1:17" ht="288" x14ac:dyDescent="0.2">
      <c r="A248" s="312">
        <v>9</v>
      </c>
      <c r="B248" s="324" t="str">
        <f>IFERROR(VLOOKUP(A248,'Outcome Indicators - Section C'!$A$10:$R$27,18,FALSE),"")</f>
        <v/>
      </c>
      <c r="C248" s="410" t="str">
        <f>IFERROR(IF(VLOOKUP(K248,'Disaggregation Records'!$D$57:$E$90,2,FALSE)=0,"",VLOOKUP(K248,'Disaggregation Records'!$D$57:$E$90,2,FALSE)),"")</f>
        <v/>
      </c>
      <c r="D248" s="410" t="str">
        <f>IFERROR(IF(VLOOKUP(K248,'Disaggregation Records'!$D$57:$F$90,3,FALSE)=0,"",VLOOKUP(K248,'Disaggregation Records'!$D$57:$F$90,3,FALSE)),"")</f>
        <v/>
      </c>
      <c r="E248" s="380"/>
      <c r="F248" s="380"/>
      <c r="G248" s="380"/>
      <c r="H248" s="313"/>
      <c r="I248" s="337"/>
      <c r="J248" s="407">
        <f t="shared" si="16"/>
        <v>30</v>
      </c>
      <c r="K248" s="407" t="str">
        <f t="shared" si="17"/>
        <v/>
      </c>
      <c r="L248" s="407" t="b">
        <f t="shared" si="18"/>
        <v>1</v>
      </c>
      <c r="M248" s="407" t="b">
        <f t="shared" si="19"/>
        <v>0</v>
      </c>
      <c r="N248" s="411" t="s">
        <v>1315</v>
      </c>
      <c r="O248" s="58"/>
      <c r="P248" s="164"/>
      <c r="Q248" s="164"/>
    </row>
    <row r="249" spans="1:17" ht="288" x14ac:dyDescent="0.2">
      <c r="A249" s="312">
        <v>9</v>
      </c>
      <c r="B249" s="324" t="str">
        <f>IFERROR(VLOOKUP(A249,'Outcome Indicators - Section C'!$A$10:$R$27,18,FALSE),"")</f>
        <v/>
      </c>
      <c r="C249" s="410" t="str">
        <f>IFERROR(IF(VLOOKUP(K249,'Disaggregation Records'!$D$57:$E$90,2,FALSE)=0,"",VLOOKUP(K249,'Disaggregation Records'!$D$57:$E$90,2,FALSE)),"")</f>
        <v/>
      </c>
      <c r="D249" s="410" t="str">
        <f>IFERROR(IF(VLOOKUP(K249,'Disaggregation Records'!$D$57:$F$90,3,FALSE)=0,"",VLOOKUP(K249,'Disaggregation Records'!$D$57:$F$90,3,FALSE)),"")</f>
        <v/>
      </c>
      <c r="E249" s="380"/>
      <c r="F249" s="380"/>
      <c r="G249" s="380"/>
      <c r="H249" s="313"/>
      <c r="I249" s="337"/>
      <c r="J249" s="407">
        <f t="shared" si="16"/>
        <v>31</v>
      </c>
      <c r="K249" s="407" t="str">
        <f t="shared" si="17"/>
        <v/>
      </c>
      <c r="L249" s="407" t="b">
        <f t="shared" si="18"/>
        <v>1</v>
      </c>
      <c r="M249" s="407" t="b">
        <f t="shared" si="19"/>
        <v>0</v>
      </c>
      <c r="N249" s="411" t="s">
        <v>1316</v>
      </c>
      <c r="O249" s="58"/>
      <c r="P249" s="164"/>
      <c r="Q249" s="164"/>
    </row>
    <row r="250" spans="1:17" ht="288" x14ac:dyDescent="0.2">
      <c r="A250" s="312">
        <v>9</v>
      </c>
      <c r="B250" s="324" t="str">
        <f>IFERROR(VLOOKUP(A250,'Outcome Indicators - Section C'!$A$10:$R$27,18,FALSE),"")</f>
        <v/>
      </c>
      <c r="C250" s="410" t="str">
        <f>IFERROR(IF(VLOOKUP(K250,'Disaggregation Records'!$D$57:$E$90,2,FALSE)=0,"",VLOOKUP(K250,'Disaggregation Records'!$D$57:$E$90,2,FALSE)),"")</f>
        <v/>
      </c>
      <c r="D250" s="410" t="str">
        <f>IFERROR(IF(VLOOKUP(K250,'Disaggregation Records'!$D$57:$F$90,3,FALSE)=0,"",VLOOKUP(K250,'Disaggregation Records'!$D$57:$F$90,3,FALSE)),"")</f>
        <v/>
      </c>
      <c r="E250" s="380"/>
      <c r="F250" s="380"/>
      <c r="G250" s="380"/>
      <c r="H250" s="313"/>
      <c r="I250" s="337"/>
      <c r="J250" s="407">
        <f t="shared" si="16"/>
        <v>32</v>
      </c>
      <c r="K250" s="407" t="str">
        <f t="shared" si="17"/>
        <v/>
      </c>
      <c r="L250" s="407" t="b">
        <f t="shared" si="18"/>
        <v>1</v>
      </c>
      <c r="M250" s="407" t="b">
        <f t="shared" si="19"/>
        <v>0</v>
      </c>
      <c r="N250" s="411" t="s">
        <v>1317</v>
      </c>
      <c r="O250" s="58"/>
      <c r="P250" s="164"/>
      <c r="Q250" s="164"/>
    </row>
    <row r="251" spans="1:17" ht="288" x14ac:dyDescent="0.2">
      <c r="A251" s="312">
        <v>9</v>
      </c>
      <c r="B251" s="324" t="str">
        <f>IFERROR(VLOOKUP(A251,'Outcome Indicators - Section C'!$A$10:$R$27,18,FALSE),"")</f>
        <v/>
      </c>
      <c r="C251" s="410" t="str">
        <f>IFERROR(IF(VLOOKUP(K251,'Disaggregation Records'!$D$57:$E$90,2,FALSE)=0,"",VLOOKUP(K251,'Disaggregation Records'!$D$57:$E$90,2,FALSE)),"")</f>
        <v/>
      </c>
      <c r="D251" s="410" t="str">
        <f>IFERROR(IF(VLOOKUP(K251,'Disaggregation Records'!$D$57:$F$90,3,FALSE)=0,"",VLOOKUP(K251,'Disaggregation Records'!$D$57:$F$90,3,FALSE)),"")</f>
        <v/>
      </c>
      <c r="E251" s="380"/>
      <c r="F251" s="380"/>
      <c r="G251" s="380"/>
      <c r="H251" s="313"/>
      <c r="I251" s="337"/>
      <c r="J251" s="407">
        <f t="shared" si="16"/>
        <v>33</v>
      </c>
      <c r="K251" s="407" t="str">
        <f t="shared" si="17"/>
        <v/>
      </c>
      <c r="L251" s="407" t="b">
        <f t="shared" si="18"/>
        <v>1</v>
      </c>
      <c r="M251" s="407" t="b">
        <f t="shared" si="19"/>
        <v>0</v>
      </c>
      <c r="N251" s="411" t="s">
        <v>1318</v>
      </c>
      <c r="O251" s="58"/>
      <c r="P251" s="164"/>
      <c r="Q251" s="164"/>
    </row>
    <row r="252" spans="1:17" ht="288" x14ac:dyDescent="0.2">
      <c r="A252" s="312">
        <v>9</v>
      </c>
      <c r="B252" s="324" t="str">
        <f>IFERROR(VLOOKUP(A252,'Outcome Indicators - Section C'!$A$10:$R$27,18,FALSE),"")</f>
        <v/>
      </c>
      <c r="C252" s="410" t="str">
        <f>IFERROR(IF(VLOOKUP(K252,'Disaggregation Records'!$D$57:$E$90,2,FALSE)=0,"",VLOOKUP(K252,'Disaggregation Records'!$D$57:$E$90,2,FALSE)),"")</f>
        <v/>
      </c>
      <c r="D252" s="410" t="str">
        <f>IFERROR(IF(VLOOKUP(K252,'Disaggregation Records'!$D$57:$F$90,3,FALSE)=0,"",VLOOKUP(K252,'Disaggregation Records'!$D$57:$F$90,3,FALSE)),"")</f>
        <v/>
      </c>
      <c r="E252" s="380"/>
      <c r="F252" s="380"/>
      <c r="G252" s="380"/>
      <c r="H252" s="313"/>
      <c r="I252" s="337"/>
      <c r="J252" s="407">
        <f t="shared" si="16"/>
        <v>34</v>
      </c>
      <c r="K252" s="407" t="str">
        <f t="shared" si="17"/>
        <v/>
      </c>
      <c r="L252" s="407" t="b">
        <f t="shared" si="18"/>
        <v>1</v>
      </c>
      <c r="M252" s="407" t="b">
        <f t="shared" si="19"/>
        <v>0</v>
      </c>
      <c r="N252" s="411" t="s">
        <v>1319</v>
      </c>
      <c r="O252" s="58"/>
      <c r="P252" s="164"/>
      <c r="Q252" s="164"/>
    </row>
    <row r="253" spans="1:17" ht="288" x14ac:dyDescent="0.2">
      <c r="A253" s="312">
        <v>9</v>
      </c>
      <c r="B253" s="324" t="str">
        <f>IFERROR(VLOOKUP(A253,'Outcome Indicators - Section C'!$A$10:$R$27,18,FALSE),"")</f>
        <v/>
      </c>
      <c r="C253" s="410" t="str">
        <f>IFERROR(IF(VLOOKUP(K253,'Disaggregation Records'!$D$57:$E$90,2,FALSE)=0,"",VLOOKUP(K253,'Disaggregation Records'!$D$57:$E$90,2,FALSE)),"")</f>
        <v/>
      </c>
      <c r="D253" s="410" t="str">
        <f>IFERROR(IF(VLOOKUP(K253,'Disaggregation Records'!$D$57:$F$90,3,FALSE)=0,"",VLOOKUP(K253,'Disaggregation Records'!$D$57:$F$90,3,FALSE)),"")</f>
        <v/>
      </c>
      <c r="E253" s="380"/>
      <c r="F253" s="380"/>
      <c r="G253" s="380"/>
      <c r="H253" s="313"/>
      <c r="I253" s="337"/>
      <c r="J253" s="407">
        <f t="shared" si="16"/>
        <v>35</v>
      </c>
      <c r="K253" s="407" t="str">
        <f t="shared" si="17"/>
        <v/>
      </c>
      <c r="L253" s="407" t="b">
        <f t="shared" si="18"/>
        <v>1</v>
      </c>
      <c r="M253" s="407" t="b">
        <f t="shared" si="19"/>
        <v>0</v>
      </c>
      <c r="N253" s="411" t="s">
        <v>1320</v>
      </c>
      <c r="O253" s="58"/>
      <c r="P253" s="164"/>
      <c r="Q253" s="164"/>
    </row>
    <row r="254" spans="1:17" ht="288" x14ac:dyDescent="0.2">
      <c r="A254" s="312">
        <v>9</v>
      </c>
      <c r="B254" s="324" t="str">
        <f>IFERROR(VLOOKUP(A254,'Outcome Indicators - Section C'!$A$10:$R$27,18,FALSE),"")</f>
        <v/>
      </c>
      <c r="C254" s="410" t="str">
        <f>IFERROR(IF(VLOOKUP(K254,'Disaggregation Records'!$D$57:$E$90,2,FALSE)=0,"",VLOOKUP(K254,'Disaggregation Records'!$D$57:$E$90,2,FALSE)),"")</f>
        <v/>
      </c>
      <c r="D254" s="410" t="str">
        <f>IFERROR(IF(VLOOKUP(K254,'Disaggregation Records'!$D$57:$F$90,3,FALSE)=0,"",VLOOKUP(K254,'Disaggregation Records'!$D$57:$F$90,3,FALSE)),"")</f>
        <v/>
      </c>
      <c r="E254" s="380"/>
      <c r="F254" s="380"/>
      <c r="G254" s="380"/>
      <c r="H254" s="313"/>
      <c r="I254" s="337"/>
      <c r="J254" s="407">
        <f t="shared" si="16"/>
        <v>36</v>
      </c>
      <c r="K254" s="407" t="str">
        <f t="shared" si="17"/>
        <v/>
      </c>
      <c r="L254" s="407" t="b">
        <f t="shared" si="18"/>
        <v>1</v>
      </c>
      <c r="M254" s="407" t="b">
        <f t="shared" si="19"/>
        <v>0</v>
      </c>
      <c r="N254" s="411" t="s">
        <v>1321</v>
      </c>
      <c r="O254" s="58"/>
      <c r="P254" s="164"/>
      <c r="Q254" s="164"/>
    </row>
    <row r="255" spans="1:17" ht="288" x14ac:dyDescent="0.2">
      <c r="A255" s="312">
        <v>9</v>
      </c>
      <c r="B255" s="324" t="str">
        <f>IFERROR(VLOOKUP(A255,'Outcome Indicators - Section C'!$A$10:$R$27,18,FALSE),"")</f>
        <v/>
      </c>
      <c r="C255" s="410" t="str">
        <f>IFERROR(IF(VLOOKUP(K255,'Disaggregation Records'!$D$57:$E$90,2,FALSE)=0,"",VLOOKUP(K255,'Disaggregation Records'!$D$57:$E$90,2,FALSE)),"")</f>
        <v/>
      </c>
      <c r="D255" s="410" t="str">
        <f>IFERROR(IF(VLOOKUP(K255,'Disaggregation Records'!$D$57:$F$90,3,FALSE)=0,"",VLOOKUP(K255,'Disaggregation Records'!$D$57:$F$90,3,FALSE)),"")</f>
        <v/>
      </c>
      <c r="E255" s="380"/>
      <c r="F255" s="380"/>
      <c r="G255" s="380"/>
      <c r="H255" s="313"/>
      <c r="I255" s="337"/>
      <c r="J255" s="407">
        <f t="shared" si="16"/>
        <v>37</v>
      </c>
      <c r="K255" s="407" t="str">
        <f t="shared" si="17"/>
        <v/>
      </c>
      <c r="L255" s="407" t="b">
        <f t="shared" si="18"/>
        <v>1</v>
      </c>
      <c r="M255" s="407" t="b">
        <f t="shared" si="19"/>
        <v>0</v>
      </c>
      <c r="N255" s="411" t="s">
        <v>1322</v>
      </c>
      <c r="O255" s="58"/>
      <c r="P255" s="164"/>
      <c r="Q255" s="164"/>
    </row>
    <row r="256" spans="1:17" ht="288" x14ac:dyDescent="0.2">
      <c r="A256" s="312">
        <v>9</v>
      </c>
      <c r="B256" s="324" t="str">
        <f>IFERROR(VLOOKUP(A256,'Outcome Indicators - Section C'!$A$10:$R$27,18,FALSE),"")</f>
        <v/>
      </c>
      <c r="C256" s="410" t="str">
        <f>IFERROR(IF(VLOOKUP(K256,'Disaggregation Records'!$D$57:$E$90,2,FALSE)=0,"",VLOOKUP(K256,'Disaggregation Records'!$D$57:$E$90,2,FALSE)),"")</f>
        <v/>
      </c>
      <c r="D256" s="410" t="str">
        <f>IFERROR(IF(VLOOKUP(K256,'Disaggregation Records'!$D$57:$F$90,3,FALSE)=0,"",VLOOKUP(K256,'Disaggregation Records'!$D$57:$F$90,3,FALSE)),"")</f>
        <v/>
      </c>
      <c r="E256" s="380"/>
      <c r="F256" s="380"/>
      <c r="G256" s="380"/>
      <c r="H256" s="313"/>
      <c r="I256" s="337"/>
      <c r="J256" s="407">
        <f t="shared" si="16"/>
        <v>38</v>
      </c>
      <c r="K256" s="407" t="str">
        <f t="shared" si="17"/>
        <v/>
      </c>
      <c r="L256" s="407" t="b">
        <f t="shared" si="18"/>
        <v>1</v>
      </c>
      <c r="M256" s="407" t="b">
        <f t="shared" si="19"/>
        <v>0</v>
      </c>
      <c r="N256" s="411" t="s">
        <v>1323</v>
      </c>
      <c r="O256" s="58"/>
      <c r="P256" s="164"/>
      <c r="Q256" s="164"/>
    </row>
    <row r="257" spans="1:17" ht="288" x14ac:dyDescent="0.2">
      <c r="A257" s="312">
        <v>9</v>
      </c>
      <c r="B257" s="324" t="str">
        <f>IFERROR(VLOOKUP(A257,'Outcome Indicators - Section C'!$A$10:$R$27,18,FALSE),"")</f>
        <v/>
      </c>
      <c r="C257" s="410" t="str">
        <f>IFERROR(IF(VLOOKUP(K257,'Disaggregation Records'!$D$57:$E$90,2,FALSE)=0,"",VLOOKUP(K257,'Disaggregation Records'!$D$57:$E$90,2,FALSE)),"")</f>
        <v/>
      </c>
      <c r="D257" s="410" t="str">
        <f>IFERROR(IF(VLOOKUP(K257,'Disaggregation Records'!$D$57:$F$90,3,FALSE)=0,"",VLOOKUP(K257,'Disaggregation Records'!$D$57:$F$90,3,FALSE)),"")</f>
        <v/>
      </c>
      <c r="E257" s="380"/>
      <c r="F257" s="380"/>
      <c r="G257" s="380"/>
      <c r="H257" s="313"/>
      <c r="I257" s="337"/>
      <c r="J257" s="407">
        <f t="shared" si="16"/>
        <v>39</v>
      </c>
      <c r="K257" s="407" t="str">
        <f t="shared" si="17"/>
        <v/>
      </c>
      <c r="L257" s="407" t="b">
        <f t="shared" si="18"/>
        <v>1</v>
      </c>
      <c r="M257" s="407" t="b">
        <f t="shared" si="19"/>
        <v>0</v>
      </c>
      <c r="N257" s="411" t="s">
        <v>1324</v>
      </c>
      <c r="O257" s="58"/>
      <c r="P257" s="164"/>
      <c r="Q257" s="164"/>
    </row>
    <row r="258" spans="1:17" ht="288" x14ac:dyDescent="0.2">
      <c r="A258" s="312">
        <v>10</v>
      </c>
      <c r="B258" s="324" t="str">
        <f>IFERROR(VLOOKUP(A258,'Outcome Indicators - Section C'!$A$10:$R$27,18,FALSE),"")</f>
        <v/>
      </c>
      <c r="C258" s="410" t="str">
        <f>IFERROR(IF(VLOOKUP(K258,'Disaggregation Records'!$D$57:$E$90,2,FALSE)=0,"",VLOOKUP(K258,'Disaggregation Records'!$D$57:$E$90,2,FALSE)),"")</f>
        <v/>
      </c>
      <c r="D258" s="410" t="str">
        <f>IFERROR(IF(VLOOKUP(K258,'Disaggregation Records'!$D$57:$F$90,3,FALSE)=0,"",VLOOKUP(K258,'Disaggregation Records'!$D$57:$F$90,3,FALSE)),"")</f>
        <v/>
      </c>
      <c r="E258" s="380"/>
      <c r="F258" s="380"/>
      <c r="G258" s="380"/>
      <c r="H258" s="313"/>
      <c r="I258" s="337"/>
      <c r="J258" s="407">
        <f t="shared" si="16"/>
        <v>40</v>
      </c>
      <c r="K258" s="407" t="str">
        <f t="shared" si="17"/>
        <v/>
      </c>
      <c r="L258" s="407" t="b">
        <f t="shared" si="18"/>
        <v>1</v>
      </c>
      <c r="M258" s="407" t="b">
        <f t="shared" si="19"/>
        <v>0</v>
      </c>
      <c r="N258" s="411" t="s">
        <v>1325</v>
      </c>
      <c r="O258" s="58"/>
      <c r="P258" s="164"/>
      <c r="Q258" s="164"/>
    </row>
    <row r="259" spans="1:17" ht="288" x14ac:dyDescent="0.2">
      <c r="A259" s="312">
        <v>10</v>
      </c>
      <c r="B259" s="324" t="str">
        <f>IFERROR(VLOOKUP(A259,'Outcome Indicators - Section C'!$A$10:$R$27,18,FALSE),"")</f>
        <v/>
      </c>
      <c r="C259" s="410" t="str">
        <f>IFERROR(IF(VLOOKUP(K259,'Disaggregation Records'!$D$57:$E$90,2,FALSE)=0,"",VLOOKUP(K259,'Disaggregation Records'!$D$57:$E$90,2,FALSE)),"")</f>
        <v/>
      </c>
      <c r="D259" s="410" t="str">
        <f>IFERROR(IF(VLOOKUP(K259,'Disaggregation Records'!$D$57:$F$90,3,FALSE)=0,"",VLOOKUP(K259,'Disaggregation Records'!$D$57:$F$90,3,FALSE)),"")</f>
        <v/>
      </c>
      <c r="E259" s="380"/>
      <c r="F259" s="380"/>
      <c r="G259" s="380"/>
      <c r="H259" s="313"/>
      <c r="I259" s="337"/>
      <c r="J259" s="407">
        <f t="shared" si="16"/>
        <v>41</v>
      </c>
      <c r="K259" s="407" t="str">
        <f t="shared" si="17"/>
        <v/>
      </c>
      <c r="L259" s="407" t="b">
        <f t="shared" si="18"/>
        <v>1</v>
      </c>
      <c r="M259" s="407" t="b">
        <f t="shared" si="19"/>
        <v>0</v>
      </c>
      <c r="N259" s="411" t="s">
        <v>1326</v>
      </c>
      <c r="O259" s="58"/>
      <c r="P259" s="164"/>
      <c r="Q259" s="164"/>
    </row>
    <row r="260" spans="1:17" ht="288" x14ac:dyDescent="0.2">
      <c r="A260" s="312">
        <v>10</v>
      </c>
      <c r="B260" s="324" t="str">
        <f>IFERROR(VLOOKUP(A260,'Outcome Indicators - Section C'!$A$10:$R$27,18,FALSE),"")</f>
        <v/>
      </c>
      <c r="C260" s="410" t="str">
        <f>IFERROR(IF(VLOOKUP(K260,'Disaggregation Records'!$D$57:$E$90,2,FALSE)=0,"",VLOOKUP(K260,'Disaggregation Records'!$D$57:$E$90,2,FALSE)),"")</f>
        <v/>
      </c>
      <c r="D260" s="410" t="str">
        <f>IFERROR(IF(VLOOKUP(K260,'Disaggregation Records'!$D$57:$F$90,3,FALSE)=0,"",VLOOKUP(K260,'Disaggregation Records'!$D$57:$F$90,3,FALSE)),"")</f>
        <v/>
      </c>
      <c r="E260" s="380"/>
      <c r="F260" s="380"/>
      <c r="G260" s="380"/>
      <c r="H260" s="313"/>
      <c r="I260" s="337"/>
      <c r="J260" s="407">
        <f t="shared" si="16"/>
        <v>42</v>
      </c>
      <c r="K260" s="407" t="str">
        <f t="shared" si="17"/>
        <v/>
      </c>
      <c r="L260" s="407" t="b">
        <f t="shared" si="18"/>
        <v>1</v>
      </c>
      <c r="M260" s="407" t="b">
        <f t="shared" si="19"/>
        <v>0</v>
      </c>
      <c r="N260" s="411" t="s">
        <v>1327</v>
      </c>
      <c r="O260" s="58"/>
      <c r="P260" s="164"/>
      <c r="Q260" s="164"/>
    </row>
    <row r="261" spans="1:17" ht="288" x14ac:dyDescent="0.2">
      <c r="A261" s="312">
        <v>10</v>
      </c>
      <c r="B261" s="324" t="str">
        <f>IFERROR(VLOOKUP(A261,'Outcome Indicators - Section C'!$A$10:$R$27,18,FALSE),"")</f>
        <v/>
      </c>
      <c r="C261" s="410" t="str">
        <f>IFERROR(IF(VLOOKUP(K261,'Disaggregation Records'!$D$57:$E$90,2,FALSE)=0,"",VLOOKUP(K261,'Disaggregation Records'!$D$57:$E$90,2,FALSE)),"")</f>
        <v/>
      </c>
      <c r="D261" s="410" t="str">
        <f>IFERROR(IF(VLOOKUP(K261,'Disaggregation Records'!$D$57:$F$90,3,FALSE)=0,"",VLOOKUP(K261,'Disaggregation Records'!$D$57:$F$90,3,FALSE)),"")</f>
        <v/>
      </c>
      <c r="E261" s="380"/>
      <c r="F261" s="380"/>
      <c r="G261" s="380"/>
      <c r="H261" s="313"/>
      <c r="I261" s="337"/>
      <c r="J261" s="407">
        <f t="shared" si="16"/>
        <v>43</v>
      </c>
      <c r="K261" s="407" t="str">
        <f t="shared" si="17"/>
        <v/>
      </c>
      <c r="L261" s="407" t="b">
        <f t="shared" si="18"/>
        <v>1</v>
      </c>
      <c r="M261" s="407" t="b">
        <f t="shared" si="19"/>
        <v>0</v>
      </c>
      <c r="N261" s="411" t="s">
        <v>1328</v>
      </c>
      <c r="O261" s="58"/>
      <c r="P261" s="164"/>
      <c r="Q261" s="164"/>
    </row>
    <row r="262" spans="1:17" ht="288" x14ac:dyDescent="0.2">
      <c r="A262" s="312">
        <v>10</v>
      </c>
      <c r="B262" s="324" t="str">
        <f>IFERROR(VLOOKUP(A262,'Outcome Indicators - Section C'!$A$10:$R$27,18,FALSE),"")</f>
        <v/>
      </c>
      <c r="C262" s="410" t="str">
        <f>IFERROR(IF(VLOOKUP(K262,'Disaggregation Records'!$D$57:$E$90,2,FALSE)=0,"",VLOOKUP(K262,'Disaggregation Records'!$D$57:$E$90,2,FALSE)),"")</f>
        <v/>
      </c>
      <c r="D262" s="410" t="str">
        <f>IFERROR(IF(VLOOKUP(K262,'Disaggregation Records'!$D$57:$F$90,3,FALSE)=0,"",VLOOKUP(K262,'Disaggregation Records'!$D$57:$F$90,3,FALSE)),"")</f>
        <v/>
      </c>
      <c r="E262" s="380"/>
      <c r="F262" s="380"/>
      <c r="G262" s="380"/>
      <c r="H262" s="313"/>
      <c r="I262" s="337"/>
      <c r="J262" s="407">
        <f t="shared" si="16"/>
        <v>44</v>
      </c>
      <c r="K262" s="407" t="str">
        <f t="shared" si="17"/>
        <v/>
      </c>
      <c r="L262" s="407" t="b">
        <f t="shared" si="18"/>
        <v>1</v>
      </c>
      <c r="M262" s="407" t="b">
        <f t="shared" si="19"/>
        <v>0</v>
      </c>
      <c r="N262" s="411" t="s">
        <v>1329</v>
      </c>
      <c r="O262" s="58"/>
      <c r="P262" s="164"/>
      <c r="Q262" s="164"/>
    </row>
    <row r="263" spans="1:17" ht="288" x14ac:dyDescent="0.2">
      <c r="A263" s="312">
        <v>10</v>
      </c>
      <c r="B263" s="324" t="str">
        <f>IFERROR(VLOOKUP(A263,'Outcome Indicators - Section C'!$A$10:$R$27,18,FALSE),"")</f>
        <v/>
      </c>
      <c r="C263" s="410" t="str">
        <f>IFERROR(IF(VLOOKUP(K263,'Disaggregation Records'!$D$57:$E$90,2,FALSE)=0,"",VLOOKUP(K263,'Disaggregation Records'!$D$57:$E$90,2,FALSE)),"")</f>
        <v/>
      </c>
      <c r="D263" s="410" t="str">
        <f>IFERROR(IF(VLOOKUP(K263,'Disaggregation Records'!$D$57:$F$90,3,FALSE)=0,"",VLOOKUP(K263,'Disaggregation Records'!$D$57:$F$90,3,FALSE)),"")</f>
        <v/>
      </c>
      <c r="E263" s="380"/>
      <c r="F263" s="380"/>
      <c r="G263" s="380"/>
      <c r="H263" s="313"/>
      <c r="I263" s="337"/>
      <c r="J263" s="407">
        <f t="shared" si="16"/>
        <v>45</v>
      </c>
      <c r="K263" s="407" t="str">
        <f t="shared" si="17"/>
        <v/>
      </c>
      <c r="L263" s="407" t="b">
        <f t="shared" si="18"/>
        <v>1</v>
      </c>
      <c r="M263" s="407" t="b">
        <f t="shared" si="19"/>
        <v>0</v>
      </c>
      <c r="N263" s="411" t="s">
        <v>1330</v>
      </c>
      <c r="O263" s="58"/>
      <c r="P263" s="164"/>
      <c r="Q263" s="164"/>
    </row>
    <row r="264" spans="1:17" ht="288" x14ac:dyDescent="0.2">
      <c r="A264" s="312">
        <v>10</v>
      </c>
      <c r="B264" s="324" t="str">
        <f>IFERROR(VLOOKUP(A264,'Outcome Indicators - Section C'!$A$10:$R$27,18,FALSE),"")</f>
        <v/>
      </c>
      <c r="C264" s="410" t="str">
        <f>IFERROR(IF(VLOOKUP(K264,'Disaggregation Records'!$D$57:$E$90,2,FALSE)=0,"",VLOOKUP(K264,'Disaggregation Records'!$D$57:$E$90,2,FALSE)),"")</f>
        <v/>
      </c>
      <c r="D264" s="410" t="str">
        <f>IFERROR(IF(VLOOKUP(K264,'Disaggregation Records'!$D$57:$F$90,3,FALSE)=0,"",VLOOKUP(K264,'Disaggregation Records'!$D$57:$F$90,3,FALSE)),"")</f>
        <v/>
      </c>
      <c r="E264" s="380"/>
      <c r="F264" s="380"/>
      <c r="G264" s="380"/>
      <c r="H264" s="313"/>
      <c r="I264" s="337"/>
      <c r="J264" s="407">
        <f t="shared" si="16"/>
        <v>46</v>
      </c>
      <c r="K264" s="407" t="str">
        <f t="shared" si="17"/>
        <v/>
      </c>
      <c r="L264" s="407" t="b">
        <f t="shared" si="18"/>
        <v>1</v>
      </c>
      <c r="M264" s="407" t="b">
        <f t="shared" si="19"/>
        <v>0</v>
      </c>
      <c r="N264" s="411" t="s">
        <v>1331</v>
      </c>
      <c r="O264" s="58"/>
      <c r="P264" s="164"/>
      <c r="Q264" s="164"/>
    </row>
    <row r="265" spans="1:17" ht="288" x14ac:dyDescent="0.2">
      <c r="A265" s="312">
        <v>10</v>
      </c>
      <c r="B265" s="324" t="str">
        <f>IFERROR(VLOOKUP(A265,'Outcome Indicators - Section C'!$A$10:$R$27,18,FALSE),"")</f>
        <v/>
      </c>
      <c r="C265" s="410" t="str">
        <f>IFERROR(IF(VLOOKUP(K265,'Disaggregation Records'!$D$57:$E$90,2,FALSE)=0,"",VLOOKUP(K265,'Disaggregation Records'!$D$57:$E$90,2,FALSE)),"")</f>
        <v/>
      </c>
      <c r="D265" s="410" t="str">
        <f>IFERROR(IF(VLOOKUP(K265,'Disaggregation Records'!$D$57:$F$90,3,FALSE)=0,"",VLOOKUP(K265,'Disaggregation Records'!$D$57:$F$90,3,FALSE)),"")</f>
        <v/>
      </c>
      <c r="E265" s="380"/>
      <c r="F265" s="380"/>
      <c r="G265" s="380"/>
      <c r="H265" s="313"/>
      <c r="I265" s="337"/>
      <c r="J265" s="407">
        <f t="shared" si="16"/>
        <v>47</v>
      </c>
      <c r="K265" s="407" t="str">
        <f t="shared" si="17"/>
        <v/>
      </c>
      <c r="L265" s="407" t="b">
        <f t="shared" si="18"/>
        <v>1</v>
      </c>
      <c r="M265" s="407" t="b">
        <f t="shared" si="19"/>
        <v>0</v>
      </c>
      <c r="N265" s="411" t="s">
        <v>1332</v>
      </c>
      <c r="O265" s="58"/>
      <c r="P265" s="164"/>
      <c r="Q265" s="164"/>
    </row>
    <row r="266" spans="1:17" ht="288" x14ac:dyDescent="0.2">
      <c r="A266" s="312">
        <v>10</v>
      </c>
      <c r="B266" s="324" t="str">
        <f>IFERROR(VLOOKUP(A266,'Outcome Indicators - Section C'!$A$10:$R$27,18,FALSE),"")</f>
        <v/>
      </c>
      <c r="C266" s="410" t="str">
        <f>IFERROR(IF(VLOOKUP(K266,'Disaggregation Records'!$D$57:$E$90,2,FALSE)=0,"",VLOOKUP(K266,'Disaggregation Records'!$D$57:$E$90,2,FALSE)),"")</f>
        <v/>
      </c>
      <c r="D266" s="410" t="str">
        <f>IFERROR(IF(VLOOKUP(K266,'Disaggregation Records'!$D$57:$F$90,3,FALSE)=0,"",VLOOKUP(K266,'Disaggregation Records'!$D$57:$F$90,3,FALSE)),"")</f>
        <v/>
      </c>
      <c r="E266" s="380"/>
      <c r="F266" s="380"/>
      <c r="G266" s="380"/>
      <c r="H266" s="313"/>
      <c r="I266" s="337"/>
      <c r="J266" s="407">
        <f t="shared" si="16"/>
        <v>48</v>
      </c>
      <c r="K266" s="407" t="str">
        <f t="shared" si="17"/>
        <v/>
      </c>
      <c r="L266" s="407" t="b">
        <f t="shared" si="18"/>
        <v>1</v>
      </c>
      <c r="M266" s="407" t="b">
        <f t="shared" si="19"/>
        <v>0</v>
      </c>
      <c r="N266" s="411" t="s">
        <v>1333</v>
      </c>
      <c r="O266" s="58"/>
      <c r="P266" s="164"/>
      <c r="Q266" s="164"/>
    </row>
    <row r="267" spans="1:17" ht="288" x14ac:dyDescent="0.2">
      <c r="A267" s="312">
        <v>10</v>
      </c>
      <c r="B267" s="324" t="str">
        <f>IFERROR(VLOOKUP(A267,'Outcome Indicators - Section C'!$A$10:$R$27,18,FALSE),"")</f>
        <v/>
      </c>
      <c r="C267" s="410" t="str">
        <f>IFERROR(IF(VLOOKUP(K267,'Disaggregation Records'!$D$57:$E$90,2,FALSE)=0,"",VLOOKUP(K267,'Disaggregation Records'!$D$57:$E$90,2,FALSE)),"")</f>
        <v/>
      </c>
      <c r="D267" s="410" t="str">
        <f>IFERROR(IF(VLOOKUP(K267,'Disaggregation Records'!$D$57:$F$90,3,FALSE)=0,"",VLOOKUP(K267,'Disaggregation Records'!$D$57:$F$90,3,FALSE)),"")</f>
        <v/>
      </c>
      <c r="E267" s="380"/>
      <c r="F267" s="380"/>
      <c r="G267" s="380"/>
      <c r="H267" s="313"/>
      <c r="I267" s="337"/>
      <c r="J267" s="407">
        <f t="shared" si="16"/>
        <v>49</v>
      </c>
      <c r="K267" s="407" t="str">
        <f t="shared" si="17"/>
        <v/>
      </c>
      <c r="L267" s="407" t="b">
        <f t="shared" si="18"/>
        <v>1</v>
      </c>
      <c r="M267" s="407" t="b">
        <f t="shared" si="19"/>
        <v>0</v>
      </c>
      <c r="N267" s="411" t="s">
        <v>1334</v>
      </c>
      <c r="O267" s="58"/>
      <c r="P267" s="164"/>
      <c r="Q267" s="164"/>
    </row>
    <row r="268" spans="1:17" ht="288" x14ac:dyDescent="0.2">
      <c r="A268" s="312">
        <v>11</v>
      </c>
      <c r="B268" s="324" t="str">
        <f>IFERROR(VLOOKUP(A268,'Outcome Indicators - Section C'!$A$10:$R$27,18,FALSE),"")</f>
        <v/>
      </c>
      <c r="C268" s="410" t="str">
        <f>IFERROR(IF(VLOOKUP(K268,'Disaggregation Records'!$D$57:$E$90,2,FALSE)=0,"",VLOOKUP(K268,'Disaggregation Records'!$D$57:$E$90,2,FALSE)),"")</f>
        <v/>
      </c>
      <c r="D268" s="410" t="str">
        <f>IFERROR(IF(VLOOKUP(K268,'Disaggregation Records'!$D$57:$F$90,3,FALSE)=0,"",VLOOKUP(K268,'Disaggregation Records'!$D$57:$F$90,3,FALSE)),"")</f>
        <v/>
      </c>
      <c r="E268" s="380"/>
      <c r="F268" s="380"/>
      <c r="G268" s="380"/>
      <c r="H268" s="313"/>
      <c r="I268" s="337"/>
      <c r="J268" s="407">
        <f t="shared" si="16"/>
        <v>50</v>
      </c>
      <c r="K268" s="407" t="str">
        <f t="shared" si="17"/>
        <v/>
      </c>
      <c r="L268" s="407" t="b">
        <f t="shared" si="18"/>
        <v>1</v>
      </c>
      <c r="M268" s="407" t="b">
        <f t="shared" si="19"/>
        <v>0</v>
      </c>
      <c r="N268" s="411" t="s">
        <v>1335</v>
      </c>
      <c r="O268" s="58"/>
      <c r="P268" s="164"/>
      <c r="Q268" s="164"/>
    </row>
    <row r="269" spans="1:17" ht="288" x14ac:dyDescent="0.2">
      <c r="A269" s="312">
        <v>11</v>
      </c>
      <c r="B269" s="324" t="str">
        <f>IFERROR(VLOOKUP(A269,'Outcome Indicators - Section C'!$A$10:$R$27,18,FALSE),"")</f>
        <v/>
      </c>
      <c r="C269" s="410" t="str">
        <f>IFERROR(IF(VLOOKUP(K269,'Disaggregation Records'!$D$57:$E$90,2,FALSE)=0,"",VLOOKUP(K269,'Disaggregation Records'!$D$57:$E$90,2,FALSE)),"")</f>
        <v/>
      </c>
      <c r="D269" s="410" t="str">
        <f>IFERROR(IF(VLOOKUP(K269,'Disaggregation Records'!$D$57:$F$90,3,FALSE)=0,"",VLOOKUP(K269,'Disaggregation Records'!$D$57:$F$90,3,FALSE)),"")</f>
        <v/>
      </c>
      <c r="E269" s="380"/>
      <c r="F269" s="380"/>
      <c r="G269" s="380"/>
      <c r="H269" s="313"/>
      <c r="I269" s="337"/>
      <c r="J269" s="407">
        <f t="shared" si="16"/>
        <v>51</v>
      </c>
      <c r="K269" s="407" t="str">
        <f t="shared" si="17"/>
        <v/>
      </c>
      <c r="L269" s="407" t="b">
        <f t="shared" si="18"/>
        <v>1</v>
      </c>
      <c r="M269" s="407" t="b">
        <f t="shared" si="19"/>
        <v>0</v>
      </c>
      <c r="N269" s="411" t="s">
        <v>1336</v>
      </c>
      <c r="O269" s="58"/>
      <c r="P269" s="164"/>
      <c r="Q269" s="164"/>
    </row>
    <row r="270" spans="1:17" ht="288" x14ac:dyDescent="0.2">
      <c r="A270" s="312">
        <v>11</v>
      </c>
      <c r="B270" s="324" t="str">
        <f>IFERROR(VLOOKUP(A270,'Outcome Indicators - Section C'!$A$10:$R$27,18,FALSE),"")</f>
        <v/>
      </c>
      <c r="C270" s="410" t="str">
        <f>IFERROR(IF(VLOOKUP(K270,'Disaggregation Records'!$D$57:$E$90,2,FALSE)=0,"",VLOOKUP(K270,'Disaggregation Records'!$D$57:$E$90,2,FALSE)),"")</f>
        <v/>
      </c>
      <c r="D270" s="410" t="str">
        <f>IFERROR(IF(VLOOKUP(K270,'Disaggregation Records'!$D$57:$F$90,3,FALSE)=0,"",VLOOKUP(K270,'Disaggregation Records'!$D$57:$F$90,3,FALSE)),"")</f>
        <v/>
      </c>
      <c r="E270" s="380"/>
      <c r="F270" s="380"/>
      <c r="G270" s="380"/>
      <c r="H270" s="313"/>
      <c r="I270" s="337"/>
      <c r="J270" s="407">
        <f t="shared" si="16"/>
        <v>52</v>
      </c>
      <c r="K270" s="407" t="str">
        <f t="shared" si="17"/>
        <v/>
      </c>
      <c r="L270" s="407" t="b">
        <f t="shared" si="18"/>
        <v>1</v>
      </c>
      <c r="M270" s="407" t="b">
        <f t="shared" si="19"/>
        <v>0</v>
      </c>
      <c r="N270" s="411" t="s">
        <v>1337</v>
      </c>
      <c r="O270" s="58"/>
      <c r="P270" s="164"/>
      <c r="Q270" s="164"/>
    </row>
    <row r="271" spans="1:17" ht="288" x14ac:dyDescent="0.2">
      <c r="A271" s="312">
        <v>11</v>
      </c>
      <c r="B271" s="324" t="str">
        <f>IFERROR(VLOOKUP(A271,'Outcome Indicators - Section C'!$A$10:$R$27,18,FALSE),"")</f>
        <v/>
      </c>
      <c r="C271" s="410" t="str">
        <f>IFERROR(IF(VLOOKUP(K271,'Disaggregation Records'!$D$57:$E$90,2,FALSE)=0,"",VLOOKUP(K271,'Disaggregation Records'!$D$57:$E$90,2,FALSE)),"")</f>
        <v/>
      </c>
      <c r="D271" s="410" t="str">
        <f>IFERROR(IF(VLOOKUP(K271,'Disaggregation Records'!$D$57:$F$90,3,FALSE)=0,"",VLOOKUP(K271,'Disaggregation Records'!$D$57:$F$90,3,FALSE)),"")</f>
        <v/>
      </c>
      <c r="E271" s="380"/>
      <c r="F271" s="380"/>
      <c r="G271" s="380"/>
      <c r="H271" s="313"/>
      <c r="I271" s="337"/>
      <c r="J271" s="407">
        <f t="shared" si="16"/>
        <v>53</v>
      </c>
      <c r="K271" s="407" t="str">
        <f t="shared" si="17"/>
        <v/>
      </c>
      <c r="L271" s="407" t="b">
        <f t="shared" si="18"/>
        <v>1</v>
      </c>
      <c r="M271" s="407" t="b">
        <f t="shared" si="19"/>
        <v>0</v>
      </c>
      <c r="N271" s="411" t="s">
        <v>1338</v>
      </c>
      <c r="O271" s="58"/>
      <c r="P271" s="164"/>
      <c r="Q271" s="164"/>
    </row>
    <row r="272" spans="1:17" ht="288" x14ac:dyDescent="0.2">
      <c r="A272" s="312">
        <v>11</v>
      </c>
      <c r="B272" s="324" t="str">
        <f>IFERROR(VLOOKUP(A272,'Outcome Indicators - Section C'!$A$10:$R$27,18,FALSE),"")</f>
        <v/>
      </c>
      <c r="C272" s="410" t="str">
        <f>IFERROR(IF(VLOOKUP(K272,'Disaggregation Records'!$D$57:$E$90,2,FALSE)=0,"",VLOOKUP(K272,'Disaggregation Records'!$D$57:$E$90,2,FALSE)),"")</f>
        <v/>
      </c>
      <c r="D272" s="410" t="str">
        <f>IFERROR(IF(VLOOKUP(K272,'Disaggregation Records'!$D$57:$F$90,3,FALSE)=0,"",VLOOKUP(K272,'Disaggregation Records'!$D$57:$F$90,3,FALSE)),"")</f>
        <v/>
      </c>
      <c r="E272" s="380"/>
      <c r="F272" s="380"/>
      <c r="G272" s="380"/>
      <c r="H272" s="313"/>
      <c r="I272" s="337"/>
      <c r="J272" s="407">
        <f t="shared" si="16"/>
        <v>54</v>
      </c>
      <c r="K272" s="407" t="str">
        <f t="shared" si="17"/>
        <v/>
      </c>
      <c r="L272" s="407" t="b">
        <f t="shared" si="18"/>
        <v>1</v>
      </c>
      <c r="M272" s="407" t="b">
        <f t="shared" si="19"/>
        <v>0</v>
      </c>
      <c r="N272" s="411" t="s">
        <v>1339</v>
      </c>
      <c r="O272" s="58"/>
      <c r="P272" s="164"/>
      <c r="Q272" s="164"/>
    </row>
    <row r="273" spans="1:17" ht="288" x14ac:dyDescent="0.2">
      <c r="A273" s="312">
        <v>11</v>
      </c>
      <c r="B273" s="324" t="str">
        <f>IFERROR(VLOOKUP(A273,'Outcome Indicators - Section C'!$A$10:$R$27,18,FALSE),"")</f>
        <v/>
      </c>
      <c r="C273" s="410" t="str">
        <f>IFERROR(IF(VLOOKUP(K273,'Disaggregation Records'!$D$57:$E$90,2,FALSE)=0,"",VLOOKUP(K273,'Disaggregation Records'!$D$57:$E$90,2,FALSE)),"")</f>
        <v/>
      </c>
      <c r="D273" s="410" t="str">
        <f>IFERROR(IF(VLOOKUP(K273,'Disaggregation Records'!$D$57:$F$90,3,FALSE)=0,"",VLOOKUP(K273,'Disaggregation Records'!$D$57:$F$90,3,FALSE)),"")</f>
        <v/>
      </c>
      <c r="E273" s="380"/>
      <c r="F273" s="380"/>
      <c r="G273" s="380"/>
      <c r="H273" s="313"/>
      <c r="I273" s="337"/>
      <c r="J273" s="407">
        <f t="shared" si="16"/>
        <v>55</v>
      </c>
      <c r="K273" s="407" t="str">
        <f t="shared" si="17"/>
        <v/>
      </c>
      <c r="L273" s="407" t="b">
        <f t="shared" si="18"/>
        <v>1</v>
      </c>
      <c r="M273" s="407" t="b">
        <f t="shared" si="19"/>
        <v>0</v>
      </c>
      <c r="N273" s="411" t="s">
        <v>1340</v>
      </c>
      <c r="O273" s="58"/>
      <c r="P273" s="164"/>
      <c r="Q273" s="164"/>
    </row>
    <row r="274" spans="1:17" ht="288" x14ac:dyDescent="0.2">
      <c r="A274" s="312">
        <v>11</v>
      </c>
      <c r="B274" s="324" t="str">
        <f>IFERROR(VLOOKUP(A274,'Outcome Indicators - Section C'!$A$10:$R$27,18,FALSE),"")</f>
        <v/>
      </c>
      <c r="C274" s="410" t="str">
        <f>IFERROR(IF(VLOOKUP(K274,'Disaggregation Records'!$D$57:$E$90,2,FALSE)=0,"",VLOOKUP(K274,'Disaggregation Records'!$D$57:$E$90,2,FALSE)),"")</f>
        <v/>
      </c>
      <c r="D274" s="410" t="str">
        <f>IFERROR(IF(VLOOKUP(K274,'Disaggregation Records'!$D$57:$F$90,3,FALSE)=0,"",VLOOKUP(K274,'Disaggregation Records'!$D$57:$F$90,3,FALSE)),"")</f>
        <v/>
      </c>
      <c r="E274" s="380"/>
      <c r="F274" s="380"/>
      <c r="G274" s="380"/>
      <c r="H274" s="313"/>
      <c r="I274" s="337"/>
      <c r="J274" s="407">
        <f t="shared" si="16"/>
        <v>56</v>
      </c>
      <c r="K274" s="407" t="str">
        <f t="shared" si="17"/>
        <v/>
      </c>
      <c r="L274" s="407" t="b">
        <f t="shared" si="18"/>
        <v>1</v>
      </c>
      <c r="M274" s="407" t="b">
        <f t="shared" si="19"/>
        <v>0</v>
      </c>
      <c r="N274" s="411" t="s">
        <v>1341</v>
      </c>
      <c r="O274" s="58"/>
      <c r="P274" s="164"/>
      <c r="Q274" s="164"/>
    </row>
    <row r="275" spans="1:17" ht="288" x14ac:dyDescent="0.2">
      <c r="A275" s="312">
        <v>11</v>
      </c>
      <c r="B275" s="324" t="str">
        <f>IFERROR(VLOOKUP(A275,'Outcome Indicators - Section C'!$A$10:$R$27,18,FALSE),"")</f>
        <v/>
      </c>
      <c r="C275" s="410" t="str">
        <f>IFERROR(IF(VLOOKUP(K275,'Disaggregation Records'!$D$57:$E$90,2,FALSE)=0,"",VLOOKUP(K275,'Disaggregation Records'!$D$57:$E$90,2,FALSE)),"")</f>
        <v/>
      </c>
      <c r="D275" s="410" t="str">
        <f>IFERROR(IF(VLOOKUP(K275,'Disaggregation Records'!$D$57:$F$90,3,FALSE)=0,"",VLOOKUP(K275,'Disaggregation Records'!$D$57:$F$90,3,FALSE)),"")</f>
        <v/>
      </c>
      <c r="E275" s="380"/>
      <c r="F275" s="380"/>
      <c r="G275" s="380"/>
      <c r="H275" s="313"/>
      <c r="I275" s="337"/>
      <c r="J275" s="407">
        <f t="shared" si="16"/>
        <v>57</v>
      </c>
      <c r="K275" s="407" t="str">
        <f t="shared" si="17"/>
        <v/>
      </c>
      <c r="L275" s="407" t="b">
        <f t="shared" si="18"/>
        <v>1</v>
      </c>
      <c r="M275" s="407" t="b">
        <f t="shared" si="19"/>
        <v>0</v>
      </c>
      <c r="N275" s="411" t="s">
        <v>1342</v>
      </c>
      <c r="O275" s="58"/>
      <c r="P275" s="164"/>
      <c r="Q275" s="164"/>
    </row>
    <row r="276" spans="1:17" ht="288" x14ac:dyDescent="0.2">
      <c r="A276" s="312">
        <v>11</v>
      </c>
      <c r="B276" s="324" t="str">
        <f>IFERROR(VLOOKUP(A276,'Outcome Indicators - Section C'!$A$10:$R$27,18,FALSE),"")</f>
        <v/>
      </c>
      <c r="C276" s="410" t="str">
        <f>IFERROR(IF(VLOOKUP(K276,'Disaggregation Records'!$D$57:$E$90,2,FALSE)=0,"",VLOOKUP(K276,'Disaggregation Records'!$D$57:$E$90,2,FALSE)),"")</f>
        <v/>
      </c>
      <c r="D276" s="410" t="str">
        <f>IFERROR(IF(VLOOKUP(K276,'Disaggregation Records'!$D$57:$F$90,3,FALSE)=0,"",VLOOKUP(K276,'Disaggregation Records'!$D$57:$F$90,3,FALSE)),"")</f>
        <v/>
      </c>
      <c r="E276" s="380"/>
      <c r="F276" s="380"/>
      <c r="G276" s="380"/>
      <c r="H276" s="313"/>
      <c r="I276" s="337"/>
      <c r="J276" s="407">
        <f t="shared" si="16"/>
        <v>58</v>
      </c>
      <c r="K276" s="407" t="str">
        <f t="shared" si="17"/>
        <v/>
      </c>
      <c r="L276" s="407" t="b">
        <f t="shared" si="18"/>
        <v>1</v>
      </c>
      <c r="M276" s="407" t="b">
        <f t="shared" si="19"/>
        <v>0</v>
      </c>
      <c r="N276" s="411" t="s">
        <v>1343</v>
      </c>
      <c r="O276" s="58"/>
      <c r="P276" s="164"/>
      <c r="Q276" s="164"/>
    </row>
    <row r="277" spans="1:17" ht="288" x14ac:dyDescent="0.2">
      <c r="A277" s="312">
        <v>11</v>
      </c>
      <c r="B277" s="324" t="str">
        <f>IFERROR(VLOOKUP(A277,'Outcome Indicators - Section C'!$A$10:$R$27,18,FALSE),"")</f>
        <v/>
      </c>
      <c r="C277" s="410" t="str">
        <f>IFERROR(IF(VLOOKUP(K277,'Disaggregation Records'!$D$57:$E$90,2,FALSE)=0,"",VLOOKUP(K277,'Disaggregation Records'!$D$57:$E$90,2,FALSE)),"")</f>
        <v/>
      </c>
      <c r="D277" s="410" t="str">
        <f>IFERROR(IF(VLOOKUP(K277,'Disaggregation Records'!$D$57:$F$90,3,FALSE)=0,"",VLOOKUP(K277,'Disaggregation Records'!$D$57:$F$90,3,FALSE)),"")</f>
        <v/>
      </c>
      <c r="E277" s="380"/>
      <c r="F277" s="380"/>
      <c r="G277" s="380"/>
      <c r="H277" s="313"/>
      <c r="I277" s="337"/>
      <c r="J277" s="407">
        <f t="shared" si="16"/>
        <v>59</v>
      </c>
      <c r="K277" s="407" t="str">
        <f t="shared" si="17"/>
        <v/>
      </c>
      <c r="L277" s="407" t="b">
        <f t="shared" si="18"/>
        <v>1</v>
      </c>
      <c r="M277" s="407" t="b">
        <f t="shared" si="19"/>
        <v>0</v>
      </c>
      <c r="N277" s="411" t="s">
        <v>1344</v>
      </c>
      <c r="O277" s="58"/>
      <c r="P277" s="164"/>
      <c r="Q277" s="164"/>
    </row>
    <row r="278" spans="1:17" ht="288" x14ac:dyDescent="0.2">
      <c r="A278" s="312">
        <v>12</v>
      </c>
      <c r="B278" s="324" t="str">
        <f>IFERROR(VLOOKUP(A278,'Outcome Indicators - Section C'!$A$10:$R$27,18,FALSE),"")</f>
        <v/>
      </c>
      <c r="C278" s="410" t="str">
        <f>IFERROR(IF(VLOOKUP(K278,'Disaggregation Records'!$D$57:$E$90,2,FALSE)=0,"",VLOOKUP(K278,'Disaggregation Records'!$D$57:$E$90,2,FALSE)),"")</f>
        <v/>
      </c>
      <c r="D278" s="410" t="str">
        <f>IFERROR(IF(VLOOKUP(K278,'Disaggregation Records'!$D$57:$F$90,3,FALSE)=0,"",VLOOKUP(K278,'Disaggregation Records'!$D$57:$F$90,3,FALSE)),"")</f>
        <v/>
      </c>
      <c r="E278" s="380"/>
      <c r="F278" s="380"/>
      <c r="G278" s="380"/>
      <c r="H278" s="313"/>
      <c r="I278" s="337"/>
      <c r="J278" s="407">
        <f t="shared" si="16"/>
        <v>60</v>
      </c>
      <c r="K278" s="407" t="str">
        <f t="shared" si="17"/>
        <v/>
      </c>
      <c r="L278" s="407" t="b">
        <f t="shared" si="18"/>
        <v>1</v>
      </c>
      <c r="M278" s="407" t="b">
        <f t="shared" si="19"/>
        <v>0</v>
      </c>
      <c r="N278" s="411" t="s">
        <v>1345</v>
      </c>
      <c r="O278" s="58"/>
      <c r="P278" s="164"/>
      <c r="Q278" s="164"/>
    </row>
    <row r="279" spans="1:17" ht="288" x14ac:dyDescent="0.2">
      <c r="A279" s="312">
        <v>12</v>
      </c>
      <c r="B279" s="324" t="str">
        <f>IFERROR(VLOOKUP(A279,'Outcome Indicators - Section C'!$A$10:$R$27,18,FALSE),"")</f>
        <v/>
      </c>
      <c r="C279" s="410" t="str">
        <f>IFERROR(IF(VLOOKUP(K279,'Disaggregation Records'!$D$57:$E$90,2,FALSE)=0,"",VLOOKUP(K279,'Disaggregation Records'!$D$57:$E$90,2,FALSE)),"")</f>
        <v/>
      </c>
      <c r="D279" s="410" t="str">
        <f>IFERROR(IF(VLOOKUP(K279,'Disaggregation Records'!$D$57:$F$90,3,FALSE)=0,"",VLOOKUP(K279,'Disaggregation Records'!$D$57:$F$90,3,FALSE)),"")</f>
        <v/>
      </c>
      <c r="E279" s="380"/>
      <c r="F279" s="380"/>
      <c r="G279" s="380"/>
      <c r="H279" s="313"/>
      <c r="I279" s="337"/>
      <c r="J279" s="407">
        <f t="shared" si="16"/>
        <v>61</v>
      </c>
      <c r="K279" s="407" t="str">
        <f t="shared" si="17"/>
        <v/>
      </c>
      <c r="L279" s="407" t="b">
        <f t="shared" si="18"/>
        <v>1</v>
      </c>
      <c r="M279" s="407" t="b">
        <f t="shared" si="19"/>
        <v>0</v>
      </c>
      <c r="N279" s="411" t="s">
        <v>1346</v>
      </c>
      <c r="O279" s="58"/>
      <c r="P279" s="164"/>
      <c r="Q279" s="164"/>
    </row>
    <row r="280" spans="1:17" ht="288" x14ac:dyDescent="0.2">
      <c r="A280" s="312">
        <v>12</v>
      </c>
      <c r="B280" s="324" t="str">
        <f>IFERROR(VLOOKUP(A280,'Outcome Indicators - Section C'!$A$10:$R$27,18,FALSE),"")</f>
        <v/>
      </c>
      <c r="C280" s="410" t="str">
        <f>IFERROR(IF(VLOOKUP(K280,'Disaggregation Records'!$D$57:$E$90,2,FALSE)=0,"",VLOOKUP(K280,'Disaggregation Records'!$D$57:$E$90,2,FALSE)),"")</f>
        <v/>
      </c>
      <c r="D280" s="410" t="str">
        <f>IFERROR(IF(VLOOKUP(K280,'Disaggregation Records'!$D$57:$F$90,3,FALSE)=0,"",VLOOKUP(K280,'Disaggregation Records'!$D$57:$F$90,3,FALSE)),"")</f>
        <v/>
      </c>
      <c r="E280" s="380"/>
      <c r="F280" s="380"/>
      <c r="G280" s="380"/>
      <c r="H280" s="313"/>
      <c r="I280" s="337"/>
      <c r="J280" s="407">
        <f t="shared" si="16"/>
        <v>62</v>
      </c>
      <c r="K280" s="407" t="str">
        <f t="shared" si="17"/>
        <v/>
      </c>
      <c r="L280" s="407" t="b">
        <f t="shared" si="18"/>
        <v>1</v>
      </c>
      <c r="M280" s="407" t="b">
        <f t="shared" si="19"/>
        <v>0</v>
      </c>
      <c r="N280" s="411" t="s">
        <v>1347</v>
      </c>
      <c r="O280" s="58"/>
      <c r="P280" s="164"/>
      <c r="Q280" s="164"/>
    </row>
    <row r="281" spans="1:17" ht="288" x14ac:dyDescent="0.2">
      <c r="A281" s="312">
        <v>12</v>
      </c>
      <c r="B281" s="324" t="str">
        <f>IFERROR(VLOOKUP(A281,'Outcome Indicators - Section C'!$A$10:$R$27,18,FALSE),"")</f>
        <v/>
      </c>
      <c r="C281" s="410" t="str">
        <f>IFERROR(IF(VLOOKUP(K281,'Disaggregation Records'!$D$57:$E$90,2,FALSE)=0,"",VLOOKUP(K281,'Disaggregation Records'!$D$57:$E$90,2,FALSE)),"")</f>
        <v/>
      </c>
      <c r="D281" s="410" t="str">
        <f>IFERROR(IF(VLOOKUP(K281,'Disaggregation Records'!$D$57:$F$90,3,FALSE)=0,"",VLOOKUP(K281,'Disaggregation Records'!$D$57:$F$90,3,FALSE)),"")</f>
        <v/>
      </c>
      <c r="E281" s="380"/>
      <c r="F281" s="380"/>
      <c r="G281" s="380"/>
      <c r="H281" s="313"/>
      <c r="I281" s="337"/>
      <c r="J281" s="407">
        <f t="shared" si="16"/>
        <v>63</v>
      </c>
      <c r="K281" s="407" t="str">
        <f t="shared" si="17"/>
        <v/>
      </c>
      <c r="L281" s="407" t="b">
        <f t="shared" si="18"/>
        <v>1</v>
      </c>
      <c r="M281" s="407" t="b">
        <f t="shared" si="19"/>
        <v>0</v>
      </c>
      <c r="N281" s="411" t="s">
        <v>1348</v>
      </c>
      <c r="O281" s="58"/>
      <c r="P281" s="164"/>
      <c r="Q281" s="164"/>
    </row>
    <row r="282" spans="1:17" ht="288" x14ac:dyDescent="0.2">
      <c r="A282" s="312">
        <v>12</v>
      </c>
      <c r="B282" s="324" t="str">
        <f>IFERROR(VLOOKUP(A282,'Outcome Indicators - Section C'!$A$10:$R$27,18,FALSE),"")</f>
        <v/>
      </c>
      <c r="C282" s="410" t="str">
        <f>IFERROR(IF(VLOOKUP(K282,'Disaggregation Records'!$D$57:$E$90,2,FALSE)=0,"",VLOOKUP(K282,'Disaggregation Records'!$D$57:$E$90,2,FALSE)),"")</f>
        <v/>
      </c>
      <c r="D282" s="410" t="str">
        <f>IFERROR(IF(VLOOKUP(K282,'Disaggregation Records'!$D$57:$F$90,3,FALSE)=0,"",VLOOKUP(K282,'Disaggregation Records'!$D$57:$F$90,3,FALSE)),"")</f>
        <v/>
      </c>
      <c r="E282" s="380"/>
      <c r="F282" s="380"/>
      <c r="G282" s="380"/>
      <c r="H282" s="313"/>
      <c r="I282" s="337"/>
      <c r="J282" s="407">
        <f t="shared" si="16"/>
        <v>64</v>
      </c>
      <c r="K282" s="407" t="str">
        <f t="shared" si="17"/>
        <v/>
      </c>
      <c r="L282" s="407" t="b">
        <f t="shared" si="18"/>
        <v>1</v>
      </c>
      <c r="M282" s="407" t="b">
        <f t="shared" si="19"/>
        <v>0</v>
      </c>
      <c r="N282" s="411" t="s">
        <v>1349</v>
      </c>
      <c r="O282" s="58"/>
      <c r="P282" s="164"/>
      <c r="Q282" s="164"/>
    </row>
    <row r="283" spans="1:17" ht="288" x14ac:dyDescent="0.2">
      <c r="A283" s="312">
        <v>12</v>
      </c>
      <c r="B283" s="324" t="str">
        <f>IFERROR(VLOOKUP(A283,'Outcome Indicators - Section C'!$A$10:$R$27,18,FALSE),"")</f>
        <v/>
      </c>
      <c r="C283" s="410" t="str">
        <f>IFERROR(IF(VLOOKUP(K283,'Disaggregation Records'!$D$57:$E$90,2,FALSE)=0,"",VLOOKUP(K283,'Disaggregation Records'!$D$57:$E$90,2,FALSE)),"")</f>
        <v/>
      </c>
      <c r="D283" s="410" t="str">
        <f>IFERROR(IF(VLOOKUP(K283,'Disaggregation Records'!$D$57:$F$90,3,FALSE)=0,"",VLOOKUP(K283,'Disaggregation Records'!$D$57:$F$90,3,FALSE)),"")</f>
        <v/>
      </c>
      <c r="E283" s="380"/>
      <c r="F283" s="380"/>
      <c r="G283" s="380"/>
      <c r="H283" s="313"/>
      <c r="I283" s="337"/>
      <c r="J283" s="407">
        <f t="shared" si="16"/>
        <v>65</v>
      </c>
      <c r="K283" s="407" t="str">
        <f t="shared" si="17"/>
        <v/>
      </c>
      <c r="L283" s="407" t="b">
        <f t="shared" si="18"/>
        <v>1</v>
      </c>
      <c r="M283" s="407" t="b">
        <f t="shared" si="19"/>
        <v>0</v>
      </c>
      <c r="N283" s="411" t="s">
        <v>1350</v>
      </c>
      <c r="O283" s="58"/>
      <c r="P283" s="164"/>
      <c r="Q283" s="164"/>
    </row>
    <row r="284" spans="1:17" ht="288" x14ac:dyDescent="0.2">
      <c r="A284" s="312">
        <v>12</v>
      </c>
      <c r="B284" s="324" t="str">
        <f>IFERROR(VLOOKUP(A284,'Outcome Indicators - Section C'!$A$10:$R$27,18,FALSE),"")</f>
        <v/>
      </c>
      <c r="C284" s="410" t="str">
        <f>IFERROR(IF(VLOOKUP(K284,'Disaggregation Records'!$D$57:$E$90,2,FALSE)=0,"",VLOOKUP(K284,'Disaggregation Records'!$D$57:$E$90,2,FALSE)),"")</f>
        <v/>
      </c>
      <c r="D284" s="410" t="str">
        <f>IFERROR(IF(VLOOKUP(K284,'Disaggregation Records'!$D$57:$F$90,3,FALSE)=0,"",VLOOKUP(K284,'Disaggregation Records'!$D$57:$F$90,3,FALSE)),"")</f>
        <v/>
      </c>
      <c r="E284" s="380"/>
      <c r="F284" s="380"/>
      <c r="G284" s="380"/>
      <c r="H284" s="313"/>
      <c r="I284" s="337"/>
      <c r="J284" s="407">
        <f t="shared" si="16"/>
        <v>66</v>
      </c>
      <c r="K284" s="407" t="str">
        <f t="shared" si="17"/>
        <v/>
      </c>
      <c r="L284" s="407" t="b">
        <f t="shared" si="18"/>
        <v>1</v>
      </c>
      <c r="M284" s="407" t="b">
        <f t="shared" si="19"/>
        <v>0</v>
      </c>
      <c r="N284" s="411" t="s">
        <v>1351</v>
      </c>
      <c r="O284" s="58"/>
      <c r="P284" s="164"/>
      <c r="Q284" s="164"/>
    </row>
    <row r="285" spans="1:17" ht="288" x14ac:dyDescent="0.2">
      <c r="A285" s="312">
        <v>12</v>
      </c>
      <c r="B285" s="324" t="str">
        <f>IFERROR(VLOOKUP(A285,'Outcome Indicators - Section C'!$A$10:$R$27,18,FALSE),"")</f>
        <v/>
      </c>
      <c r="C285" s="410" t="str">
        <f>IFERROR(IF(VLOOKUP(K285,'Disaggregation Records'!$D$57:$E$90,2,FALSE)=0,"",VLOOKUP(K285,'Disaggregation Records'!$D$57:$E$90,2,FALSE)),"")</f>
        <v/>
      </c>
      <c r="D285" s="410" t="str">
        <f>IFERROR(IF(VLOOKUP(K285,'Disaggregation Records'!$D$57:$F$90,3,FALSE)=0,"",VLOOKUP(K285,'Disaggregation Records'!$D$57:$F$90,3,FALSE)),"")</f>
        <v/>
      </c>
      <c r="E285" s="380"/>
      <c r="F285" s="380"/>
      <c r="G285" s="380"/>
      <c r="H285" s="313"/>
      <c r="I285" s="337"/>
      <c r="J285" s="407">
        <f t="shared" si="16"/>
        <v>67</v>
      </c>
      <c r="K285" s="407" t="str">
        <f t="shared" si="17"/>
        <v/>
      </c>
      <c r="L285" s="407" t="b">
        <f t="shared" si="18"/>
        <v>1</v>
      </c>
      <c r="M285" s="407" t="b">
        <f t="shared" si="19"/>
        <v>0</v>
      </c>
      <c r="N285" s="411" t="s">
        <v>1352</v>
      </c>
      <c r="O285" s="58"/>
      <c r="P285" s="164"/>
      <c r="Q285" s="164"/>
    </row>
    <row r="286" spans="1:17" ht="288" x14ac:dyDescent="0.2">
      <c r="A286" s="312">
        <v>12</v>
      </c>
      <c r="B286" s="324" t="str">
        <f>IFERROR(VLOOKUP(A286,'Outcome Indicators - Section C'!$A$10:$R$27,18,FALSE),"")</f>
        <v/>
      </c>
      <c r="C286" s="410" t="str">
        <f>IFERROR(IF(VLOOKUP(K286,'Disaggregation Records'!$D$57:$E$90,2,FALSE)=0,"",VLOOKUP(K286,'Disaggregation Records'!$D$57:$E$90,2,FALSE)),"")</f>
        <v/>
      </c>
      <c r="D286" s="410" t="str">
        <f>IFERROR(IF(VLOOKUP(K286,'Disaggregation Records'!$D$57:$F$90,3,FALSE)=0,"",VLOOKUP(K286,'Disaggregation Records'!$D$57:$F$90,3,FALSE)),"")</f>
        <v/>
      </c>
      <c r="E286" s="380"/>
      <c r="F286" s="380"/>
      <c r="G286" s="380"/>
      <c r="H286" s="313"/>
      <c r="I286" s="337"/>
      <c r="J286" s="407">
        <f t="shared" si="16"/>
        <v>68</v>
      </c>
      <c r="K286" s="407" t="str">
        <f t="shared" si="17"/>
        <v/>
      </c>
      <c r="L286" s="407" t="b">
        <f t="shared" si="18"/>
        <v>1</v>
      </c>
      <c r="M286" s="407" t="b">
        <f t="shared" si="19"/>
        <v>0</v>
      </c>
      <c r="N286" s="411" t="s">
        <v>1353</v>
      </c>
      <c r="O286" s="58"/>
      <c r="P286" s="164"/>
      <c r="Q286" s="164"/>
    </row>
    <row r="287" spans="1:17" ht="288" x14ac:dyDescent="0.2">
      <c r="A287" s="312">
        <v>12</v>
      </c>
      <c r="B287" s="324" t="str">
        <f>IFERROR(VLOOKUP(A287,'Outcome Indicators - Section C'!$A$10:$R$27,18,FALSE),"")</f>
        <v/>
      </c>
      <c r="C287" s="410" t="str">
        <f>IFERROR(IF(VLOOKUP(K287,'Disaggregation Records'!$D$57:$E$90,2,FALSE)=0,"",VLOOKUP(K287,'Disaggregation Records'!$D$57:$E$90,2,FALSE)),"")</f>
        <v/>
      </c>
      <c r="D287" s="410" t="str">
        <f>IFERROR(IF(VLOOKUP(K287,'Disaggregation Records'!$D$57:$F$90,3,FALSE)=0,"",VLOOKUP(K287,'Disaggregation Records'!$D$57:$F$90,3,FALSE)),"")</f>
        <v/>
      </c>
      <c r="E287" s="380"/>
      <c r="F287" s="380"/>
      <c r="G287" s="380"/>
      <c r="H287" s="313"/>
      <c r="I287" s="337"/>
      <c r="J287" s="407">
        <f t="shared" si="16"/>
        <v>69</v>
      </c>
      <c r="K287" s="407" t="str">
        <f t="shared" si="17"/>
        <v/>
      </c>
      <c r="L287" s="407" t="b">
        <f t="shared" si="18"/>
        <v>1</v>
      </c>
      <c r="M287" s="407" t="b">
        <f t="shared" si="19"/>
        <v>0</v>
      </c>
      <c r="N287" s="411" t="s">
        <v>1354</v>
      </c>
      <c r="O287" s="58"/>
      <c r="P287" s="164"/>
      <c r="Q287" s="164"/>
    </row>
    <row r="288" spans="1:17" ht="288" x14ac:dyDescent="0.2">
      <c r="A288" s="312">
        <v>13</v>
      </c>
      <c r="B288" s="324" t="str">
        <f>IFERROR(VLOOKUP(A288,'Outcome Indicators - Section C'!$A$10:$R$27,18,FALSE),"")</f>
        <v/>
      </c>
      <c r="C288" s="410" t="str">
        <f>IFERROR(IF(VLOOKUP(K288,'Disaggregation Records'!$D$57:$E$90,2,FALSE)=0,"",VLOOKUP(K288,'Disaggregation Records'!$D$57:$E$90,2,FALSE)),"")</f>
        <v/>
      </c>
      <c r="D288" s="410" t="str">
        <f>IFERROR(IF(VLOOKUP(K288,'Disaggregation Records'!$D$57:$F$90,3,FALSE)=0,"",VLOOKUP(K288,'Disaggregation Records'!$D$57:$F$90,3,FALSE)),"")</f>
        <v/>
      </c>
      <c r="E288" s="380"/>
      <c r="F288" s="380"/>
      <c r="G288" s="380"/>
      <c r="H288" s="313"/>
      <c r="I288" s="337"/>
      <c r="J288" s="407">
        <f t="shared" si="16"/>
        <v>70</v>
      </c>
      <c r="K288" s="407" t="str">
        <f t="shared" si="17"/>
        <v/>
      </c>
      <c r="L288" s="407" t="b">
        <f t="shared" si="18"/>
        <v>1</v>
      </c>
      <c r="M288" s="407" t="b">
        <f t="shared" si="19"/>
        <v>0</v>
      </c>
      <c r="N288" s="411" t="s">
        <v>1355</v>
      </c>
      <c r="O288" s="58"/>
      <c r="P288" s="164"/>
      <c r="Q288" s="164"/>
    </row>
    <row r="289" spans="1:17" ht="288" x14ac:dyDescent="0.2">
      <c r="A289" s="312">
        <v>13</v>
      </c>
      <c r="B289" s="324" t="str">
        <f>IFERROR(VLOOKUP(A289,'Outcome Indicators - Section C'!$A$10:$R$27,18,FALSE),"")</f>
        <v/>
      </c>
      <c r="C289" s="410" t="str">
        <f>IFERROR(IF(VLOOKUP(K289,'Disaggregation Records'!$D$57:$E$90,2,FALSE)=0,"",VLOOKUP(K289,'Disaggregation Records'!$D$57:$E$90,2,FALSE)),"")</f>
        <v/>
      </c>
      <c r="D289" s="410" t="str">
        <f>IFERROR(IF(VLOOKUP(K289,'Disaggregation Records'!$D$57:$F$90,3,FALSE)=0,"",VLOOKUP(K289,'Disaggregation Records'!$D$57:$F$90,3,FALSE)),"")</f>
        <v/>
      </c>
      <c r="E289" s="380"/>
      <c r="F289" s="380"/>
      <c r="G289" s="380"/>
      <c r="H289" s="313"/>
      <c r="I289" s="337"/>
      <c r="J289" s="407">
        <f t="shared" si="16"/>
        <v>71</v>
      </c>
      <c r="K289" s="407" t="str">
        <f t="shared" si="17"/>
        <v/>
      </c>
      <c r="L289" s="407" t="b">
        <f t="shared" si="18"/>
        <v>1</v>
      </c>
      <c r="M289" s="407" t="b">
        <f t="shared" si="19"/>
        <v>0</v>
      </c>
      <c r="N289" s="411" t="s">
        <v>1356</v>
      </c>
      <c r="O289" s="58"/>
      <c r="P289" s="164"/>
      <c r="Q289" s="164"/>
    </row>
    <row r="290" spans="1:17" ht="288" x14ac:dyDescent="0.2">
      <c r="A290" s="312">
        <v>13</v>
      </c>
      <c r="B290" s="324" t="str">
        <f>IFERROR(VLOOKUP(A290,'Outcome Indicators - Section C'!$A$10:$R$27,18,FALSE),"")</f>
        <v/>
      </c>
      <c r="C290" s="410" t="str">
        <f>IFERROR(IF(VLOOKUP(K290,'Disaggregation Records'!$D$57:$E$90,2,FALSE)=0,"",VLOOKUP(K290,'Disaggregation Records'!$D$57:$E$90,2,FALSE)),"")</f>
        <v/>
      </c>
      <c r="D290" s="410" t="str">
        <f>IFERROR(IF(VLOOKUP(K290,'Disaggregation Records'!$D$57:$F$90,3,FALSE)=0,"",VLOOKUP(K290,'Disaggregation Records'!$D$57:$F$90,3,FALSE)),"")</f>
        <v/>
      </c>
      <c r="E290" s="380"/>
      <c r="F290" s="380"/>
      <c r="G290" s="380"/>
      <c r="H290" s="313"/>
      <c r="I290" s="337"/>
      <c r="J290" s="407">
        <f t="shared" si="16"/>
        <v>72</v>
      </c>
      <c r="K290" s="407" t="str">
        <f t="shared" si="17"/>
        <v/>
      </c>
      <c r="L290" s="407" t="b">
        <f t="shared" si="18"/>
        <v>1</v>
      </c>
      <c r="M290" s="407" t="b">
        <f t="shared" si="19"/>
        <v>0</v>
      </c>
      <c r="N290" s="411" t="s">
        <v>1357</v>
      </c>
      <c r="O290" s="58"/>
      <c r="P290" s="164"/>
      <c r="Q290" s="164"/>
    </row>
    <row r="291" spans="1:17" ht="288" x14ac:dyDescent="0.2">
      <c r="A291" s="312">
        <v>13</v>
      </c>
      <c r="B291" s="324" t="str">
        <f>IFERROR(VLOOKUP(A291,'Outcome Indicators - Section C'!$A$10:$R$27,18,FALSE),"")</f>
        <v/>
      </c>
      <c r="C291" s="410" t="str">
        <f>IFERROR(IF(VLOOKUP(K291,'Disaggregation Records'!$D$57:$E$90,2,FALSE)=0,"",VLOOKUP(K291,'Disaggregation Records'!$D$57:$E$90,2,FALSE)),"")</f>
        <v/>
      </c>
      <c r="D291" s="410" t="str">
        <f>IFERROR(IF(VLOOKUP(K291,'Disaggregation Records'!$D$57:$F$90,3,FALSE)=0,"",VLOOKUP(K291,'Disaggregation Records'!$D$57:$F$90,3,FALSE)),"")</f>
        <v/>
      </c>
      <c r="E291" s="380"/>
      <c r="F291" s="380"/>
      <c r="G291" s="380"/>
      <c r="H291" s="313"/>
      <c r="I291" s="337"/>
      <c r="J291" s="407">
        <f t="shared" si="16"/>
        <v>73</v>
      </c>
      <c r="K291" s="407" t="str">
        <f t="shared" si="17"/>
        <v/>
      </c>
      <c r="L291" s="407" t="b">
        <f t="shared" si="18"/>
        <v>1</v>
      </c>
      <c r="M291" s="407" t="b">
        <f t="shared" si="19"/>
        <v>0</v>
      </c>
      <c r="N291" s="411" t="s">
        <v>1358</v>
      </c>
      <c r="O291" s="58"/>
      <c r="P291" s="164"/>
      <c r="Q291" s="164"/>
    </row>
    <row r="292" spans="1:17" ht="288" x14ac:dyDescent="0.2">
      <c r="A292" s="312">
        <v>13</v>
      </c>
      <c r="B292" s="324" t="str">
        <f>IFERROR(VLOOKUP(A292,'Outcome Indicators - Section C'!$A$10:$R$27,18,FALSE),"")</f>
        <v/>
      </c>
      <c r="C292" s="410" t="str">
        <f>IFERROR(IF(VLOOKUP(K292,'Disaggregation Records'!$D$57:$E$90,2,FALSE)=0,"",VLOOKUP(K292,'Disaggregation Records'!$D$57:$E$90,2,FALSE)),"")</f>
        <v/>
      </c>
      <c r="D292" s="410" t="str">
        <f>IFERROR(IF(VLOOKUP(K292,'Disaggregation Records'!$D$57:$F$90,3,FALSE)=0,"",VLOOKUP(K292,'Disaggregation Records'!$D$57:$F$90,3,FALSE)),"")</f>
        <v/>
      </c>
      <c r="E292" s="380"/>
      <c r="F292" s="380"/>
      <c r="G292" s="380"/>
      <c r="H292" s="313"/>
      <c r="I292" s="337"/>
      <c r="J292" s="407">
        <f t="shared" si="16"/>
        <v>74</v>
      </c>
      <c r="K292" s="407" t="str">
        <f t="shared" si="17"/>
        <v/>
      </c>
      <c r="L292" s="407" t="b">
        <f t="shared" si="18"/>
        <v>1</v>
      </c>
      <c r="M292" s="407" t="b">
        <f t="shared" si="19"/>
        <v>0</v>
      </c>
      <c r="N292" s="411" t="s">
        <v>1359</v>
      </c>
      <c r="O292" s="58"/>
      <c r="P292" s="164"/>
      <c r="Q292" s="164"/>
    </row>
    <row r="293" spans="1:17" ht="288" x14ac:dyDescent="0.2">
      <c r="A293" s="312">
        <v>13</v>
      </c>
      <c r="B293" s="324" t="str">
        <f>IFERROR(VLOOKUP(A293,'Outcome Indicators - Section C'!$A$10:$R$27,18,FALSE),"")</f>
        <v/>
      </c>
      <c r="C293" s="410" t="str">
        <f>IFERROR(IF(VLOOKUP(K293,'Disaggregation Records'!$D$57:$E$90,2,FALSE)=0,"",VLOOKUP(K293,'Disaggregation Records'!$D$57:$E$90,2,FALSE)),"")</f>
        <v/>
      </c>
      <c r="D293" s="410" t="str">
        <f>IFERROR(IF(VLOOKUP(K293,'Disaggregation Records'!$D$57:$F$90,3,FALSE)=0,"",VLOOKUP(K293,'Disaggregation Records'!$D$57:$F$90,3,FALSE)),"")</f>
        <v/>
      </c>
      <c r="E293" s="380"/>
      <c r="F293" s="380"/>
      <c r="G293" s="380"/>
      <c r="H293" s="313"/>
      <c r="I293" s="337"/>
      <c r="J293" s="407">
        <f t="shared" si="16"/>
        <v>75</v>
      </c>
      <c r="K293" s="407" t="str">
        <f t="shared" si="17"/>
        <v/>
      </c>
      <c r="L293" s="407" t="b">
        <f t="shared" si="18"/>
        <v>1</v>
      </c>
      <c r="M293" s="407" t="b">
        <f t="shared" si="19"/>
        <v>0</v>
      </c>
      <c r="N293" s="411" t="s">
        <v>1360</v>
      </c>
      <c r="O293" s="58"/>
      <c r="P293" s="164"/>
      <c r="Q293" s="164"/>
    </row>
    <row r="294" spans="1:17" ht="288" x14ac:dyDescent="0.2">
      <c r="A294" s="312">
        <v>13</v>
      </c>
      <c r="B294" s="324" t="str">
        <f>IFERROR(VLOOKUP(A294,'Outcome Indicators - Section C'!$A$10:$R$27,18,FALSE),"")</f>
        <v/>
      </c>
      <c r="C294" s="410" t="str">
        <f>IFERROR(IF(VLOOKUP(K294,'Disaggregation Records'!$D$57:$E$90,2,FALSE)=0,"",VLOOKUP(K294,'Disaggregation Records'!$D$57:$E$90,2,FALSE)),"")</f>
        <v/>
      </c>
      <c r="D294" s="410" t="str">
        <f>IFERROR(IF(VLOOKUP(K294,'Disaggregation Records'!$D$57:$F$90,3,FALSE)=0,"",VLOOKUP(K294,'Disaggregation Records'!$D$57:$F$90,3,FALSE)),"")</f>
        <v/>
      </c>
      <c r="E294" s="380"/>
      <c r="F294" s="380"/>
      <c r="G294" s="380"/>
      <c r="H294" s="313"/>
      <c r="I294" s="337"/>
      <c r="J294" s="407">
        <f t="shared" si="16"/>
        <v>76</v>
      </c>
      <c r="K294" s="407" t="str">
        <f t="shared" si="17"/>
        <v/>
      </c>
      <c r="L294" s="407" t="b">
        <f t="shared" si="18"/>
        <v>1</v>
      </c>
      <c r="M294" s="407" t="b">
        <f t="shared" si="19"/>
        <v>0</v>
      </c>
      <c r="N294" s="411" t="s">
        <v>1361</v>
      </c>
      <c r="O294" s="58"/>
      <c r="P294" s="164"/>
      <c r="Q294" s="164"/>
    </row>
    <row r="295" spans="1:17" ht="288" x14ac:dyDescent="0.2">
      <c r="A295" s="312">
        <v>13</v>
      </c>
      <c r="B295" s="324" t="str">
        <f>IFERROR(VLOOKUP(A295,'Outcome Indicators - Section C'!$A$10:$R$27,18,FALSE),"")</f>
        <v/>
      </c>
      <c r="C295" s="410" t="str">
        <f>IFERROR(IF(VLOOKUP(K295,'Disaggregation Records'!$D$57:$E$90,2,FALSE)=0,"",VLOOKUP(K295,'Disaggregation Records'!$D$57:$E$90,2,FALSE)),"")</f>
        <v/>
      </c>
      <c r="D295" s="410" t="str">
        <f>IFERROR(IF(VLOOKUP(K295,'Disaggregation Records'!$D$57:$F$90,3,FALSE)=0,"",VLOOKUP(K295,'Disaggregation Records'!$D$57:$F$90,3,FALSE)),"")</f>
        <v/>
      </c>
      <c r="E295" s="380"/>
      <c r="F295" s="380"/>
      <c r="G295" s="380"/>
      <c r="H295" s="313"/>
      <c r="I295" s="337"/>
      <c r="J295" s="407">
        <f t="shared" si="16"/>
        <v>77</v>
      </c>
      <c r="K295" s="407" t="str">
        <f t="shared" si="17"/>
        <v/>
      </c>
      <c r="L295" s="407" t="b">
        <f t="shared" si="18"/>
        <v>1</v>
      </c>
      <c r="M295" s="407" t="b">
        <f t="shared" si="19"/>
        <v>0</v>
      </c>
      <c r="N295" s="411" t="s">
        <v>1362</v>
      </c>
      <c r="O295" s="58"/>
      <c r="P295" s="164"/>
      <c r="Q295" s="164"/>
    </row>
    <row r="296" spans="1:17" ht="288" x14ac:dyDescent="0.2">
      <c r="A296" s="312">
        <v>13</v>
      </c>
      <c r="B296" s="324" t="str">
        <f>IFERROR(VLOOKUP(A296,'Outcome Indicators - Section C'!$A$10:$R$27,18,FALSE),"")</f>
        <v/>
      </c>
      <c r="C296" s="410" t="str">
        <f>IFERROR(IF(VLOOKUP(K296,'Disaggregation Records'!$D$57:$E$90,2,FALSE)=0,"",VLOOKUP(K296,'Disaggregation Records'!$D$57:$E$90,2,FALSE)),"")</f>
        <v/>
      </c>
      <c r="D296" s="410" t="str">
        <f>IFERROR(IF(VLOOKUP(K296,'Disaggregation Records'!$D$57:$F$90,3,FALSE)=0,"",VLOOKUP(K296,'Disaggregation Records'!$D$57:$F$90,3,FALSE)),"")</f>
        <v/>
      </c>
      <c r="E296" s="380"/>
      <c r="F296" s="380"/>
      <c r="G296" s="380"/>
      <c r="H296" s="313"/>
      <c r="I296" s="337"/>
      <c r="J296" s="407">
        <f t="shared" ref="J296:J317" si="20">IF(B296=B295,J295+1,0)</f>
        <v>78</v>
      </c>
      <c r="K296" s="407" t="str">
        <f t="shared" ref="K296:K317" si="21">IF(B296&lt;&gt;"",B296&amp;"-"&amp;J296,"")</f>
        <v/>
      </c>
      <c r="L296" s="407" t="b">
        <f t="shared" ref="L296:L317" si="22">IFERROR(TRUE,FALSE)</f>
        <v>1</v>
      </c>
      <c r="M296" s="407" t="b">
        <f t="shared" ref="M296:M317" si="23">IFERROR(IF(B296&lt;&gt;"",TRUE,FALSE),"")</f>
        <v>0</v>
      </c>
      <c r="N296" s="411" t="s">
        <v>1363</v>
      </c>
      <c r="O296" s="58"/>
      <c r="P296" s="164"/>
      <c r="Q296" s="164"/>
    </row>
    <row r="297" spans="1:17" ht="288" x14ac:dyDescent="0.2">
      <c r="A297" s="312">
        <v>13</v>
      </c>
      <c r="B297" s="324" t="str">
        <f>IFERROR(VLOOKUP(A297,'Outcome Indicators - Section C'!$A$10:$R$27,18,FALSE),"")</f>
        <v/>
      </c>
      <c r="C297" s="410" t="str">
        <f>IFERROR(IF(VLOOKUP(K297,'Disaggregation Records'!$D$57:$E$90,2,FALSE)=0,"",VLOOKUP(K297,'Disaggregation Records'!$D$57:$E$90,2,FALSE)),"")</f>
        <v/>
      </c>
      <c r="D297" s="410" t="str">
        <f>IFERROR(IF(VLOOKUP(K297,'Disaggregation Records'!$D$57:$F$90,3,FALSE)=0,"",VLOOKUP(K297,'Disaggregation Records'!$D$57:$F$90,3,FALSE)),"")</f>
        <v/>
      </c>
      <c r="E297" s="380"/>
      <c r="F297" s="380"/>
      <c r="G297" s="380"/>
      <c r="H297" s="313"/>
      <c r="I297" s="337"/>
      <c r="J297" s="407">
        <f t="shared" si="20"/>
        <v>79</v>
      </c>
      <c r="K297" s="407" t="str">
        <f t="shared" si="21"/>
        <v/>
      </c>
      <c r="L297" s="407" t="b">
        <f t="shared" si="22"/>
        <v>1</v>
      </c>
      <c r="M297" s="407" t="b">
        <f t="shared" si="23"/>
        <v>0</v>
      </c>
      <c r="N297" s="411" t="s">
        <v>1364</v>
      </c>
      <c r="O297" s="58"/>
      <c r="P297" s="164"/>
      <c r="Q297" s="164"/>
    </row>
    <row r="298" spans="1:17" ht="288" x14ac:dyDescent="0.2">
      <c r="A298" s="312">
        <v>14</v>
      </c>
      <c r="B298" s="324" t="str">
        <f>IFERROR(VLOOKUP(A298,'Outcome Indicators - Section C'!$A$10:$R$27,18,FALSE),"")</f>
        <v/>
      </c>
      <c r="C298" s="410" t="str">
        <f>IFERROR(IF(VLOOKUP(K298,'Disaggregation Records'!$D$57:$E$90,2,FALSE)=0,"",VLOOKUP(K298,'Disaggregation Records'!$D$57:$E$90,2,FALSE)),"")</f>
        <v/>
      </c>
      <c r="D298" s="410" t="str">
        <f>IFERROR(IF(VLOOKUP(K298,'Disaggregation Records'!$D$57:$F$90,3,FALSE)=0,"",VLOOKUP(K298,'Disaggregation Records'!$D$57:$F$90,3,FALSE)),"")</f>
        <v/>
      </c>
      <c r="E298" s="380"/>
      <c r="F298" s="380"/>
      <c r="G298" s="380"/>
      <c r="H298" s="313"/>
      <c r="I298" s="337"/>
      <c r="J298" s="407">
        <f t="shared" si="20"/>
        <v>80</v>
      </c>
      <c r="K298" s="407" t="str">
        <f t="shared" si="21"/>
        <v/>
      </c>
      <c r="L298" s="407" t="b">
        <f t="shared" si="22"/>
        <v>1</v>
      </c>
      <c r="M298" s="407" t="b">
        <f t="shared" si="23"/>
        <v>0</v>
      </c>
      <c r="N298" s="411" t="s">
        <v>1365</v>
      </c>
      <c r="O298" s="58"/>
      <c r="P298" s="164"/>
      <c r="Q298" s="164"/>
    </row>
    <row r="299" spans="1:17" ht="288" x14ac:dyDescent="0.2">
      <c r="A299" s="312">
        <v>14</v>
      </c>
      <c r="B299" s="324" t="str">
        <f>IFERROR(VLOOKUP(A299,'Outcome Indicators - Section C'!$A$10:$R$27,18,FALSE),"")</f>
        <v/>
      </c>
      <c r="C299" s="410" t="str">
        <f>IFERROR(IF(VLOOKUP(K299,'Disaggregation Records'!$D$57:$E$90,2,FALSE)=0,"",VLOOKUP(K299,'Disaggregation Records'!$D$57:$E$90,2,FALSE)),"")</f>
        <v/>
      </c>
      <c r="D299" s="410" t="str">
        <f>IFERROR(IF(VLOOKUP(K299,'Disaggregation Records'!$D$57:$F$90,3,FALSE)=0,"",VLOOKUP(K299,'Disaggregation Records'!$D$57:$F$90,3,FALSE)),"")</f>
        <v/>
      </c>
      <c r="E299" s="380"/>
      <c r="F299" s="380"/>
      <c r="G299" s="380"/>
      <c r="H299" s="313"/>
      <c r="I299" s="337"/>
      <c r="J299" s="407">
        <f t="shared" si="20"/>
        <v>81</v>
      </c>
      <c r="K299" s="407" t="str">
        <f t="shared" si="21"/>
        <v/>
      </c>
      <c r="L299" s="407" t="b">
        <f t="shared" si="22"/>
        <v>1</v>
      </c>
      <c r="M299" s="407" t="b">
        <f t="shared" si="23"/>
        <v>0</v>
      </c>
      <c r="N299" s="411" t="s">
        <v>1366</v>
      </c>
      <c r="O299" s="58"/>
      <c r="P299" s="164"/>
      <c r="Q299" s="164"/>
    </row>
    <row r="300" spans="1:17" ht="288" x14ac:dyDescent="0.2">
      <c r="A300" s="312">
        <v>14</v>
      </c>
      <c r="B300" s="324" t="str">
        <f>IFERROR(VLOOKUP(A300,'Outcome Indicators - Section C'!$A$10:$R$27,18,FALSE),"")</f>
        <v/>
      </c>
      <c r="C300" s="410" t="str">
        <f>IFERROR(IF(VLOOKUP(K300,'Disaggregation Records'!$D$57:$E$90,2,FALSE)=0,"",VLOOKUP(K300,'Disaggregation Records'!$D$57:$E$90,2,FALSE)),"")</f>
        <v/>
      </c>
      <c r="D300" s="410" t="str">
        <f>IFERROR(IF(VLOOKUP(K300,'Disaggregation Records'!$D$57:$F$90,3,FALSE)=0,"",VLOOKUP(K300,'Disaggregation Records'!$D$57:$F$90,3,FALSE)),"")</f>
        <v/>
      </c>
      <c r="E300" s="380"/>
      <c r="F300" s="380"/>
      <c r="G300" s="380"/>
      <c r="H300" s="313"/>
      <c r="I300" s="337"/>
      <c r="J300" s="407">
        <f t="shared" si="20"/>
        <v>82</v>
      </c>
      <c r="K300" s="407" t="str">
        <f t="shared" si="21"/>
        <v/>
      </c>
      <c r="L300" s="407" t="b">
        <f t="shared" si="22"/>
        <v>1</v>
      </c>
      <c r="M300" s="407" t="b">
        <f t="shared" si="23"/>
        <v>0</v>
      </c>
      <c r="N300" s="411" t="s">
        <v>1367</v>
      </c>
      <c r="O300" s="58"/>
      <c r="P300" s="164"/>
      <c r="Q300" s="164"/>
    </row>
    <row r="301" spans="1:17" ht="288" x14ac:dyDescent="0.2">
      <c r="A301" s="312">
        <v>14</v>
      </c>
      <c r="B301" s="324" t="str">
        <f>IFERROR(VLOOKUP(A301,'Outcome Indicators - Section C'!$A$10:$R$27,18,FALSE),"")</f>
        <v/>
      </c>
      <c r="C301" s="410" t="str">
        <f>IFERROR(IF(VLOOKUP(K301,'Disaggregation Records'!$D$57:$E$90,2,FALSE)=0,"",VLOOKUP(K301,'Disaggregation Records'!$D$57:$E$90,2,FALSE)),"")</f>
        <v/>
      </c>
      <c r="D301" s="410" t="str">
        <f>IFERROR(IF(VLOOKUP(K301,'Disaggregation Records'!$D$57:$F$90,3,FALSE)=0,"",VLOOKUP(K301,'Disaggregation Records'!$D$57:$F$90,3,FALSE)),"")</f>
        <v/>
      </c>
      <c r="E301" s="380"/>
      <c r="F301" s="380"/>
      <c r="G301" s="380"/>
      <c r="H301" s="313"/>
      <c r="I301" s="337"/>
      <c r="J301" s="407">
        <f t="shared" si="20"/>
        <v>83</v>
      </c>
      <c r="K301" s="407" t="str">
        <f t="shared" si="21"/>
        <v/>
      </c>
      <c r="L301" s="407" t="b">
        <f t="shared" si="22"/>
        <v>1</v>
      </c>
      <c r="M301" s="407" t="b">
        <f t="shared" si="23"/>
        <v>0</v>
      </c>
      <c r="N301" s="411" t="s">
        <v>1368</v>
      </c>
      <c r="O301" s="58"/>
      <c r="P301" s="164"/>
      <c r="Q301" s="164"/>
    </row>
    <row r="302" spans="1:17" ht="288" x14ac:dyDescent="0.2">
      <c r="A302" s="312">
        <v>14</v>
      </c>
      <c r="B302" s="324" t="str">
        <f>IFERROR(VLOOKUP(A302,'Outcome Indicators - Section C'!$A$10:$R$27,18,FALSE),"")</f>
        <v/>
      </c>
      <c r="C302" s="410" t="str">
        <f>IFERROR(IF(VLOOKUP(K302,'Disaggregation Records'!$D$57:$E$90,2,FALSE)=0,"",VLOOKUP(K302,'Disaggregation Records'!$D$57:$E$90,2,FALSE)),"")</f>
        <v/>
      </c>
      <c r="D302" s="410" t="str">
        <f>IFERROR(IF(VLOOKUP(K302,'Disaggregation Records'!$D$57:$F$90,3,FALSE)=0,"",VLOOKUP(K302,'Disaggregation Records'!$D$57:$F$90,3,FALSE)),"")</f>
        <v/>
      </c>
      <c r="E302" s="380"/>
      <c r="F302" s="380"/>
      <c r="G302" s="380"/>
      <c r="H302" s="313"/>
      <c r="I302" s="337"/>
      <c r="J302" s="407">
        <f t="shared" si="20"/>
        <v>84</v>
      </c>
      <c r="K302" s="407" t="str">
        <f t="shared" si="21"/>
        <v/>
      </c>
      <c r="L302" s="407" t="b">
        <f t="shared" si="22"/>
        <v>1</v>
      </c>
      <c r="M302" s="407" t="b">
        <f t="shared" si="23"/>
        <v>0</v>
      </c>
      <c r="N302" s="411" t="s">
        <v>1369</v>
      </c>
      <c r="O302" s="58"/>
      <c r="P302" s="164"/>
      <c r="Q302" s="164"/>
    </row>
    <row r="303" spans="1:17" ht="288" x14ac:dyDescent="0.2">
      <c r="A303" s="312">
        <v>14</v>
      </c>
      <c r="B303" s="324" t="str">
        <f>IFERROR(VLOOKUP(A303,'Outcome Indicators - Section C'!$A$10:$R$27,18,FALSE),"")</f>
        <v/>
      </c>
      <c r="C303" s="410" t="str">
        <f>IFERROR(IF(VLOOKUP(K303,'Disaggregation Records'!$D$57:$E$90,2,FALSE)=0,"",VLOOKUP(K303,'Disaggregation Records'!$D$57:$E$90,2,FALSE)),"")</f>
        <v/>
      </c>
      <c r="D303" s="410" t="str">
        <f>IFERROR(IF(VLOOKUP(K303,'Disaggregation Records'!$D$57:$F$90,3,FALSE)=0,"",VLOOKUP(K303,'Disaggregation Records'!$D$57:$F$90,3,FALSE)),"")</f>
        <v/>
      </c>
      <c r="E303" s="380"/>
      <c r="F303" s="380"/>
      <c r="G303" s="380"/>
      <c r="H303" s="313"/>
      <c r="I303" s="337"/>
      <c r="J303" s="407">
        <f t="shared" si="20"/>
        <v>85</v>
      </c>
      <c r="K303" s="407" t="str">
        <f t="shared" si="21"/>
        <v/>
      </c>
      <c r="L303" s="407" t="b">
        <f t="shared" si="22"/>
        <v>1</v>
      </c>
      <c r="M303" s="407" t="b">
        <f t="shared" si="23"/>
        <v>0</v>
      </c>
      <c r="N303" s="411" t="s">
        <v>1370</v>
      </c>
      <c r="O303" s="58"/>
      <c r="P303" s="164"/>
      <c r="Q303" s="164"/>
    </row>
    <row r="304" spans="1:17" ht="288" x14ac:dyDescent="0.2">
      <c r="A304" s="312">
        <v>14</v>
      </c>
      <c r="B304" s="324" t="str">
        <f>IFERROR(VLOOKUP(A304,'Outcome Indicators - Section C'!$A$10:$R$27,18,FALSE),"")</f>
        <v/>
      </c>
      <c r="C304" s="410" t="str">
        <f>IFERROR(IF(VLOOKUP(K304,'Disaggregation Records'!$D$57:$E$90,2,FALSE)=0,"",VLOOKUP(K304,'Disaggregation Records'!$D$57:$E$90,2,FALSE)),"")</f>
        <v/>
      </c>
      <c r="D304" s="410" t="str">
        <f>IFERROR(IF(VLOOKUP(K304,'Disaggregation Records'!$D$57:$F$90,3,FALSE)=0,"",VLOOKUP(K304,'Disaggregation Records'!$D$57:$F$90,3,FALSE)),"")</f>
        <v/>
      </c>
      <c r="E304" s="380"/>
      <c r="F304" s="380"/>
      <c r="G304" s="380"/>
      <c r="H304" s="313"/>
      <c r="I304" s="337"/>
      <c r="J304" s="407">
        <f t="shared" si="20"/>
        <v>86</v>
      </c>
      <c r="K304" s="407" t="str">
        <f t="shared" si="21"/>
        <v/>
      </c>
      <c r="L304" s="407" t="b">
        <f t="shared" si="22"/>
        <v>1</v>
      </c>
      <c r="M304" s="407" t="b">
        <f t="shared" si="23"/>
        <v>0</v>
      </c>
      <c r="N304" s="411" t="s">
        <v>1371</v>
      </c>
      <c r="O304" s="58"/>
      <c r="P304" s="164"/>
      <c r="Q304" s="164"/>
    </row>
    <row r="305" spans="1:17" ht="288" x14ac:dyDescent="0.2">
      <c r="A305" s="312">
        <v>14</v>
      </c>
      <c r="B305" s="324" t="str">
        <f>IFERROR(VLOOKUP(A305,'Outcome Indicators - Section C'!$A$10:$R$27,18,FALSE),"")</f>
        <v/>
      </c>
      <c r="C305" s="410" t="str">
        <f>IFERROR(IF(VLOOKUP(K305,'Disaggregation Records'!$D$57:$E$90,2,FALSE)=0,"",VLOOKUP(K305,'Disaggregation Records'!$D$57:$E$90,2,FALSE)),"")</f>
        <v/>
      </c>
      <c r="D305" s="410" t="str">
        <f>IFERROR(IF(VLOOKUP(K305,'Disaggregation Records'!$D$57:$F$90,3,FALSE)=0,"",VLOOKUP(K305,'Disaggregation Records'!$D$57:$F$90,3,FALSE)),"")</f>
        <v/>
      </c>
      <c r="E305" s="380"/>
      <c r="F305" s="380"/>
      <c r="G305" s="380"/>
      <c r="H305" s="313"/>
      <c r="I305" s="337"/>
      <c r="J305" s="407">
        <f t="shared" si="20"/>
        <v>87</v>
      </c>
      <c r="K305" s="407" t="str">
        <f t="shared" si="21"/>
        <v/>
      </c>
      <c r="L305" s="407" t="b">
        <f t="shared" si="22"/>
        <v>1</v>
      </c>
      <c r="M305" s="407" t="b">
        <f t="shared" si="23"/>
        <v>0</v>
      </c>
      <c r="N305" s="411" t="s">
        <v>1372</v>
      </c>
      <c r="O305" s="58"/>
      <c r="P305" s="164"/>
      <c r="Q305" s="164"/>
    </row>
    <row r="306" spans="1:17" ht="288" x14ac:dyDescent="0.2">
      <c r="A306" s="312">
        <v>14</v>
      </c>
      <c r="B306" s="324" t="str">
        <f>IFERROR(VLOOKUP(A306,'Outcome Indicators - Section C'!$A$10:$R$27,18,FALSE),"")</f>
        <v/>
      </c>
      <c r="C306" s="410" t="str">
        <f>IFERROR(IF(VLOOKUP(K306,'Disaggregation Records'!$D$57:$E$90,2,FALSE)=0,"",VLOOKUP(K306,'Disaggregation Records'!$D$57:$E$90,2,FALSE)),"")</f>
        <v/>
      </c>
      <c r="D306" s="410" t="str">
        <f>IFERROR(IF(VLOOKUP(K306,'Disaggregation Records'!$D$57:$F$90,3,FALSE)=0,"",VLOOKUP(K306,'Disaggregation Records'!$D$57:$F$90,3,FALSE)),"")</f>
        <v/>
      </c>
      <c r="E306" s="380"/>
      <c r="F306" s="380"/>
      <c r="G306" s="380"/>
      <c r="H306" s="313"/>
      <c r="I306" s="337"/>
      <c r="J306" s="407">
        <f t="shared" si="20"/>
        <v>88</v>
      </c>
      <c r="K306" s="407" t="str">
        <f t="shared" si="21"/>
        <v/>
      </c>
      <c r="L306" s="407" t="b">
        <f t="shared" si="22"/>
        <v>1</v>
      </c>
      <c r="M306" s="407" t="b">
        <f t="shared" si="23"/>
        <v>0</v>
      </c>
      <c r="N306" s="411" t="s">
        <v>1373</v>
      </c>
      <c r="O306" s="58"/>
      <c r="P306" s="164"/>
      <c r="Q306" s="164"/>
    </row>
    <row r="307" spans="1:17" ht="288" x14ac:dyDescent="0.2">
      <c r="A307" s="312">
        <v>14</v>
      </c>
      <c r="B307" s="324" t="str">
        <f>IFERROR(VLOOKUP(A307,'Outcome Indicators - Section C'!$A$10:$R$27,18,FALSE),"")</f>
        <v/>
      </c>
      <c r="C307" s="410" t="str">
        <f>IFERROR(IF(VLOOKUP(K307,'Disaggregation Records'!$D$57:$E$90,2,FALSE)=0,"",VLOOKUP(K307,'Disaggregation Records'!$D$57:$E$90,2,FALSE)),"")</f>
        <v/>
      </c>
      <c r="D307" s="410" t="str">
        <f>IFERROR(IF(VLOOKUP(K307,'Disaggregation Records'!$D$57:$F$90,3,FALSE)=0,"",VLOOKUP(K307,'Disaggregation Records'!$D$57:$F$90,3,FALSE)),"")</f>
        <v/>
      </c>
      <c r="E307" s="380"/>
      <c r="F307" s="380"/>
      <c r="G307" s="380"/>
      <c r="H307" s="313"/>
      <c r="I307" s="337"/>
      <c r="J307" s="407">
        <f t="shared" si="20"/>
        <v>89</v>
      </c>
      <c r="K307" s="407" t="str">
        <f t="shared" si="21"/>
        <v/>
      </c>
      <c r="L307" s="407" t="b">
        <f t="shared" si="22"/>
        <v>1</v>
      </c>
      <c r="M307" s="407" t="b">
        <f t="shared" si="23"/>
        <v>0</v>
      </c>
      <c r="N307" s="411" t="s">
        <v>1374</v>
      </c>
      <c r="O307" s="58"/>
      <c r="P307" s="164"/>
      <c r="Q307" s="164"/>
    </row>
    <row r="308" spans="1:17" ht="288" x14ac:dyDescent="0.2">
      <c r="A308" s="312">
        <v>15</v>
      </c>
      <c r="B308" s="324" t="str">
        <f>IFERROR(VLOOKUP(A308,'Outcome Indicators - Section C'!$A$10:$R$27,18,FALSE),"")</f>
        <v/>
      </c>
      <c r="C308" s="410" t="str">
        <f>IFERROR(IF(VLOOKUP(K308,'Disaggregation Records'!$D$57:$E$90,2,FALSE)=0,"",VLOOKUP(K308,'Disaggregation Records'!$D$57:$E$90,2,FALSE)),"")</f>
        <v/>
      </c>
      <c r="D308" s="410" t="str">
        <f>IFERROR(IF(VLOOKUP(K308,'Disaggregation Records'!$D$57:$F$90,3,FALSE)=0,"",VLOOKUP(K308,'Disaggregation Records'!$D$57:$F$90,3,FALSE)),"")</f>
        <v/>
      </c>
      <c r="E308" s="380"/>
      <c r="F308" s="380"/>
      <c r="G308" s="380"/>
      <c r="H308" s="313"/>
      <c r="I308" s="337"/>
      <c r="J308" s="407">
        <f t="shared" si="20"/>
        <v>90</v>
      </c>
      <c r="K308" s="407" t="str">
        <f t="shared" si="21"/>
        <v/>
      </c>
      <c r="L308" s="407" t="b">
        <f t="shared" si="22"/>
        <v>1</v>
      </c>
      <c r="M308" s="407" t="b">
        <f t="shared" si="23"/>
        <v>0</v>
      </c>
      <c r="N308" s="411" t="s">
        <v>1375</v>
      </c>
      <c r="O308" s="58"/>
      <c r="P308" s="164"/>
      <c r="Q308" s="164"/>
    </row>
    <row r="309" spans="1:17" ht="288" x14ac:dyDescent="0.2">
      <c r="A309" s="312">
        <v>15</v>
      </c>
      <c r="B309" s="324" t="str">
        <f>IFERROR(VLOOKUP(A309,'Outcome Indicators - Section C'!$A$10:$R$27,18,FALSE),"")</f>
        <v/>
      </c>
      <c r="C309" s="410" t="str">
        <f>IFERROR(IF(VLOOKUP(K309,'Disaggregation Records'!$D$57:$E$90,2,FALSE)=0,"",VLOOKUP(K309,'Disaggregation Records'!$D$57:$E$90,2,FALSE)),"")</f>
        <v/>
      </c>
      <c r="D309" s="410" t="str">
        <f>IFERROR(IF(VLOOKUP(K309,'Disaggregation Records'!$D$57:$F$90,3,FALSE)=0,"",VLOOKUP(K309,'Disaggregation Records'!$D$57:$F$90,3,FALSE)),"")</f>
        <v/>
      </c>
      <c r="E309" s="380"/>
      <c r="F309" s="380"/>
      <c r="G309" s="380"/>
      <c r="H309" s="313"/>
      <c r="I309" s="337"/>
      <c r="J309" s="407">
        <f t="shared" si="20"/>
        <v>91</v>
      </c>
      <c r="K309" s="407" t="str">
        <f t="shared" si="21"/>
        <v/>
      </c>
      <c r="L309" s="407" t="b">
        <f t="shared" si="22"/>
        <v>1</v>
      </c>
      <c r="M309" s="407" t="b">
        <f t="shared" si="23"/>
        <v>0</v>
      </c>
      <c r="N309" s="411" t="s">
        <v>1376</v>
      </c>
      <c r="O309" s="58"/>
      <c r="P309" s="164"/>
      <c r="Q309" s="164"/>
    </row>
    <row r="310" spans="1:17" ht="288" x14ac:dyDescent="0.2">
      <c r="A310" s="312">
        <v>15</v>
      </c>
      <c r="B310" s="324" t="str">
        <f>IFERROR(VLOOKUP(A310,'Outcome Indicators - Section C'!$A$10:$R$27,18,FALSE),"")</f>
        <v/>
      </c>
      <c r="C310" s="410" t="str">
        <f>IFERROR(IF(VLOOKUP(K310,'Disaggregation Records'!$D$57:$E$90,2,FALSE)=0,"",VLOOKUP(K310,'Disaggregation Records'!$D$57:$E$90,2,FALSE)),"")</f>
        <v/>
      </c>
      <c r="D310" s="410" t="str">
        <f>IFERROR(IF(VLOOKUP(K310,'Disaggregation Records'!$D$57:$F$90,3,FALSE)=0,"",VLOOKUP(K310,'Disaggregation Records'!$D$57:$F$90,3,FALSE)),"")</f>
        <v/>
      </c>
      <c r="E310" s="380"/>
      <c r="F310" s="380"/>
      <c r="G310" s="380"/>
      <c r="H310" s="313"/>
      <c r="I310" s="337"/>
      <c r="J310" s="407">
        <f t="shared" si="20"/>
        <v>92</v>
      </c>
      <c r="K310" s="407" t="str">
        <f t="shared" si="21"/>
        <v/>
      </c>
      <c r="L310" s="407" t="b">
        <f t="shared" si="22"/>
        <v>1</v>
      </c>
      <c r="M310" s="407" t="b">
        <f t="shared" si="23"/>
        <v>0</v>
      </c>
      <c r="N310" s="411" t="s">
        <v>1377</v>
      </c>
      <c r="O310" s="58"/>
      <c r="P310" s="164"/>
      <c r="Q310" s="164"/>
    </row>
    <row r="311" spans="1:17" ht="288" x14ac:dyDescent="0.2">
      <c r="A311" s="312">
        <v>15</v>
      </c>
      <c r="B311" s="324" t="str">
        <f>IFERROR(VLOOKUP(A311,'Outcome Indicators - Section C'!$A$10:$R$27,18,FALSE),"")</f>
        <v/>
      </c>
      <c r="C311" s="410" t="str">
        <f>IFERROR(IF(VLOOKUP(K311,'Disaggregation Records'!$D$57:$E$90,2,FALSE)=0,"",VLOOKUP(K311,'Disaggregation Records'!$D$57:$E$90,2,FALSE)),"")</f>
        <v/>
      </c>
      <c r="D311" s="410" t="str">
        <f>IFERROR(IF(VLOOKUP(K311,'Disaggregation Records'!$D$57:$F$90,3,FALSE)=0,"",VLOOKUP(K311,'Disaggregation Records'!$D$57:$F$90,3,FALSE)),"")</f>
        <v/>
      </c>
      <c r="E311" s="380"/>
      <c r="F311" s="380"/>
      <c r="G311" s="380"/>
      <c r="H311" s="313"/>
      <c r="I311" s="337"/>
      <c r="J311" s="407">
        <f t="shared" si="20"/>
        <v>93</v>
      </c>
      <c r="K311" s="407" t="str">
        <f t="shared" si="21"/>
        <v/>
      </c>
      <c r="L311" s="407" t="b">
        <f t="shared" si="22"/>
        <v>1</v>
      </c>
      <c r="M311" s="407" t="b">
        <f t="shared" si="23"/>
        <v>0</v>
      </c>
      <c r="N311" s="411" t="s">
        <v>1378</v>
      </c>
      <c r="O311" s="58"/>
      <c r="P311" s="164"/>
      <c r="Q311" s="164"/>
    </row>
    <row r="312" spans="1:17" ht="288" x14ac:dyDescent="0.2">
      <c r="A312" s="312">
        <v>15</v>
      </c>
      <c r="B312" s="324" t="str">
        <f>IFERROR(VLOOKUP(A312,'Outcome Indicators - Section C'!$A$10:$R$27,18,FALSE),"")</f>
        <v/>
      </c>
      <c r="C312" s="410" t="str">
        <f>IFERROR(IF(VLOOKUP(K312,'Disaggregation Records'!$D$57:$E$90,2,FALSE)=0,"",VLOOKUP(K312,'Disaggregation Records'!$D$57:$E$90,2,FALSE)),"")</f>
        <v/>
      </c>
      <c r="D312" s="410" t="str">
        <f>IFERROR(IF(VLOOKUP(K312,'Disaggregation Records'!$D$57:$F$90,3,FALSE)=0,"",VLOOKUP(K312,'Disaggregation Records'!$D$57:$F$90,3,FALSE)),"")</f>
        <v/>
      </c>
      <c r="E312" s="380"/>
      <c r="F312" s="380"/>
      <c r="G312" s="380"/>
      <c r="H312" s="313"/>
      <c r="I312" s="337"/>
      <c r="J312" s="407">
        <f t="shared" si="20"/>
        <v>94</v>
      </c>
      <c r="K312" s="407" t="str">
        <f t="shared" si="21"/>
        <v/>
      </c>
      <c r="L312" s="407" t="b">
        <f t="shared" si="22"/>
        <v>1</v>
      </c>
      <c r="M312" s="407" t="b">
        <f t="shared" si="23"/>
        <v>0</v>
      </c>
      <c r="N312" s="411" t="s">
        <v>1379</v>
      </c>
      <c r="O312" s="58"/>
      <c r="P312" s="164"/>
      <c r="Q312" s="164"/>
    </row>
    <row r="313" spans="1:17" ht="288" x14ac:dyDescent="0.2">
      <c r="A313" s="312">
        <v>15</v>
      </c>
      <c r="B313" s="324" t="str">
        <f>IFERROR(VLOOKUP(A313,'Outcome Indicators - Section C'!$A$10:$R$27,18,FALSE),"")</f>
        <v/>
      </c>
      <c r="C313" s="410" t="str">
        <f>IFERROR(IF(VLOOKUP(K313,'Disaggregation Records'!$D$57:$E$90,2,FALSE)=0,"",VLOOKUP(K313,'Disaggregation Records'!$D$57:$E$90,2,FALSE)),"")</f>
        <v/>
      </c>
      <c r="D313" s="410" t="str">
        <f>IFERROR(IF(VLOOKUP(K313,'Disaggregation Records'!$D$57:$F$90,3,FALSE)=0,"",VLOOKUP(K313,'Disaggregation Records'!$D$57:$F$90,3,FALSE)),"")</f>
        <v/>
      </c>
      <c r="E313" s="380"/>
      <c r="F313" s="380"/>
      <c r="G313" s="380"/>
      <c r="H313" s="313"/>
      <c r="I313" s="337"/>
      <c r="J313" s="407">
        <f t="shared" si="20"/>
        <v>95</v>
      </c>
      <c r="K313" s="407" t="str">
        <f t="shared" si="21"/>
        <v/>
      </c>
      <c r="L313" s="407" t="b">
        <f t="shared" si="22"/>
        <v>1</v>
      </c>
      <c r="M313" s="407" t="b">
        <f t="shared" si="23"/>
        <v>0</v>
      </c>
      <c r="N313" s="411" t="s">
        <v>1380</v>
      </c>
      <c r="O313" s="58"/>
      <c r="P313" s="164"/>
      <c r="Q313" s="164"/>
    </row>
    <row r="314" spans="1:17" ht="288" x14ac:dyDescent="0.2">
      <c r="A314" s="312">
        <v>15</v>
      </c>
      <c r="B314" s="324" t="str">
        <f>IFERROR(VLOOKUP(A314,'Outcome Indicators - Section C'!$A$10:$R$27,18,FALSE),"")</f>
        <v/>
      </c>
      <c r="C314" s="410" t="str">
        <f>IFERROR(IF(VLOOKUP(K314,'Disaggregation Records'!$D$57:$E$90,2,FALSE)=0,"",VLOOKUP(K314,'Disaggregation Records'!$D$57:$E$90,2,FALSE)),"")</f>
        <v/>
      </c>
      <c r="D314" s="410" t="str">
        <f>IFERROR(IF(VLOOKUP(K314,'Disaggregation Records'!$D$57:$F$90,3,FALSE)=0,"",VLOOKUP(K314,'Disaggregation Records'!$D$57:$F$90,3,FALSE)),"")</f>
        <v/>
      </c>
      <c r="E314" s="380"/>
      <c r="F314" s="380"/>
      <c r="G314" s="380"/>
      <c r="H314" s="313"/>
      <c r="I314" s="337"/>
      <c r="J314" s="407">
        <f t="shared" si="20"/>
        <v>96</v>
      </c>
      <c r="K314" s="407" t="str">
        <f t="shared" si="21"/>
        <v/>
      </c>
      <c r="L314" s="407" t="b">
        <f t="shared" si="22"/>
        <v>1</v>
      </c>
      <c r="M314" s="407" t="b">
        <f t="shared" si="23"/>
        <v>0</v>
      </c>
      <c r="N314" s="411" t="s">
        <v>1381</v>
      </c>
      <c r="O314" s="58"/>
      <c r="P314" s="164"/>
      <c r="Q314" s="164"/>
    </row>
    <row r="315" spans="1:17" ht="288" x14ac:dyDescent="0.2">
      <c r="A315" s="312">
        <v>15</v>
      </c>
      <c r="B315" s="324" t="str">
        <f>IFERROR(VLOOKUP(A315,'Outcome Indicators - Section C'!$A$10:$R$27,18,FALSE),"")</f>
        <v/>
      </c>
      <c r="C315" s="410" t="str">
        <f>IFERROR(IF(VLOOKUP(K315,'Disaggregation Records'!$D$57:$E$90,2,FALSE)=0,"",VLOOKUP(K315,'Disaggregation Records'!$D$57:$E$90,2,FALSE)),"")</f>
        <v/>
      </c>
      <c r="D315" s="410" t="str">
        <f>IFERROR(IF(VLOOKUP(K315,'Disaggregation Records'!$D$57:$F$90,3,FALSE)=0,"",VLOOKUP(K315,'Disaggregation Records'!$D$57:$F$90,3,FALSE)),"")</f>
        <v/>
      </c>
      <c r="E315" s="380"/>
      <c r="F315" s="380"/>
      <c r="G315" s="380"/>
      <c r="H315" s="313"/>
      <c r="I315" s="337"/>
      <c r="J315" s="407">
        <f t="shared" si="20"/>
        <v>97</v>
      </c>
      <c r="K315" s="407" t="str">
        <f t="shared" si="21"/>
        <v/>
      </c>
      <c r="L315" s="407" t="b">
        <f t="shared" si="22"/>
        <v>1</v>
      </c>
      <c r="M315" s="407" t="b">
        <f t="shared" si="23"/>
        <v>0</v>
      </c>
      <c r="N315" s="411" t="s">
        <v>1382</v>
      </c>
      <c r="O315" s="58"/>
      <c r="P315" s="164"/>
      <c r="Q315" s="164"/>
    </row>
    <row r="316" spans="1:17" ht="288" x14ac:dyDescent="0.2">
      <c r="A316" s="312">
        <v>15</v>
      </c>
      <c r="B316" s="324" t="str">
        <f>IFERROR(VLOOKUP(A316,'Outcome Indicators - Section C'!$A$10:$R$27,18,FALSE),"")</f>
        <v/>
      </c>
      <c r="C316" s="410" t="str">
        <f>IFERROR(IF(VLOOKUP(K316,'Disaggregation Records'!$D$57:$E$90,2,FALSE)=0,"",VLOOKUP(K316,'Disaggregation Records'!$D$57:$E$90,2,FALSE)),"")</f>
        <v/>
      </c>
      <c r="D316" s="410" t="str">
        <f>IFERROR(IF(VLOOKUP(K316,'Disaggregation Records'!$D$57:$F$90,3,FALSE)=0,"",VLOOKUP(K316,'Disaggregation Records'!$D$57:$F$90,3,FALSE)),"")</f>
        <v/>
      </c>
      <c r="E316" s="380"/>
      <c r="F316" s="380"/>
      <c r="G316" s="380"/>
      <c r="H316" s="313"/>
      <c r="I316" s="337"/>
      <c r="J316" s="407">
        <f t="shared" si="20"/>
        <v>98</v>
      </c>
      <c r="K316" s="407" t="str">
        <f t="shared" si="21"/>
        <v/>
      </c>
      <c r="L316" s="407" t="b">
        <f t="shared" si="22"/>
        <v>1</v>
      </c>
      <c r="M316" s="407" t="b">
        <f t="shared" si="23"/>
        <v>0</v>
      </c>
      <c r="N316" s="411" t="s">
        <v>1383</v>
      </c>
      <c r="O316" s="58"/>
      <c r="P316" s="164"/>
      <c r="Q316" s="164"/>
    </row>
    <row r="317" spans="1:17" ht="288" x14ac:dyDescent="0.2">
      <c r="A317" s="312">
        <v>15</v>
      </c>
      <c r="B317" s="324" t="str">
        <f>IFERROR(VLOOKUP(A317,'Outcome Indicators - Section C'!$A$10:$R$27,18,FALSE),"")</f>
        <v/>
      </c>
      <c r="C317" s="410" t="str">
        <f>IFERROR(IF(VLOOKUP(K317,'Disaggregation Records'!$D$57:$E$90,2,FALSE)=0,"",VLOOKUP(K317,'Disaggregation Records'!$D$57:$E$90,2,FALSE)),"")</f>
        <v/>
      </c>
      <c r="D317" s="410" t="str">
        <f>IFERROR(IF(VLOOKUP(K317,'Disaggregation Records'!$D$57:$F$90,3,FALSE)=0,"",VLOOKUP(K317,'Disaggregation Records'!$D$57:$F$90,3,FALSE)),"")</f>
        <v/>
      </c>
      <c r="E317" s="380"/>
      <c r="F317" s="380"/>
      <c r="G317" s="380"/>
      <c r="H317" s="313"/>
      <c r="I317" s="337"/>
      <c r="J317" s="407">
        <f t="shared" si="20"/>
        <v>99</v>
      </c>
      <c r="K317" s="407" t="str">
        <f t="shared" si="21"/>
        <v/>
      </c>
      <c r="L317" s="407" t="b">
        <f t="shared" si="22"/>
        <v>1</v>
      </c>
      <c r="M317" s="407" t="b">
        <f t="shared" si="23"/>
        <v>0</v>
      </c>
      <c r="N317" s="411" t="s">
        <v>1384</v>
      </c>
      <c r="O317" s="58"/>
      <c r="P317" s="164"/>
      <c r="Q317" s="164"/>
    </row>
    <row r="318" spans="1:17" ht="17" thickBot="1" x14ac:dyDescent="0.25">
      <c r="A318" s="76"/>
      <c r="B318" s="77"/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68"/>
      <c r="P318" s="164"/>
      <c r="Q318" s="164"/>
    </row>
    <row r="319" spans="1:17" x14ac:dyDescent="0.2">
      <c r="P319" s="164"/>
      <c r="Q319" s="164"/>
    </row>
    <row r="320" spans="1:17" x14ac:dyDescent="0.2">
      <c r="P320" s="164"/>
      <c r="Q320" s="164"/>
    </row>
    <row r="321" spans="1:24" x14ac:dyDescent="0.2">
      <c r="P321" s="164"/>
      <c r="Q321" s="164"/>
    </row>
    <row r="322" spans="1:24" x14ac:dyDescent="0.2">
      <c r="P322" s="164"/>
      <c r="Q322" s="164"/>
    </row>
    <row r="323" spans="1:24" ht="17" thickBot="1" x14ac:dyDescent="0.25">
      <c r="P323" s="164"/>
      <c r="Q323" s="164"/>
    </row>
    <row r="324" spans="1:24" ht="17" thickBot="1" x14ac:dyDescent="0.25">
      <c r="A324" s="454" t="s">
        <v>31</v>
      </c>
      <c r="B324" s="455"/>
      <c r="C324" s="455"/>
      <c r="D324" s="455"/>
      <c r="E324" s="455"/>
      <c r="F324" s="455"/>
      <c r="G324" s="455"/>
      <c r="H324" s="455"/>
      <c r="I324" s="455"/>
      <c r="J324" s="455"/>
      <c r="K324" s="455"/>
      <c r="L324" s="455"/>
      <c r="M324" s="455"/>
      <c r="N324" s="455"/>
      <c r="O324" s="455"/>
      <c r="P324" s="455"/>
      <c r="Q324" s="455"/>
      <c r="R324" s="455"/>
      <c r="S324" s="455"/>
      <c r="T324" s="455"/>
      <c r="U324" s="455"/>
      <c r="V324" s="57"/>
      <c r="W324" s="164"/>
      <c r="X324" s="164"/>
    </row>
    <row r="325" spans="1:24" ht="112" x14ac:dyDescent="0.2">
      <c r="A325" s="383" t="s">
        <v>27</v>
      </c>
      <c r="B325" s="383" t="s">
        <v>136</v>
      </c>
      <c r="C325" s="383" t="s">
        <v>44</v>
      </c>
      <c r="D325" s="383" t="s">
        <v>32</v>
      </c>
      <c r="E325" s="383" t="s">
        <v>2</v>
      </c>
      <c r="F325" s="383" t="s">
        <v>3</v>
      </c>
      <c r="G325" s="383" t="s">
        <v>4</v>
      </c>
      <c r="H325" s="383" t="s">
        <v>34</v>
      </c>
      <c r="I325" s="383" t="s">
        <v>174</v>
      </c>
      <c r="J325" s="383" t="s">
        <v>175</v>
      </c>
      <c r="K325" s="383" t="s">
        <v>150</v>
      </c>
      <c r="L325" s="383" t="s">
        <v>151</v>
      </c>
      <c r="M325" s="383" t="s">
        <v>148</v>
      </c>
      <c r="N325" s="383" t="s">
        <v>149</v>
      </c>
      <c r="O325" s="383" t="s">
        <v>176</v>
      </c>
      <c r="P325" s="383" t="s">
        <v>18</v>
      </c>
      <c r="Q325" s="383" t="s">
        <v>9</v>
      </c>
      <c r="R325" s="403">
        <v>0</v>
      </c>
      <c r="S325" s="403" t="s">
        <v>177</v>
      </c>
      <c r="T325" s="403" t="s">
        <v>64</v>
      </c>
      <c r="U325" s="403" t="s">
        <v>66</v>
      </c>
      <c r="V325" s="58"/>
      <c r="W325" s="164"/>
      <c r="X325" s="164"/>
    </row>
    <row r="326" spans="1:24" ht="32" x14ac:dyDescent="0.2">
      <c r="A326" s="312" t="s">
        <v>92</v>
      </c>
      <c r="B326" s="324" t="str">
        <f>IFERROR(VLOOKUP(A326,'Coverage Indicators - Section D'!$A$10:$Y$42,25,FALSE),"")</f>
        <v/>
      </c>
      <c r="C326" s="410" t="str">
        <f>IFERROR(IF(VLOOKUP(S326,'Disaggregation Records'!$D$93:$E$181,2,FALSE)=0,"",VLOOKUP(S326,'Disaggregation Records'!$D$93:$E$181,2,FALSE)),"")</f>
        <v/>
      </c>
      <c r="D326" s="410" t="str">
        <f>IFERROR(IF(VLOOKUP(S326,'Disaggregation Records'!$D$93:$F$181,3,FALSE)=0,"",VLOOKUP(S326,'Disaggregation Records'!$D$93:$F$181,3,FALSE)),"")</f>
        <v/>
      </c>
      <c r="E326" s="326" t="s">
        <v>80</v>
      </c>
      <c r="F326" s="326" t="s">
        <v>81</v>
      </c>
      <c r="G326" s="327" t="str">
        <f>IFERROR(IF(F326&lt;&gt;"",(E326/F326)*100,""),"")</f>
        <v/>
      </c>
      <c r="H326" s="380" t="s">
        <v>82</v>
      </c>
      <c r="I326" s="381"/>
      <c r="J326" s="381"/>
      <c r="K326" s="381"/>
      <c r="L326" s="381"/>
      <c r="M326" s="381"/>
      <c r="N326" s="381"/>
      <c r="O326" s="381"/>
      <c r="P326" s="380" t="s">
        <v>56</v>
      </c>
      <c r="Q326" s="313" t="s">
        <v>100</v>
      </c>
      <c r="R326" s="412">
        <f>IF(B326=B325,R325+1,0)</f>
        <v>0</v>
      </c>
      <c r="S326" s="412" t="str">
        <f>IF(B326&lt;&gt;"",B326&amp;"-"&amp;R326,"")</f>
        <v/>
      </c>
      <c r="T326" s="412" t="b">
        <f>IFERROR(IF(B326&lt;&gt;"",TRUE,FALSE),"")</f>
        <v>0</v>
      </c>
      <c r="U326" s="412" t="s">
        <v>65</v>
      </c>
      <c r="V326" s="58"/>
      <c r="W326" s="164"/>
      <c r="X326" s="164"/>
    </row>
    <row r="327" spans="1:24" ht="80" x14ac:dyDescent="0.2">
      <c r="A327" s="312">
        <v>1</v>
      </c>
      <c r="B327" s="324" t="str">
        <f>IFERROR(VLOOKUP(A327,'Coverage Indicators - Section D'!$A$10:$Y$42,25,FALSE),"")</f>
        <v>TCP-1(M): Number of notified cases of all forms of TB-(i.e. bacteriologically confirmed + clinically diagnosed), includes new and relapse cases</v>
      </c>
      <c r="C327" s="410" t="str">
        <f>IFERROR(IF(VLOOKUP(S327,'Disaggregation Records'!$D$93:$E$181,2,FALSE)=0,"",VLOOKUP(S327,'Disaggregation Records'!$D$93:$E$181,2,FALSE)),"")</f>
        <v>Age</v>
      </c>
      <c r="D327" s="410" t="str">
        <f>IFERROR(IF(VLOOKUP(S327,'Disaggregation Records'!$D$93:$F$181,3,FALSE)=0,"",VLOOKUP(S327,'Disaggregation Records'!$D$93:$F$181,3,FALSE)),"")</f>
        <v>U15</v>
      </c>
      <c r="E327" s="326"/>
      <c r="F327" s="326"/>
      <c r="G327" s="327" t="str">
        <f t="shared" ref="G327:G390" si="24">IFERROR(IF(F327&lt;&gt;"",(E327/F327)*100,""),"")</f>
        <v/>
      </c>
      <c r="H327" s="380"/>
      <c r="I327" s="381"/>
      <c r="J327" s="381"/>
      <c r="K327" s="381"/>
      <c r="L327" s="381"/>
      <c r="M327" s="381"/>
      <c r="N327" s="381"/>
      <c r="O327" s="381"/>
      <c r="P327" s="380"/>
      <c r="Q327" s="313"/>
      <c r="R327" s="412">
        <f t="shared" ref="R327:R390" si="25">IF(B327=B326,R326+1,0)</f>
        <v>0</v>
      </c>
      <c r="S327" s="412" t="str">
        <f t="shared" ref="S327:S390" si="26">IF(B327&lt;&gt;"",B327&amp;"-"&amp;R327,"")</f>
        <v>TCP-1(M): Number of notified cases of all forms of TB-(i.e. bacteriologically confirmed + clinically diagnosed), includes new and relapse cases-0</v>
      </c>
      <c r="T327" s="412" t="b">
        <f t="shared" ref="T327:T390" si="27">IFERROR(IF(B327&lt;&gt;"",TRUE,FALSE),"")</f>
        <v>1</v>
      </c>
      <c r="U327" s="412" t="s">
        <v>1385</v>
      </c>
      <c r="V327" s="58"/>
      <c r="W327" s="164"/>
      <c r="X327" s="164"/>
    </row>
    <row r="328" spans="1:24" ht="80" x14ac:dyDescent="0.2">
      <c r="A328" s="312">
        <v>1</v>
      </c>
      <c r="B328" s="324" t="str">
        <f>IFERROR(VLOOKUP(A328,'Coverage Indicators - Section D'!$A$10:$Y$42,25,FALSE),"")</f>
        <v>TCP-1(M): Number of notified cases of all forms of TB-(i.e. bacteriologically confirmed + clinically diagnosed), includes new and relapse cases</v>
      </c>
      <c r="C328" s="410" t="str">
        <f>IFERROR(IF(VLOOKUP(S328,'Disaggregation Records'!$D$93:$E$181,2,FALSE)=0,"",VLOOKUP(S328,'Disaggregation Records'!$D$93:$E$181,2,FALSE)),"")</f>
        <v>Age</v>
      </c>
      <c r="D328" s="410" t="str">
        <f>IFERROR(IF(VLOOKUP(S328,'Disaggregation Records'!$D$93:$F$181,3,FALSE)=0,"",VLOOKUP(S328,'Disaggregation Records'!$D$93:$F$181,3,FALSE)),"")</f>
        <v>15+</v>
      </c>
      <c r="E328" s="326"/>
      <c r="F328" s="326"/>
      <c r="G328" s="327" t="str">
        <f t="shared" si="24"/>
        <v/>
      </c>
      <c r="H328" s="380"/>
      <c r="I328" s="381"/>
      <c r="J328" s="381"/>
      <c r="K328" s="381"/>
      <c r="L328" s="381"/>
      <c r="M328" s="381"/>
      <c r="N328" s="381"/>
      <c r="O328" s="381"/>
      <c r="P328" s="380"/>
      <c r="Q328" s="313"/>
      <c r="R328" s="412">
        <f t="shared" si="25"/>
        <v>1</v>
      </c>
      <c r="S328" s="412" t="str">
        <f t="shared" si="26"/>
        <v>TCP-1(M): Number of notified cases of all forms of TB-(i.e. bacteriologically confirmed + clinically diagnosed), includes new and relapse cases-1</v>
      </c>
      <c r="T328" s="412" t="b">
        <f t="shared" si="27"/>
        <v>1</v>
      </c>
      <c r="U328" s="412" t="s">
        <v>1386</v>
      </c>
      <c r="V328" s="58"/>
      <c r="W328" s="164"/>
      <c r="X328" s="164"/>
    </row>
    <row r="329" spans="1:24" ht="80" x14ac:dyDescent="0.2">
      <c r="A329" s="312">
        <v>1</v>
      </c>
      <c r="B329" s="324" t="str">
        <f>IFERROR(VLOOKUP(A329,'Coverage Indicators - Section D'!$A$10:$Y$42,25,FALSE),"")</f>
        <v>TCP-1(M): Number of notified cases of all forms of TB-(i.e. bacteriologically confirmed + clinically diagnosed), includes new and relapse cases</v>
      </c>
      <c r="C329" s="410" t="str">
        <f>IFERROR(IF(VLOOKUP(S329,'Disaggregation Records'!$D$93:$E$181,2,FALSE)=0,"",VLOOKUP(S329,'Disaggregation Records'!$D$93:$E$181,2,FALSE)),"")</f>
        <v>Gender</v>
      </c>
      <c r="D329" s="410" t="str">
        <f>IFERROR(IF(VLOOKUP(S329,'Disaggregation Records'!$D$93:$F$181,3,FALSE)=0,"",VLOOKUP(S329,'Disaggregation Records'!$D$93:$F$181,3,FALSE)),"")</f>
        <v>Male</v>
      </c>
      <c r="E329" s="326"/>
      <c r="F329" s="326"/>
      <c r="G329" s="327" t="str">
        <f t="shared" si="24"/>
        <v/>
      </c>
      <c r="H329" s="380"/>
      <c r="I329" s="381"/>
      <c r="J329" s="381"/>
      <c r="K329" s="381"/>
      <c r="L329" s="381"/>
      <c r="M329" s="381"/>
      <c r="N329" s="381"/>
      <c r="O329" s="381"/>
      <c r="P329" s="380"/>
      <c r="Q329" s="313"/>
      <c r="R329" s="412">
        <f t="shared" si="25"/>
        <v>2</v>
      </c>
      <c r="S329" s="412" t="str">
        <f t="shared" si="26"/>
        <v>TCP-1(M): Number of notified cases of all forms of TB-(i.e. bacteriologically confirmed + clinically diagnosed), includes new and relapse cases-2</v>
      </c>
      <c r="T329" s="412" t="b">
        <f t="shared" si="27"/>
        <v>1</v>
      </c>
      <c r="U329" s="412" t="s">
        <v>1387</v>
      </c>
      <c r="V329" s="58"/>
      <c r="W329" s="164"/>
      <c r="X329" s="164"/>
    </row>
    <row r="330" spans="1:24" ht="80" x14ac:dyDescent="0.2">
      <c r="A330" s="312">
        <v>1</v>
      </c>
      <c r="B330" s="324" t="str">
        <f>IFERROR(VLOOKUP(A330,'Coverage Indicators - Section D'!$A$10:$Y$42,25,FALSE),"")</f>
        <v>TCP-1(M): Number of notified cases of all forms of TB-(i.e. bacteriologically confirmed + clinically diagnosed), includes new and relapse cases</v>
      </c>
      <c r="C330" s="410" t="str">
        <f>IFERROR(IF(VLOOKUP(S330,'Disaggregation Records'!$D$93:$E$181,2,FALSE)=0,"",VLOOKUP(S330,'Disaggregation Records'!$D$93:$E$181,2,FALSE)),"")</f>
        <v>Gender</v>
      </c>
      <c r="D330" s="410" t="str">
        <f>IFERROR(IF(VLOOKUP(S330,'Disaggregation Records'!$D$93:$F$181,3,FALSE)=0,"",VLOOKUP(S330,'Disaggregation Records'!$D$93:$F$181,3,FALSE)),"")</f>
        <v>Female</v>
      </c>
      <c r="E330" s="326"/>
      <c r="F330" s="326"/>
      <c r="G330" s="327" t="str">
        <f t="shared" si="24"/>
        <v/>
      </c>
      <c r="H330" s="380"/>
      <c r="I330" s="381"/>
      <c r="J330" s="381"/>
      <c r="K330" s="381"/>
      <c r="L330" s="381"/>
      <c r="M330" s="381"/>
      <c r="N330" s="381"/>
      <c r="O330" s="381"/>
      <c r="P330" s="380"/>
      <c r="Q330" s="313"/>
      <c r="R330" s="412">
        <f t="shared" si="25"/>
        <v>3</v>
      </c>
      <c r="S330" s="412" t="str">
        <f t="shared" si="26"/>
        <v>TCP-1(M): Number of notified cases of all forms of TB-(i.e. bacteriologically confirmed + clinically diagnosed), includes new and relapse cases-3</v>
      </c>
      <c r="T330" s="412" t="b">
        <f t="shared" si="27"/>
        <v>1</v>
      </c>
      <c r="U330" s="412" t="s">
        <v>1388</v>
      </c>
      <c r="V330" s="58"/>
      <c r="W330" s="164"/>
      <c r="X330" s="164"/>
    </row>
    <row r="331" spans="1:24" ht="80" x14ac:dyDescent="0.2">
      <c r="A331" s="312">
        <v>1</v>
      </c>
      <c r="B331" s="324" t="str">
        <f>IFERROR(VLOOKUP(A331,'Coverage Indicators - Section D'!$A$10:$Y$42,25,FALSE),"")</f>
        <v>TCP-1(M): Number of notified cases of all forms of TB-(i.e. bacteriologically confirmed + clinically diagnosed), includes new and relapse cases</v>
      </c>
      <c r="C331" s="410" t="str">
        <f>IFERROR(IF(VLOOKUP(S331,'Disaggregation Records'!$D$93:$E$181,2,FALSE)=0,"",VLOOKUP(S331,'Disaggregation Records'!$D$93:$E$181,2,FALSE)),"")</f>
        <v>HIV test status</v>
      </c>
      <c r="D331" s="410" t="str">
        <f>IFERROR(IF(VLOOKUP(S331,'Disaggregation Records'!$D$93:$F$181,3,FALSE)=0,"",VLOOKUP(S331,'Disaggregation Records'!$D$93:$F$181,3,FALSE)),"")</f>
        <v>Positive</v>
      </c>
      <c r="E331" s="326"/>
      <c r="F331" s="326"/>
      <c r="G331" s="327" t="str">
        <f t="shared" si="24"/>
        <v/>
      </c>
      <c r="H331" s="380"/>
      <c r="I331" s="381"/>
      <c r="J331" s="381"/>
      <c r="K331" s="381"/>
      <c r="L331" s="381"/>
      <c r="M331" s="381"/>
      <c r="N331" s="381"/>
      <c r="O331" s="381"/>
      <c r="P331" s="380"/>
      <c r="Q331" s="313"/>
      <c r="R331" s="412">
        <f t="shared" si="25"/>
        <v>4</v>
      </c>
      <c r="S331" s="412" t="str">
        <f t="shared" si="26"/>
        <v>TCP-1(M): Number of notified cases of all forms of TB-(i.e. bacteriologically confirmed + clinically diagnosed), includes new and relapse cases-4</v>
      </c>
      <c r="T331" s="412" t="b">
        <f t="shared" si="27"/>
        <v>1</v>
      </c>
      <c r="U331" s="412" t="s">
        <v>1389</v>
      </c>
      <c r="V331" s="58"/>
      <c r="W331" s="164"/>
      <c r="X331" s="164"/>
    </row>
    <row r="332" spans="1:24" ht="80" x14ac:dyDescent="0.2">
      <c r="A332" s="312">
        <v>1</v>
      </c>
      <c r="B332" s="324" t="str">
        <f>IFERROR(VLOOKUP(A332,'Coverage Indicators - Section D'!$A$10:$Y$42,25,FALSE),"")</f>
        <v>TCP-1(M): Number of notified cases of all forms of TB-(i.e. bacteriologically confirmed + clinically diagnosed), includes new and relapse cases</v>
      </c>
      <c r="C332" s="410" t="str">
        <f>IFERROR(IF(VLOOKUP(S332,'Disaggregation Records'!$D$93:$E$181,2,FALSE)=0,"",VLOOKUP(S332,'Disaggregation Records'!$D$93:$E$181,2,FALSE)),"")</f>
        <v>HIV test status</v>
      </c>
      <c r="D332" s="410" t="str">
        <f>IFERROR(IF(VLOOKUP(S332,'Disaggregation Records'!$D$93:$F$181,3,FALSE)=0,"",VLOOKUP(S332,'Disaggregation Records'!$D$93:$F$181,3,FALSE)),"")</f>
        <v>Negative</v>
      </c>
      <c r="E332" s="326"/>
      <c r="F332" s="326"/>
      <c r="G332" s="327" t="str">
        <f t="shared" si="24"/>
        <v/>
      </c>
      <c r="H332" s="380"/>
      <c r="I332" s="381"/>
      <c r="J332" s="381"/>
      <c r="K332" s="381"/>
      <c r="L332" s="381"/>
      <c r="M332" s="381"/>
      <c r="N332" s="381"/>
      <c r="O332" s="381"/>
      <c r="P332" s="380"/>
      <c r="Q332" s="313"/>
      <c r="R332" s="412">
        <f t="shared" si="25"/>
        <v>5</v>
      </c>
      <c r="S332" s="412" t="str">
        <f t="shared" si="26"/>
        <v>TCP-1(M): Number of notified cases of all forms of TB-(i.e. bacteriologically confirmed + clinically diagnosed), includes new and relapse cases-5</v>
      </c>
      <c r="T332" s="412" t="b">
        <f t="shared" si="27"/>
        <v>1</v>
      </c>
      <c r="U332" s="412" t="s">
        <v>1390</v>
      </c>
      <c r="V332" s="58"/>
      <c r="W332" s="164"/>
      <c r="X332" s="164"/>
    </row>
    <row r="333" spans="1:24" ht="80" x14ac:dyDescent="0.2">
      <c r="A333" s="312">
        <v>1</v>
      </c>
      <c r="B333" s="324" t="str">
        <f>IFERROR(VLOOKUP(A333,'Coverage Indicators - Section D'!$A$10:$Y$42,25,FALSE),"")</f>
        <v>TCP-1(M): Number of notified cases of all forms of TB-(i.e. bacteriologically confirmed + clinically diagnosed), includes new and relapse cases</v>
      </c>
      <c r="C333" s="410" t="str">
        <f>IFERROR(IF(VLOOKUP(S333,'Disaggregation Records'!$D$93:$E$181,2,FALSE)=0,"",VLOOKUP(S333,'Disaggregation Records'!$D$93:$E$181,2,FALSE)),"")</f>
        <v>HIV test status</v>
      </c>
      <c r="D333" s="410" t="str">
        <f>IFERROR(IF(VLOOKUP(S333,'Disaggregation Records'!$D$93:$F$181,3,FALSE)=0,"",VLOOKUP(S333,'Disaggregation Records'!$D$93:$F$181,3,FALSE)),"")</f>
        <v>Not documented</v>
      </c>
      <c r="E333" s="326"/>
      <c r="F333" s="326"/>
      <c r="G333" s="327" t="str">
        <f t="shared" si="24"/>
        <v/>
      </c>
      <c r="H333" s="380"/>
      <c r="I333" s="381"/>
      <c r="J333" s="381"/>
      <c r="K333" s="381"/>
      <c r="L333" s="381"/>
      <c r="M333" s="381"/>
      <c r="N333" s="381"/>
      <c r="O333" s="381"/>
      <c r="P333" s="380"/>
      <c r="Q333" s="313"/>
      <c r="R333" s="412">
        <f t="shared" si="25"/>
        <v>6</v>
      </c>
      <c r="S333" s="412" t="str">
        <f t="shared" si="26"/>
        <v>TCP-1(M): Number of notified cases of all forms of TB-(i.e. bacteriologically confirmed + clinically diagnosed), includes new and relapse cases-6</v>
      </c>
      <c r="T333" s="412" t="b">
        <f t="shared" si="27"/>
        <v>1</v>
      </c>
      <c r="U333" s="412" t="s">
        <v>1391</v>
      </c>
      <c r="V333" s="58"/>
      <c r="W333" s="164"/>
      <c r="X333" s="164"/>
    </row>
    <row r="334" spans="1:24" ht="80" x14ac:dyDescent="0.2">
      <c r="A334" s="312">
        <v>1</v>
      </c>
      <c r="B334" s="324" t="str">
        <f>IFERROR(VLOOKUP(A334,'Coverage Indicators - Section D'!$A$10:$Y$42,25,FALSE),"")</f>
        <v>TCP-1(M): Number of notified cases of all forms of TB-(i.e. bacteriologically confirmed + clinically diagnosed), includes new and relapse cases</v>
      </c>
      <c r="C334" s="410" t="str">
        <f>IFERROR(IF(VLOOKUP(S334,'Disaggregation Records'!$D$93:$E$181,2,FALSE)=0,"",VLOOKUP(S334,'Disaggregation Records'!$D$93:$E$181,2,FALSE)),"")</f>
        <v>TB case definition</v>
      </c>
      <c r="D334" s="410" t="str">
        <f>IFERROR(IF(VLOOKUP(S334,'Disaggregation Records'!$D$93:$F$181,3,FALSE)=0,"",VLOOKUP(S334,'Disaggregation Records'!$D$93:$F$181,3,FALSE)),"")</f>
        <v>Bacteriologically confirmed</v>
      </c>
      <c r="E334" s="326"/>
      <c r="F334" s="326"/>
      <c r="G334" s="327" t="str">
        <f t="shared" si="24"/>
        <v/>
      </c>
      <c r="H334" s="380"/>
      <c r="I334" s="381"/>
      <c r="J334" s="381"/>
      <c r="K334" s="381"/>
      <c r="L334" s="381"/>
      <c r="M334" s="381"/>
      <c r="N334" s="381"/>
      <c r="O334" s="381"/>
      <c r="P334" s="380"/>
      <c r="Q334" s="313"/>
      <c r="R334" s="412">
        <f t="shared" si="25"/>
        <v>7</v>
      </c>
      <c r="S334" s="412" t="str">
        <f t="shared" si="26"/>
        <v>TCP-1(M): Number of notified cases of all forms of TB-(i.e. bacteriologically confirmed + clinically diagnosed), includes new and relapse cases-7</v>
      </c>
      <c r="T334" s="412" t="b">
        <f t="shared" si="27"/>
        <v>1</v>
      </c>
      <c r="U334" s="412" t="s">
        <v>1392</v>
      </c>
      <c r="V334" s="58"/>
      <c r="W334" s="164"/>
      <c r="X334" s="164"/>
    </row>
    <row r="335" spans="1:24" ht="80" x14ac:dyDescent="0.2">
      <c r="A335" s="312">
        <v>1</v>
      </c>
      <c r="B335" s="324" t="str">
        <f>IFERROR(VLOOKUP(A335,'Coverage Indicators - Section D'!$A$10:$Y$42,25,FALSE),"")</f>
        <v>TCP-1(M): Number of notified cases of all forms of TB-(i.e. bacteriologically confirmed + clinically diagnosed), includes new and relapse cases</v>
      </c>
      <c r="C335" s="410" t="str">
        <f>IFERROR(IF(VLOOKUP(S335,'Disaggregation Records'!$D$93:$E$181,2,FALSE)=0,"",VLOOKUP(S335,'Disaggregation Records'!$D$93:$E$181,2,FALSE)),"")</f>
        <v/>
      </c>
      <c r="D335" s="410" t="str">
        <f>IFERROR(IF(VLOOKUP(S335,'Disaggregation Records'!$D$93:$F$181,3,FALSE)=0,"",VLOOKUP(S335,'Disaggregation Records'!$D$93:$F$181,3,FALSE)),"")</f>
        <v/>
      </c>
      <c r="E335" s="326"/>
      <c r="F335" s="326"/>
      <c r="G335" s="327" t="str">
        <f t="shared" si="24"/>
        <v/>
      </c>
      <c r="H335" s="380"/>
      <c r="I335" s="381"/>
      <c r="J335" s="381"/>
      <c r="K335" s="381"/>
      <c r="L335" s="381"/>
      <c r="M335" s="381"/>
      <c r="N335" s="381"/>
      <c r="O335" s="381"/>
      <c r="P335" s="380"/>
      <c r="Q335" s="313"/>
      <c r="R335" s="412">
        <f t="shared" si="25"/>
        <v>8</v>
      </c>
      <c r="S335" s="412" t="str">
        <f t="shared" si="26"/>
        <v>TCP-1(M): Number of notified cases of all forms of TB-(i.e. bacteriologically confirmed + clinically diagnosed), includes new and relapse cases-8</v>
      </c>
      <c r="T335" s="412" t="b">
        <f t="shared" si="27"/>
        <v>1</v>
      </c>
      <c r="U335" s="412" t="s">
        <v>1393</v>
      </c>
      <c r="V335" s="58"/>
      <c r="W335" s="164"/>
      <c r="X335" s="164"/>
    </row>
    <row r="336" spans="1:24" ht="80" x14ac:dyDescent="0.2">
      <c r="A336" s="312">
        <v>1</v>
      </c>
      <c r="B336" s="324" t="str">
        <f>IFERROR(VLOOKUP(A336,'Coverage Indicators - Section D'!$A$10:$Y$42,25,FALSE),"")</f>
        <v>TCP-1(M): Number of notified cases of all forms of TB-(i.e. bacteriologically confirmed + clinically diagnosed), includes new and relapse cases</v>
      </c>
      <c r="C336" s="410" t="str">
        <f>IFERROR(IF(VLOOKUP(S336,'Disaggregation Records'!$D$93:$E$181,2,FALSE)=0,"",VLOOKUP(S336,'Disaggregation Records'!$D$93:$E$181,2,FALSE)),"")</f>
        <v/>
      </c>
      <c r="D336" s="410" t="str">
        <f>IFERROR(IF(VLOOKUP(S336,'Disaggregation Records'!$D$93:$F$181,3,FALSE)=0,"",VLOOKUP(S336,'Disaggregation Records'!$D$93:$F$181,3,FALSE)),"")</f>
        <v/>
      </c>
      <c r="E336" s="326"/>
      <c r="F336" s="326"/>
      <c r="G336" s="327" t="str">
        <f t="shared" si="24"/>
        <v/>
      </c>
      <c r="H336" s="380"/>
      <c r="I336" s="381"/>
      <c r="J336" s="381"/>
      <c r="K336" s="381"/>
      <c r="L336" s="381"/>
      <c r="M336" s="381"/>
      <c r="N336" s="381"/>
      <c r="O336" s="381"/>
      <c r="P336" s="380"/>
      <c r="Q336" s="313"/>
      <c r="R336" s="412">
        <f t="shared" si="25"/>
        <v>9</v>
      </c>
      <c r="S336" s="412" t="str">
        <f t="shared" si="26"/>
        <v>TCP-1(M): Number of notified cases of all forms of TB-(i.e. bacteriologically confirmed + clinically diagnosed), includes new and relapse cases-9</v>
      </c>
      <c r="T336" s="412" t="b">
        <f t="shared" si="27"/>
        <v>1</v>
      </c>
      <c r="U336" s="412" t="s">
        <v>1394</v>
      </c>
      <c r="V336" s="58"/>
      <c r="W336" s="164"/>
      <c r="X336" s="164"/>
    </row>
    <row r="337" spans="1:24" ht="96" x14ac:dyDescent="0.2">
      <c r="A337" s="312">
        <v>2</v>
      </c>
      <c r="B337" s="324" t="str">
        <f>IFERROR(VLOOKUP(A337,'Coverage Indicators - Section D'!$A$10:$Y$42,25,FALSE),"")</f>
        <v>TCP-2(M): Treatment success rate- all forms:  Percentage of TB cases, all forms, bacteriologically confirmed plus clinically diagnosed, successfully treated (cured plus treatment completed) among all TB</v>
      </c>
      <c r="C337" s="410" t="str">
        <f>IFERROR(IF(VLOOKUP(S337,'Disaggregation Records'!$D$93:$E$181,2,FALSE)=0,"",VLOOKUP(S337,'Disaggregation Records'!$D$93:$E$181,2,FALSE)),"")</f>
        <v>Age</v>
      </c>
      <c r="D337" s="410" t="str">
        <f>IFERROR(IF(VLOOKUP(S337,'Disaggregation Records'!$D$93:$F$181,3,FALSE)=0,"",VLOOKUP(S337,'Disaggregation Records'!$D$93:$F$181,3,FALSE)),"")</f>
        <v>U15</v>
      </c>
      <c r="E337" s="326"/>
      <c r="F337" s="326"/>
      <c r="G337" s="327" t="str">
        <f t="shared" si="24"/>
        <v/>
      </c>
      <c r="H337" s="380"/>
      <c r="I337" s="381"/>
      <c r="J337" s="381"/>
      <c r="K337" s="381"/>
      <c r="L337" s="381"/>
      <c r="M337" s="381"/>
      <c r="N337" s="381"/>
      <c r="O337" s="381"/>
      <c r="P337" s="380"/>
      <c r="Q337" s="313"/>
      <c r="R337" s="412">
        <f t="shared" si="25"/>
        <v>0</v>
      </c>
      <c r="S337" s="412" t="str">
        <f t="shared" si="26"/>
        <v>TCP-2(M): Treatment success rate- all forms:  Percentage of TB cases, all forms, bacteriologically confirmed plus clinically diagnosed, successfully treated (cured plus treatment completed) among all TB-0</v>
      </c>
      <c r="T337" s="412" t="b">
        <f t="shared" si="27"/>
        <v>1</v>
      </c>
      <c r="U337" s="412" t="s">
        <v>1395</v>
      </c>
      <c r="V337" s="58"/>
      <c r="W337" s="164"/>
      <c r="X337" s="164"/>
    </row>
    <row r="338" spans="1:24" ht="96" x14ac:dyDescent="0.2">
      <c r="A338" s="312">
        <v>2</v>
      </c>
      <c r="B338" s="324" t="str">
        <f>IFERROR(VLOOKUP(A338,'Coverage Indicators - Section D'!$A$10:$Y$42,25,FALSE),"")</f>
        <v>TCP-2(M): Treatment success rate- all forms:  Percentage of TB cases, all forms, bacteriologically confirmed plus clinically diagnosed, successfully treated (cured plus treatment completed) among all TB</v>
      </c>
      <c r="C338" s="410" t="str">
        <f>IFERROR(IF(VLOOKUP(S338,'Disaggregation Records'!$D$93:$E$181,2,FALSE)=0,"",VLOOKUP(S338,'Disaggregation Records'!$D$93:$E$181,2,FALSE)),"")</f>
        <v>Age</v>
      </c>
      <c r="D338" s="410" t="str">
        <f>IFERROR(IF(VLOOKUP(S338,'Disaggregation Records'!$D$93:$F$181,3,FALSE)=0,"",VLOOKUP(S338,'Disaggregation Records'!$D$93:$F$181,3,FALSE)),"")</f>
        <v>15+</v>
      </c>
      <c r="E338" s="326"/>
      <c r="F338" s="326"/>
      <c r="G338" s="327" t="str">
        <f t="shared" si="24"/>
        <v/>
      </c>
      <c r="H338" s="380"/>
      <c r="I338" s="381"/>
      <c r="J338" s="381"/>
      <c r="K338" s="381"/>
      <c r="L338" s="381"/>
      <c r="M338" s="381"/>
      <c r="N338" s="381"/>
      <c r="O338" s="381"/>
      <c r="P338" s="380"/>
      <c r="Q338" s="313"/>
      <c r="R338" s="412">
        <f t="shared" si="25"/>
        <v>1</v>
      </c>
      <c r="S338" s="412" t="str">
        <f t="shared" si="26"/>
        <v>TCP-2(M): Treatment success rate- all forms:  Percentage of TB cases, all forms, bacteriologically confirmed plus clinically diagnosed, successfully treated (cured plus treatment completed) among all TB-1</v>
      </c>
      <c r="T338" s="412" t="b">
        <f t="shared" si="27"/>
        <v>1</v>
      </c>
      <c r="U338" s="412" t="s">
        <v>1396</v>
      </c>
      <c r="V338" s="58"/>
      <c r="W338" s="164"/>
      <c r="X338" s="164"/>
    </row>
    <row r="339" spans="1:24" ht="96" x14ac:dyDescent="0.2">
      <c r="A339" s="312">
        <v>2</v>
      </c>
      <c r="B339" s="324" t="str">
        <f>IFERROR(VLOOKUP(A339,'Coverage Indicators - Section D'!$A$10:$Y$42,25,FALSE),"")</f>
        <v>TCP-2(M): Treatment success rate- all forms:  Percentage of TB cases, all forms, bacteriologically confirmed plus clinically diagnosed, successfully treated (cured plus treatment completed) among all TB</v>
      </c>
      <c r="C339" s="410" t="str">
        <f>IFERROR(IF(VLOOKUP(S339,'Disaggregation Records'!$D$93:$E$181,2,FALSE)=0,"",VLOOKUP(S339,'Disaggregation Records'!$D$93:$E$181,2,FALSE)),"")</f>
        <v>Gender</v>
      </c>
      <c r="D339" s="410" t="str">
        <f>IFERROR(IF(VLOOKUP(S339,'Disaggregation Records'!$D$93:$F$181,3,FALSE)=0,"",VLOOKUP(S339,'Disaggregation Records'!$D$93:$F$181,3,FALSE)),"")</f>
        <v>Male</v>
      </c>
      <c r="E339" s="326"/>
      <c r="F339" s="326"/>
      <c r="G339" s="327" t="str">
        <f t="shared" si="24"/>
        <v/>
      </c>
      <c r="H339" s="380"/>
      <c r="I339" s="381"/>
      <c r="J339" s="381"/>
      <c r="K339" s="381"/>
      <c r="L339" s="381"/>
      <c r="M339" s="381"/>
      <c r="N339" s="381"/>
      <c r="O339" s="381"/>
      <c r="P339" s="380"/>
      <c r="Q339" s="313"/>
      <c r="R339" s="412">
        <f t="shared" si="25"/>
        <v>2</v>
      </c>
      <c r="S339" s="412" t="str">
        <f t="shared" si="26"/>
        <v>TCP-2(M): Treatment success rate- all forms:  Percentage of TB cases, all forms, bacteriologically confirmed plus clinically diagnosed, successfully treated (cured plus treatment completed) among all TB-2</v>
      </c>
      <c r="T339" s="412" t="b">
        <f t="shared" si="27"/>
        <v>1</v>
      </c>
      <c r="U339" s="412" t="s">
        <v>1397</v>
      </c>
      <c r="V339" s="58"/>
      <c r="W339" s="164"/>
      <c r="X339" s="164"/>
    </row>
    <row r="340" spans="1:24" ht="96" x14ac:dyDescent="0.2">
      <c r="A340" s="312">
        <v>2</v>
      </c>
      <c r="B340" s="324" t="str">
        <f>IFERROR(VLOOKUP(A340,'Coverage Indicators - Section D'!$A$10:$Y$42,25,FALSE),"")</f>
        <v>TCP-2(M): Treatment success rate- all forms:  Percentage of TB cases, all forms, bacteriologically confirmed plus clinically diagnosed, successfully treated (cured plus treatment completed) among all TB</v>
      </c>
      <c r="C340" s="410" t="str">
        <f>IFERROR(IF(VLOOKUP(S340,'Disaggregation Records'!$D$93:$E$181,2,FALSE)=0,"",VLOOKUP(S340,'Disaggregation Records'!$D$93:$E$181,2,FALSE)),"")</f>
        <v>Gender</v>
      </c>
      <c r="D340" s="410" t="str">
        <f>IFERROR(IF(VLOOKUP(S340,'Disaggregation Records'!$D$93:$F$181,3,FALSE)=0,"",VLOOKUP(S340,'Disaggregation Records'!$D$93:$F$181,3,FALSE)),"")</f>
        <v>Female</v>
      </c>
      <c r="E340" s="326"/>
      <c r="F340" s="326"/>
      <c r="G340" s="327" t="str">
        <f t="shared" si="24"/>
        <v/>
      </c>
      <c r="H340" s="380"/>
      <c r="I340" s="381"/>
      <c r="J340" s="381"/>
      <c r="K340" s="381"/>
      <c r="L340" s="381"/>
      <c r="M340" s="381"/>
      <c r="N340" s="381"/>
      <c r="O340" s="381"/>
      <c r="P340" s="380"/>
      <c r="Q340" s="313"/>
      <c r="R340" s="412">
        <f t="shared" si="25"/>
        <v>3</v>
      </c>
      <c r="S340" s="412" t="str">
        <f t="shared" si="26"/>
        <v>TCP-2(M): Treatment success rate- all forms:  Percentage of TB cases, all forms, bacteriologically confirmed plus clinically diagnosed, successfully treated (cured plus treatment completed) among all TB-3</v>
      </c>
      <c r="T340" s="412" t="b">
        <f t="shared" si="27"/>
        <v>1</v>
      </c>
      <c r="U340" s="412" t="s">
        <v>1398</v>
      </c>
      <c r="V340" s="58"/>
      <c r="W340" s="164"/>
      <c r="X340" s="164"/>
    </row>
    <row r="341" spans="1:24" ht="96" x14ac:dyDescent="0.2">
      <c r="A341" s="312">
        <v>2</v>
      </c>
      <c r="B341" s="324" t="str">
        <f>IFERROR(VLOOKUP(A341,'Coverage Indicators - Section D'!$A$10:$Y$42,25,FALSE),"")</f>
        <v>TCP-2(M): Treatment success rate- all forms:  Percentage of TB cases, all forms, bacteriologically confirmed plus clinically diagnosed, successfully treated (cured plus treatment completed) among all TB</v>
      </c>
      <c r="C341" s="410" t="str">
        <f>IFERROR(IF(VLOOKUP(S341,'Disaggregation Records'!$D$93:$E$181,2,FALSE)=0,"",VLOOKUP(S341,'Disaggregation Records'!$D$93:$E$181,2,FALSE)),"")</f>
        <v>HIV test status</v>
      </c>
      <c r="D341" s="410" t="str">
        <f>IFERROR(IF(VLOOKUP(S341,'Disaggregation Records'!$D$93:$F$181,3,FALSE)=0,"",VLOOKUP(S341,'Disaggregation Records'!$D$93:$F$181,3,FALSE)),"")</f>
        <v>Positive</v>
      </c>
      <c r="E341" s="326"/>
      <c r="F341" s="326"/>
      <c r="G341" s="327" t="str">
        <f t="shared" si="24"/>
        <v/>
      </c>
      <c r="H341" s="380"/>
      <c r="I341" s="381"/>
      <c r="J341" s="381"/>
      <c r="K341" s="381"/>
      <c r="L341" s="381"/>
      <c r="M341" s="381"/>
      <c r="N341" s="381"/>
      <c r="O341" s="381"/>
      <c r="P341" s="380"/>
      <c r="Q341" s="313"/>
      <c r="R341" s="412">
        <f t="shared" si="25"/>
        <v>4</v>
      </c>
      <c r="S341" s="412" t="str">
        <f t="shared" si="26"/>
        <v>TCP-2(M): Treatment success rate- all forms:  Percentage of TB cases, all forms, bacteriologically confirmed plus clinically diagnosed, successfully treated (cured plus treatment completed) among all TB-4</v>
      </c>
      <c r="T341" s="412" t="b">
        <f t="shared" si="27"/>
        <v>1</v>
      </c>
      <c r="U341" s="412" t="s">
        <v>1399</v>
      </c>
      <c r="V341" s="58"/>
      <c r="W341" s="164"/>
      <c r="X341" s="164"/>
    </row>
    <row r="342" spans="1:24" ht="96" x14ac:dyDescent="0.2">
      <c r="A342" s="312">
        <v>2</v>
      </c>
      <c r="B342" s="324" t="str">
        <f>IFERROR(VLOOKUP(A342,'Coverage Indicators - Section D'!$A$10:$Y$42,25,FALSE),"")</f>
        <v>TCP-2(M): Treatment success rate- all forms:  Percentage of TB cases, all forms, bacteriologically confirmed plus clinically diagnosed, successfully treated (cured plus treatment completed) among all TB</v>
      </c>
      <c r="C342" s="410" t="str">
        <f>IFERROR(IF(VLOOKUP(S342,'Disaggregation Records'!$D$93:$E$181,2,FALSE)=0,"",VLOOKUP(S342,'Disaggregation Records'!$D$93:$E$181,2,FALSE)),"")</f>
        <v>HIV test status</v>
      </c>
      <c r="D342" s="410" t="str">
        <f>IFERROR(IF(VLOOKUP(S342,'Disaggregation Records'!$D$93:$F$181,3,FALSE)=0,"",VLOOKUP(S342,'Disaggregation Records'!$D$93:$F$181,3,FALSE)),"")</f>
        <v>Negative</v>
      </c>
      <c r="E342" s="326"/>
      <c r="F342" s="326"/>
      <c r="G342" s="327" t="str">
        <f t="shared" si="24"/>
        <v/>
      </c>
      <c r="H342" s="380"/>
      <c r="I342" s="381"/>
      <c r="J342" s="381"/>
      <c r="K342" s="381"/>
      <c r="L342" s="381"/>
      <c r="M342" s="381"/>
      <c r="N342" s="381"/>
      <c r="O342" s="381"/>
      <c r="P342" s="380"/>
      <c r="Q342" s="313"/>
      <c r="R342" s="412">
        <f t="shared" si="25"/>
        <v>5</v>
      </c>
      <c r="S342" s="412" t="str">
        <f t="shared" si="26"/>
        <v>TCP-2(M): Treatment success rate- all forms:  Percentage of TB cases, all forms, bacteriologically confirmed plus clinically diagnosed, successfully treated (cured plus treatment completed) among all TB-5</v>
      </c>
      <c r="T342" s="412" t="b">
        <f t="shared" si="27"/>
        <v>1</v>
      </c>
      <c r="U342" s="412" t="s">
        <v>1400</v>
      </c>
      <c r="V342" s="58"/>
      <c r="W342" s="164"/>
      <c r="X342" s="164"/>
    </row>
    <row r="343" spans="1:24" ht="96" x14ac:dyDescent="0.2">
      <c r="A343" s="312">
        <v>2</v>
      </c>
      <c r="B343" s="324" t="str">
        <f>IFERROR(VLOOKUP(A343,'Coverage Indicators - Section D'!$A$10:$Y$42,25,FALSE),"")</f>
        <v>TCP-2(M): Treatment success rate- all forms:  Percentage of TB cases, all forms, bacteriologically confirmed plus clinically diagnosed, successfully treated (cured plus treatment completed) among all TB</v>
      </c>
      <c r="C343" s="410" t="str">
        <f>IFERROR(IF(VLOOKUP(S343,'Disaggregation Records'!$D$93:$E$181,2,FALSE)=0,"",VLOOKUP(S343,'Disaggregation Records'!$D$93:$E$181,2,FALSE)),"")</f>
        <v>HIV test status</v>
      </c>
      <c r="D343" s="410" t="str">
        <f>IFERROR(IF(VLOOKUP(S343,'Disaggregation Records'!$D$93:$F$181,3,FALSE)=0,"",VLOOKUP(S343,'Disaggregation Records'!$D$93:$F$181,3,FALSE)),"")</f>
        <v>Not documented</v>
      </c>
      <c r="E343" s="326"/>
      <c r="F343" s="326"/>
      <c r="G343" s="327" t="str">
        <f t="shared" si="24"/>
        <v/>
      </c>
      <c r="H343" s="380"/>
      <c r="I343" s="381"/>
      <c r="J343" s="381"/>
      <c r="K343" s="381"/>
      <c r="L343" s="381"/>
      <c r="M343" s="381"/>
      <c r="N343" s="381"/>
      <c r="O343" s="381"/>
      <c r="P343" s="380"/>
      <c r="Q343" s="313"/>
      <c r="R343" s="412">
        <f t="shared" si="25"/>
        <v>6</v>
      </c>
      <c r="S343" s="412" t="str">
        <f t="shared" si="26"/>
        <v>TCP-2(M): Treatment success rate- all forms:  Percentage of TB cases, all forms, bacteriologically confirmed plus clinically diagnosed, successfully treated (cured plus treatment completed) among all TB-6</v>
      </c>
      <c r="T343" s="412" t="b">
        <f t="shared" si="27"/>
        <v>1</v>
      </c>
      <c r="U343" s="412" t="s">
        <v>1401</v>
      </c>
      <c r="V343" s="58"/>
      <c r="W343" s="164"/>
      <c r="X343" s="164"/>
    </row>
    <row r="344" spans="1:24" ht="96" x14ac:dyDescent="0.2">
      <c r="A344" s="312">
        <v>2</v>
      </c>
      <c r="B344" s="324" t="str">
        <f>IFERROR(VLOOKUP(A344,'Coverage Indicators - Section D'!$A$10:$Y$42,25,FALSE),"")</f>
        <v>TCP-2(M): Treatment success rate- all forms:  Percentage of TB cases, all forms, bacteriologically confirmed plus clinically diagnosed, successfully treated (cured plus treatment completed) among all TB</v>
      </c>
      <c r="C344" s="410" t="str">
        <f>IFERROR(IF(VLOOKUP(S344,'Disaggregation Records'!$D$93:$E$181,2,FALSE)=0,"",VLOOKUP(S344,'Disaggregation Records'!$D$93:$E$181,2,FALSE)),"")</f>
        <v/>
      </c>
      <c r="D344" s="410" t="str">
        <f>IFERROR(IF(VLOOKUP(S344,'Disaggregation Records'!$D$93:$F$181,3,FALSE)=0,"",VLOOKUP(S344,'Disaggregation Records'!$D$93:$F$181,3,FALSE)),"")</f>
        <v/>
      </c>
      <c r="E344" s="326"/>
      <c r="F344" s="326"/>
      <c r="G344" s="327" t="str">
        <f t="shared" si="24"/>
        <v/>
      </c>
      <c r="H344" s="380"/>
      <c r="I344" s="381"/>
      <c r="J344" s="381"/>
      <c r="K344" s="381"/>
      <c r="L344" s="381"/>
      <c r="M344" s="381"/>
      <c r="N344" s="381"/>
      <c r="O344" s="381"/>
      <c r="P344" s="380"/>
      <c r="Q344" s="313"/>
      <c r="R344" s="412">
        <f t="shared" si="25"/>
        <v>7</v>
      </c>
      <c r="S344" s="412" t="str">
        <f t="shared" si="26"/>
        <v>TCP-2(M): Treatment success rate- all forms:  Percentage of TB cases, all forms, bacteriologically confirmed plus clinically diagnosed, successfully treated (cured plus treatment completed) among all TB-7</v>
      </c>
      <c r="T344" s="412" t="b">
        <f t="shared" si="27"/>
        <v>1</v>
      </c>
      <c r="U344" s="412" t="s">
        <v>1402</v>
      </c>
      <c r="V344" s="58"/>
      <c r="W344" s="164"/>
      <c r="X344" s="164"/>
    </row>
    <row r="345" spans="1:24" ht="96" x14ac:dyDescent="0.2">
      <c r="A345" s="312">
        <v>2</v>
      </c>
      <c r="B345" s="324" t="str">
        <f>IFERROR(VLOOKUP(A345,'Coverage Indicators - Section D'!$A$10:$Y$42,25,FALSE),"")</f>
        <v>TCP-2(M): Treatment success rate- all forms:  Percentage of TB cases, all forms, bacteriologically confirmed plus clinically diagnosed, successfully treated (cured plus treatment completed) among all TB</v>
      </c>
      <c r="C345" s="410" t="str">
        <f>IFERROR(IF(VLOOKUP(S345,'Disaggregation Records'!$D$93:$E$181,2,FALSE)=0,"",VLOOKUP(S345,'Disaggregation Records'!$D$93:$E$181,2,FALSE)),"")</f>
        <v/>
      </c>
      <c r="D345" s="410" t="str">
        <f>IFERROR(IF(VLOOKUP(S345,'Disaggregation Records'!$D$93:$F$181,3,FALSE)=0,"",VLOOKUP(S345,'Disaggregation Records'!$D$93:$F$181,3,FALSE)),"")</f>
        <v/>
      </c>
      <c r="E345" s="326"/>
      <c r="F345" s="326"/>
      <c r="G345" s="327" t="str">
        <f t="shared" si="24"/>
        <v/>
      </c>
      <c r="H345" s="380"/>
      <c r="I345" s="381"/>
      <c r="J345" s="381"/>
      <c r="K345" s="381"/>
      <c r="L345" s="381"/>
      <c r="M345" s="381"/>
      <c r="N345" s="381"/>
      <c r="O345" s="381"/>
      <c r="P345" s="380"/>
      <c r="Q345" s="313"/>
      <c r="R345" s="412">
        <f t="shared" si="25"/>
        <v>8</v>
      </c>
      <c r="S345" s="412" t="str">
        <f t="shared" si="26"/>
        <v>TCP-2(M): Treatment success rate- all forms:  Percentage of TB cases, all forms, bacteriologically confirmed plus clinically diagnosed, successfully treated (cured plus treatment completed) among all TB-8</v>
      </c>
      <c r="T345" s="412" t="b">
        <f t="shared" si="27"/>
        <v>1</v>
      </c>
      <c r="U345" s="412" t="s">
        <v>1403</v>
      </c>
      <c r="V345" s="58"/>
      <c r="W345" s="164"/>
      <c r="X345" s="164"/>
    </row>
    <row r="346" spans="1:24" ht="96" x14ac:dyDescent="0.2">
      <c r="A346" s="312">
        <v>2</v>
      </c>
      <c r="B346" s="324" t="str">
        <f>IFERROR(VLOOKUP(A346,'Coverage Indicators - Section D'!$A$10:$Y$42,25,FALSE),"")</f>
        <v>TCP-2(M): Treatment success rate- all forms:  Percentage of TB cases, all forms, bacteriologically confirmed plus clinically diagnosed, successfully treated (cured plus treatment completed) among all TB</v>
      </c>
      <c r="C346" s="410" t="str">
        <f>IFERROR(IF(VLOOKUP(S346,'Disaggregation Records'!$D$93:$E$181,2,FALSE)=0,"",VLOOKUP(S346,'Disaggregation Records'!$D$93:$E$181,2,FALSE)),"")</f>
        <v/>
      </c>
      <c r="D346" s="410" t="str">
        <f>IFERROR(IF(VLOOKUP(S346,'Disaggregation Records'!$D$93:$F$181,3,FALSE)=0,"",VLOOKUP(S346,'Disaggregation Records'!$D$93:$F$181,3,FALSE)),"")</f>
        <v/>
      </c>
      <c r="E346" s="326"/>
      <c r="F346" s="326"/>
      <c r="G346" s="327" t="str">
        <f t="shared" si="24"/>
        <v/>
      </c>
      <c r="H346" s="380"/>
      <c r="I346" s="381"/>
      <c r="J346" s="381"/>
      <c r="K346" s="381"/>
      <c r="L346" s="381"/>
      <c r="M346" s="381"/>
      <c r="N346" s="381"/>
      <c r="O346" s="381"/>
      <c r="P346" s="380"/>
      <c r="Q346" s="313"/>
      <c r="R346" s="412">
        <f t="shared" si="25"/>
        <v>9</v>
      </c>
      <c r="S346" s="412" t="str">
        <f t="shared" si="26"/>
        <v>TCP-2(M): Treatment success rate- all forms:  Percentage of TB cases, all forms, bacteriologically confirmed plus clinically diagnosed, successfully treated (cured plus treatment completed) among all TB-9</v>
      </c>
      <c r="T346" s="412" t="b">
        <f t="shared" si="27"/>
        <v>1</v>
      </c>
      <c r="U346" s="412" t="s">
        <v>1404</v>
      </c>
      <c r="V346" s="58"/>
      <c r="W346" s="164"/>
      <c r="X346" s="164"/>
    </row>
    <row r="347" spans="1:24" x14ac:dyDescent="0.2">
      <c r="A347" s="312">
        <v>3</v>
      </c>
      <c r="B347" s="324" t="str">
        <f>IFERROR(VLOOKUP(A347,'Coverage Indicators - Section D'!$A$10:$Y$42,25,FALSE),"")</f>
        <v/>
      </c>
      <c r="C347" s="410" t="str">
        <f>IFERROR(IF(VLOOKUP(S347,'Disaggregation Records'!$D$93:$E$181,2,FALSE)=0,"",VLOOKUP(S347,'Disaggregation Records'!$D$93:$E$181,2,FALSE)),"")</f>
        <v/>
      </c>
      <c r="D347" s="410" t="str">
        <f>IFERROR(IF(VLOOKUP(S347,'Disaggregation Records'!$D$93:$F$181,3,FALSE)=0,"",VLOOKUP(S347,'Disaggregation Records'!$D$93:$F$181,3,FALSE)),"")</f>
        <v/>
      </c>
      <c r="E347" s="326"/>
      <c r="F347" s="326"/>
      <c r="G347" s="327" t="str">
        <f t="shared" si="24"/>
        <v/>
      </c>
      <c r="H347" s="380"/>
      <c r="I347" s="381"/>
      <c r="J347" s="381"/>
      <c r="K347" s="381"/>
      <c r="L347" s="381"/>
      <c r="M347" s="381"/>
      <c r="N347" s="381"/>
      <c r="O347" s="381"/>
      <c r="P347" s="380"/>
      <c r="Q347" s="313"/>
      <c r="R347" s="412">
        <f t="shared" si="25"/>
        <v>0</v>
      </c>
      <c r="S347" s="412" t="str">
        <f t="shared" si="26"/>
        <v/>
      </c>
      <c r="T347" s="412" t="b">
        <f t="shared" si="27"/>
        <v>0</v>
      </c>
      <c r="U347" s="412" t="s">
        <v>1405</v>
      </c>
      <c r="V347" s="58"/>
      <c r="W347" s="164"/>
      <c r="X347" s="164"/>
    </row>
    <row r="348" spans="1:24" x14ac:dyDescent="0.2">
      <c r="A348" s="312">
        <v>3</v>
      </c>
      <c r="B348" s="324" t="str">
        <f>IFERROR(VLOOKUP(A348,'Coverage Indicators - Section D'!$A$10:$Y$42,25,FALSE),"")</f>
        <v/>
      </c>
      <c r="C348" s="410" t="str">
        <f>IFERROR(IF(VLOOKUP(S348,'Disaggregation Records'!$D$93:$E$181,2,FALSE)=0,"",VLOOKUP(S348,'Disaggregation Records'!$D$93:$E$181,2,FALSE)),"")</f>
        <v/>
      </c>
      <c r="D348" s="410" t="str">
        <f>IFERROR(IF(VLOOKUP(S348,'Disaggregation Records'!$D$93:$F$181,3,FALSE)=0,"",VLOOKUP(S348,'Disaggregation Records'!$D$93:$F$181,3,FALSE)),"")</f>
        <v/>
      </c>
      <c r="E348" s="326"/>
      <c r="F348" s="326"/>
      <c r="G348" s="327" t="str">
        <f t="shared" si="24"/>
        <v/>
      </c>
      <c r="H348" s="380"/>
      <c r="I348" s="381"/>
      <c r="J348" s="381"/>
      <c r="K348" s="381"/>
      <c r="L348" s="381"/>
      <c r="M348" s="381"/>
      <c r="N348" s="381"/>
      <c r="O348" s="381"/>
      <c r="P348" s="380"/>
      <c r="Q348" s="313"/>
      <c r="R348" s="412">
        <f t="shared" si="25"/>
        <v>1</v>
      </c>
      <c r="S348" s="412" t="str">
        <f t="shared" si="26"/>
        <v/>
      </c>
      <c r="T348" s="412" t="b">
        <f t="shared" si="27"/>
        <v>0</v>
      </c>
      <c r="U348" s="412" t="s">
        <v>1406</v>
      </c>
      <c r="V348" s="58"/>
      <c r="W348" s="164"/>
      <c r="X348" s="164"/>
    </row>
    <row r="349" spans="1:24" x14ac:dyDescent="0.2">
      <c r="A349" s="312">
        <v>3</v>
      </c>
      <c r="B349" s="324" t="str">
        <f>IFERROR(VLOOKUP(A349,'Coverage Indicators - Section D'!$A$10:$Y$42,25,FALSE),"")</f>
        <v/>
      </c>
      <c r="C349" s="410" t="str">
        <f>IFERROR(IF(VLOOKUP(S349,'Disaggregation Records'!$D$93:$E$181,2,FALSE)=0,"",VLOOKUP(S349,'Disaggregation Records'!$D$93:$E$181,2,FALSE)),"")</f>
        <v/>
      </c>
      <c r="D349" s="410" t="str">
        <f>IFERROR(IF(VLOOKUP(S349,'Disaggregation Records'!$D$93:$F$181,3,FALSE)=0,"",VLOOKUP(S349,'Disaggregation Records'!$D$93:$F$181,3,FALSE)),"")</f>
        <v/>
      </c>
      <c r="E349" s="326"/>
      <c r="F349" s="326"/>
      <c r="G349" s="327" t="str">
        <f t="shared" si="24"/>
        <v/>
      </c>
      <c r="H349" s="380"/>
      <c r="I349" s="381"/>
      <c r="J349" s="381"/>
      <c r="K349" s="381"/>
      <c r="L349" s="381"/>
      <c r="M349" s="381"/>
      <c r="N349" s="381"/>
      <c r="O349" s="381"/>
      <c r="P349" s="380"/>
      <c r="Q349" s="313"/>
      <c r="R349" s="412">
        <f t="shared" si="25"/>
        <v>2</v>
      </c>
      <c r="S349" s="412" t="str">
        <f t="shared" si="26"/>
        <v/>
      </c>
      <c r="T349" s="412" t="b">
        <f t="shared" si="27"/>
        <v>0</v>
      </c>
      <c r="U349" s="412" t="s">
        <v>1407</v>
      </c>
      <c r="V349" s="58"/>
      <c r="W349" s="164"/>
      <c r="X349" s="164"/>
    </row>
    <row r="350" spans="1:24" x14ac:dyDescent="0.2">
      <c r="A350" s="312">
        <v>3</v>
      </c>
      <c r="B350" s="324" t="str">
        <f>IFERROR(VLOOKUP(A350,'Coverage Indicators - Section D'!$A$10:$Y$42,25,FALSE),"")</f>
        <v/>
      </c>
      <c r="C350" s="410" t="str">
        <f>IFERROR(IF(VLOOKUP(S350,'Disaggregation Records'!$D$93:$E$181,2,FALSE)=0,"",VLOOKUP(S350,'Disaggregation Records'!$D$93:$E$181,2,FALSE)),"")</f>
        <v/>
      </c>
      <c r="D350" s="410" t="str">
        <f>IFERROR(IF(VLOOKUP(S350,'Disaggregation Records'!$D$93:$F$181,3,FALSE)=0,"",VLOOKUP(S350,'Disaggregation Records'!$D$93:$F$181,3,FALSE)),"")</f>
        <v/>
      </c>
      <c r="E350" s="326"/>
      <c r="F350" s="326"/>
      <c r="G350" s="327" t="str">
        <f t="shared" si="24"/>
        <v/>
      </c>
      <c r="H350" s="380"/>
      <c r="I350" s="381"/>
      <c r="J350" s="381"/>
      <c r="K350" s="381"/>
      <c r="L350" s="381"/>
      <c r="M350" s="381"/>
      <c r="N350" s="381"/>
      <c r="O350" s="381"/>
      <c r="P350" s="380"/>
      <c r="Q350" s="313"/>
      <c r="R350" s="412">
        <f t="shared" si="25"/>
        <v>3</v>
      </c>
      <c r="S350" s="412" t="str">
        <f t="shared" si="26"/>
        <v/>
      </c>
      <c r="T350" s="412" t="b">
        <f t="shared" si="27"/>
        <v>0</v>
      </c>
      <c r="U350" s="412" t="s">
        <v>1408</v>
      </c>
      <c r="V350" s="58"/>
      <c r="W350" s="164"/>
      <c r="X350" s="164"/>
    </row>
    <row r="351" spans="1:24" x14ac:dyDescent="0.2">
      <c r="A351" s="312">
        <v>3</v>
      </c>
      <c r="B351" s="324" t="str">
        <f>IFERROR(VLOOKUP(A351,'Coverage Indicators - Section D'!$A$10:$Y$42,25,FALSE),"")</f>
        <v/>
      </c>
      <c r="C351" s="410" t="str">
        <f>IFERROR(IF(VLOOKUP(S351,'Disaggregation Records'!$D$93:$E$181,2,FALSE)=0,"",VLOOKUP(S351,'Disaggregation Records'!$D$93:$E$181,2,FALSE)),"")</f>
        <v/>
      </c>
      <c r="D351" s="410" t="str">
        <f>IFERROR(IF(VLOOKUP(S351,'Disaggregation Records'!$D$93:$F$181,3,FALSE)=0,"",VLOOKUP(S351,'Disaggregation Records'!$D$93:$F$181,3,FALSE)),"")</f>
        <v/>
      </c>
      <c r="E351" s="326"/>
      <c r="F351" s="326"/>
      <c r="G351" s="327" t="str">
        <f t="shared" si="24"/>
        <v/>
      </c>
      <c r="H351" s="380"/>
      <c r="I351" s="381"/>
      <c r="J351" s="381"/>
      <c r="K351" s="381"/>
      <c r="L351" s="381"/>
      <c r="M351" s="381"/>
      <c r="N351" s="381"/>
      <c r="O351" s="381"/>
      <c r="P351" s="380"/>
      <c r="Q351" s="313"/>
      <c r="R351" s="412">
        <f t="shared" si="25"/>
        <v>4</v>
      </c>
      <c r="S351" s="412" t="str">
        <f t="shared" si="26"/>
        <v/>
      </c>
      <c r="T351" s="412" t="b">
        <f t="shared" si="27"/>
        <v>0</v>
      </c>
      <c r="U351" s="412" t="s">
        <v>1409</v>
      </c>
      <c r="V351" s="58"/>
      <c r="W351" s="164"/>
      <c r="X351" s="164"/>
    </row>
    <row r="352" spans="1:24" x14ac:dyDescent="0.2">
      <c r="A352" s="312">
        <v>3</v>
      </c>
      <c r="B352" s="324" t="str">
        <f>IFERROR(VLOOKUP(A352,'Coverage Indicators - Section D'!$A$10:$Y$42,25,FALSE),"")</f>
        <v/>
      </c>
      <c r="C352" s="410" t="str">
        <f>IFERROR(IF(VLOOKUP(S352,'Disaggregation Records'!$D$93:$E$181,2,FALSE)=0,"",VLOOKUP(S352,'Disaggregation Records'!$D$93:$E$181,2,FALSE)),"")</f>
        <v/>
      </c>
      <c r="D352" s="410" t="str">
        <f>IFERROR(IF(VLOOKUP(S352,'Disaggregation Records'!$D$93:$F$181,3,FALSE)=0,"",VLOOKUP(S352,'Disaggregation Records'!$D$93:$F$181,3,FALSE)),"")</f>
        <v/>
      </c>
      <c r="E352" s="326"/>
      <c r="F352" s="326"/>
      <c r="G352" s="327" t="str">
        <f t="shared" si="24"/>
        <v/>
      </c>
      <c r="H352" s="380"/>
      <c r="I352" s="381"/>
      <c r="J352" s="381"/>
      <c r="K352" s="381"/>
      <c r="L352" s="381"/>
      <c r="M352" s="381"/>
      <c r="N352" s="381"/>
      <c r="O352" s="381"/>
      <c r="P352" s="380"/>
      <c r="Q352" s="313"/>
      <c r="R352" s="412">
        <f t="shared" si="25"/>
        <v>5</v>
      </c>
      <c r="S352" s="412" t="str">
        <f t="shared" si="26"/>
        <v/>
      </c>
      <c r="T352" s="412" t="b">
        <f t="shared" si="27"/>
        <v>0</v>
      </c>
      <c r="U352" s="412" t="s">
        <v>1410</v>
      </c>
      <c r="V352" s="58"/>
      <c r="W352" s="164"/>
      <c r="X352" s="164"/>
    </row>
    <row r="353" spans="1:24" x14ac:dyDescent="0.2">
      <c r="A353" s="312">
        <v>3</v>
      </c>
      <c r="B353" s="324" t="str">
        <f>IFERROR(VLOOKUP(A353,'Coverage Indicators - Section D'!$A$10:$Y$42,25,FALSE),"")</f>
        <v/>
      </c>
      <c r="C353" s="410" t="str">
        <f>IFERROR(IF(VLOOKUP(S353,'Disaggregation Records'!$D$93:$E$181,2,FALSE)=0,"",VLOOKUP(S353,'Disaggregation Records'!$D$93:$E$181,2,FALSE)),"")</f>
        <v/>
      </c>
      <c r="D353" s="410" t="str">
        <f>IFERROR(IF(VLOOKUP(S353,'Disaggregation Records'!$D$93:$F$181,3,FALSE)=0,"",VLOOKUP(S353,'Disaggregation Records'!$D$93:$F$181,3,FALSE)),"")</f>
        <v/>
      </c>
      <c r="E353" s="326"/>
      <c r="F353" s="326"/>
      <c r="G353" s="327" t="str">
        <f t="shared" si="24"/>
        <v/>
      </c>
      <c r="H353" s="380"/>
      <c r="I353" s="381"/>
      <c r="J353" s="381"/>
      <c r="K353" s="381"/>
      <c r="L353" s="381"/>
      <c r="M353" s="381"/>
      <c r="N353" s="381"/>
      <c r="O353" s="381"/>
      <c r="P353" s="380"/>
      <c r="Q353" s="313"/>
      <c r="R353" s="412">
        <f t="shared" si="25"/>
        <v>6</v>
      </c>
      <c r="S353" s="412" t="str">
        <f t="shared" si="26"/>
        <v/>
      </c>
      <c r="T353" s="412" t="b">
        <f t="shared" si="27"/>
        <v>0</v>
      </c>
      <c r="U353" s="412" t="s">
        <v>1411</v>
      </c>
      <c r="V353" s="58"/>
      <c r="W353" s="164"/>
      <c r="X353" s="164"/>
    </row>
    <row r="354" spans="1:24" x14ac:dyDescent="0.2">
      <c r="A354" s="312">
        <v>3</v>
      </c>
      <c r="B354" s="324" t="str">
        <f>IFERROR(VLOOKUP(A354,'Coverage Indicators - Section D'!$A$10:$Y$42,25,FALSE),"")</f>
        <v/>
      </c>
      <c r="C354" s="410" t="str">
        <f>IFERROR(IF(VLOOKUP(S354,'Disaggregation Records'!$D$93:$E$181,2,FALSE)=0,"",VLOOKUP(S354,'Disaggregation Records'!$D$93:$E$181,2,FALSE)),"")</f>
        <v/>
      </c>
      <c r="D354" s="410" t="str">
        <f>IFERROR(IF(VLOOKUP(S354,'Disaggregation Records'!$D$93:$F$181,3,FALSE)=0,"",VLOOKUP(S354,'Disaggregation Records'!$D$93:$F$181,3,FALSE)),"")</f>
        <v/>
      </c>
      <c r="E354" s="326"/>
      <c r="F354" s="326"/>
      <c r="G354" s="327" t="str">
        <f t="shared" si="24"/>
        <v/>
      </c>
      <c r="H354" s="380"/>
      <c r="I354" s="381"/>
      <c r="J354" s="381"/>
      <c r="K354" s="381"/>
      <c r="L354" s="381"/>
      <c r="M354" s="381"/>
      <c r="N354" s="381"/>
      <c r="O354" s="381"/>
      <c r="P354" s="380"/>
      <c r="Q354" s="313"/>
      <c r="R354" s="412">
        <f t="shared" si="25"/>
        <v>7</v>
      </c>
      <c r="S354" s="412" t="str">
        <f t="shared" si="26"/>
        <v/>
      </c>
      <c r="T354" s="412" t="b">
        <f t="shared" si="27"/>
        <v>0</v>
      </c>
      <c r="U354" s="412" t="s">
        <v>1412</v>
      </c>
      <c r="V354" s="58"/>
      <c r="W354" s="164"/>
      <c r="X354" s="164"/>
    </row>
    <row r="355" spans="1:24" x14ac:dyDescent="0.2">
      <c r="A355" s="312">
        <v>3</v>
      </c>
      <c r="B355" s="324" t="str">
        <f>IFERROR(VLOOKUP(A355,'Coverage Indicators - Section D'!$A$10:$Y$42,25,FALSE),"")</f>
        <v/>
      </c>
      <c r="C355" s="410" t="str">
        <f>IFERROR(IF(VLOOKUP(S355,'Disaggregation Records'!$D$93:$E$181,2,FALSE)=0,"",VLOOKUP(S355,'Disaggregation Records'!$D$93:$E$181,2,FALSE)),"")</f>
        <v/>
      </c>
      <c r="D355" s="410" t="str">
        <f>IFERROR(IF(VLOOKUP(S355,'Disaggregation Records'!$D$93:$F$181,3,FALSE)=0,"",VLOOKUP(S355,'Disaggregation Records'!$D$93:$F$181,3,FALSE)),"")</f>
        <v/>
      </c>
      <c r="E355" s="326"/>
      <c r="F355" s="326"/>
      <c r="G355" s="327" t="str">
        <f t="shared" si="24"/>
        <v/>
      </c>
      <c r="H355" s="380"/>
      <c r="I355" s="381"/>
      <c r="J355" s="381"/>
      <c r="K355" s="381"/>
      <c r="L355" s="381"/>
      <c r="M355" s="381"/>
      <c r="N355" s="381"/>
      <c r="O355" s="381"/>
      <c r="P355" s="380"/>
      <c r="Q355" s="313"/>
      <c r="R355" s="412">
        <f t="shared" si="25"/>
        <v>8</v>
      </c>
      <c r="S355" s="412" t="str">
        <f t="shared" si="26"/>
        <v/>
      </c>
      <c r="T355" s="412" t="b">
        <f t="shared" si="27"/>
        <v>0</v>
      </c>
      <c r="U355" s="412" t="s">
        <v>1413</v>
      </c>
      <c r="V355" s="58"/>
      <c r="W355" s="164"/>
      <c r="X355" s="164"/>
    </row>
    <row r="356" spans="1:24" x14ac:dyDescent="0.2">
      <c r="A356" s="312">
        <v>3</v>
      </c>
      <c r="B356" s="324" t="str">
        <f>IFERROR(VLOOKUP(A356,'Coverage Indicators - Section D'!$A$10:$Y$42,25,FALSE),"")</f>
        <v/>
      </c>
      <c r="C356" s="410" t="str">
        <f>IFERROR(IF(VLOOKUP(S356,'Disaggregation Records'!$D$93:$E$181,2,FALSE)=0,"",VLOOKUP(S356,'Disaggregation Records'!$D$93:$E$181,2,FALSE)),"")</f>
        <v/>
      </c>
      <c r="D356" s="410" t="str">
        <f>IFERROR(IF(VLOOKUP(S356,'Disaggregation Records'!$D$93:$F$181,3,FALSE)=0,"",VLOOKUP(S356,'Disaggregation Records'!$D$93:$F$181,3,FALSE)),"")</f>
        <v/>
      </c>
      <c r="E356" s="326"/>
      <c r="F356" s="326"/>
      <c r="G356" s="327" t="str">
        <f t="shared" si="24"/>
        <v/>
      </c>
      <c r="H356" s="380"/>
      <c r="I356" s="381"/>
      <c r="J356" s="381"/>
      <c r="K356" s="381"/>
      <c r="L356" s="381"/>
      <c r="M356" s="381"/>
      <c r="N356" s="381"/>
      <c r="O356" s="381"/>
      <c r="P356" s="380"/>
      <c r="Q356" s="313"/>
      <c r="R356" s="412">
        <f t="shared" si="25"/>
        <v>9</v>
      </c>
      <c r="S356" s="412" t="str">
        <f t="shared" si="26"/>
        <v/>
      </c>
      <c r="T356" s="412" t="b">
        <f t="shared" si="27"/>
        <v>0</v>
      </c>
      <c r="U356" s="412" t="s">
        <v>1414</v>
      </c>
      <c r="V356" s="58"/>
      <c r="W356" s="164"/>
      <c r="X356" s="164"/>
    </row>
    <row r="357" spans="1:24" x14ac:dyDescent="0.2">
      <c r="A357" s="312">
        <v>4</v>
      </c>
      <c r="B357" s="324" t="str">
        <f>IFERROR(VLOOKUP(A357,'Coverage Indicators - Section D'!$A$10:$Y$42,25,FALSE),"")</f>
        <v/>
      </c>
      <c r="C357" s="410" t="str">
        <f>IFERROR(IF(VLOOKUP(S357,'Disaggregation Records'!$D$93:$E$181,2,FALSE)=0,"",VLOOKUP(S357,'Disaggregation Records'!$D$93:$E$181,2,FALSE)),"")</f>
        <v/>
      </c>
      <c r="D357" s="410" t="str">
        <f>IFERROR(IF(VLOOKUP(S357,'Disaggregation Records'!$D$93:$F$181,3,FALSE)=0,"",VLOOKUP(S357,'Disaggregation Records'!$D$93:$F$181,3,FALSE)),"")</f>
        <v/>
      </c>
      <c r="E357" s="326"/>
      <c r="F357" s="326"/>
      <c r="G357" s="327" t="str">
        <f t="shared" si="24"/>
        <v/>
      </c>
      <c r="H357" s="380"/>
      <c r="I357" s="381"/>
      <c r="J357" s="381"/>
      <c r="K357" s="381"/>
      <c r="L357" s="381"/>
      <c r="M357" s="381"/>
      <c r="N357" s="381"/>
      <c r="O357" s="381"/>
      <c r="P357" s="380"/>
      <c r="Q357" s="313"/>
      <c r="R357" s="412">
        <f t="shared" si="25"/>
        <v>10</v>
      </c>
      <c r="S357" s="412" t="str">
        <f t="shared" si="26"/>
        <v/>
      </c>
      <c r="T357" s="412" t="b">
        <f t="shared" si="27"/>
        <v>0</v>
      </c>
      <c r="U357" s="412" t="s">
        <v>1415</v>
      </c>
      <c r="V357" s="58"/>
      <c r="W357" s="164"/>
      <c r="X357" s="164"/>
    </row>
    <row r="358" spans="1:24" x14ac:dyDescent="0.2">
      <c r="A358" s="312">
        <v>4</v>
      </c>
      <c r="B358" s="324" t="str">
        <f>IFERROR(VLOOKUP(A358,'Coverage Indicators - Section D'!$A$10:$Y$42,25,FALSE),"")</f>
        <v/>
      </c>
      <c r="C358" s="410" t="str">
        <f>IFERROR(IF(VLOOKUP(S358,'Disaggregation Records'!$D$93:$E$181,2,FALSE)=0,"",VLOOKUP(S358,'Disaggregation Records'!$D$93:$E$181,2,FALSE)),"")</f>
        <v/>
      </c>
      <c r="D358" s="410" t="str">
        <f>IFERROR(IF(VLOOKUP(S358,'Disaggregation Records'!$D$93:$F$181,3,FALSE)=0,"",VLOOKUP(S358,'Disaggregation Records'!$D$93:$F$181,3,FALSE)),"")</f>
        <v/>
      </c>
      <c r="E358" s="326"/>
      <c r="F358" s="326"/>
      <c r="G358" s="327" t="str">
        <f t="shared" si="24"/>
        <v/>
      </c>
      <c r="H358" s="380"/>
      <c r="I358" s="381"/>
      <c r="J358" s="381"/>
      <c r="K358" s="381"/>
      <c r="L358" s="381"/>
      <c r="M358" s="381"/>
      <c r="N358" s="381"/>
      <c r="O358" s="381"/>
      <c r="P358" s="380"/>
      <c r="Q358" s="313"/>
      <c r="R358" s="412">
        <f t="shared" si="25"/>
        <v>11</v>
      </c>
      <c r="S358" s="412" t="str">
        <f t="shared" si="26"/>
        <v/>
      </c>
      <c r="T358" s="412" t="b">
        <f t="shared" si="27"/>
        <v>0</v>
      </c>
      <c r="U358" s="412" t="s">
        <v>1416</v>
      </c>
      <c r="V358" s="58"/>
      <c r="W358" s="164"/>
      <c r="X358" s="164"/>
    </row>
    <row r="359" spans="1:24" x14ac:dyDescent="0.2">
      <c r="A359" s="312">
        <v>4</v>
      </c>
      <c r="B359" s="324" t="str">
        <f>IFERROR(VLOOKUP(A359,'Coverage Indicators - Section D'!$A$10:$Y$42,25,FALSE),"")</f>
        <v/>
      </c>
      <c r="C359" s="410" t="str">
        <f>IFERROR(IF(VLOOKUP(S359,'Disaggregation Records'!$D$93:$E$181,2,FALSE)=0,"",VLOOKUP(S359,'Disaggregation Records'!$D$93:$E$181,2,FALSE)),"")</f>
        <v/>
      </c>
      <c r="D359" s="410" t="str">
        <f>IFERROR(IF(VLOOKUP(S359,'Disaggregation Records'!$D$93:$F$181,3,FALSE)=0,"",VLOOKUP(S359,'Disaggregation Records'!$D$93:$F$181,3,FALSE)),"")</f>
        <v/>
      </c>
      <c r="E359" s="326"/>
      <c r="F359" s="326"/>
      <c r="G359" s="327" t="str">
        <f t="shared" si="24"/>
        <v/>
      </c>
      <c r="H359" s="380"/>
      <c r="I359" s="381"/>
      <c r="J359" s="381"/>
      <c r="K359" s="381"/>
      <c r="L359" s="381"/>
      <c r="M359" s="381"/>
      <c r="N359" s="381"/>
      <c r="O359" s="381"/>
      <c r="P359" s="380"/>
      <c r="Q359" s="313"/>
      <c r="R359" s="412">
        <f t="shared" si="25"/>
        <v>12</v>
      </c>
      <c r="S359" s="412" t="str">
        <f t="shared" si="26"/>
        <v/>
      </c>
      <c r="T359" s="412" t="b">
        <f t="shared" si="27"/>
        <v>0</v>
      </c>
      <c r="U359" s="412" t="s">
        <v>1417</v>
      </c>
      <c r="V359" s="58"/>
      <c r="W359" s="164"/>
      <c r="X359" s="164"/>
    </row>
    <row r="360" spans="1:24" x14ac:dyDescent="0.2">
      <c r="A360" s="312">
        <v>4</v>
      </c>
      <c r="B360" s="324" t="str">
        <f>IFERROR(VLOOKUP(A360,'Coverage Indicators - Section D'!$A$10:$Y$42,25,FALSE),"")</f>
        <v/>
      </c>
      <c r="C360" s="410" t="str">
        <f>IFERROR(IF(VLOOKUP(S360,'Disaggregation Records'!$D$93:$E$181,2,FALSE)=0,"",VLOOKUP(S360,'Disaggregation Records'!$D$93:$E$181,2,FALSE)),"")</f>
        <v/>
      </c>
      <c r="D360" s="410" t="str">
        <f>IFERROR(IF(VLOOKUP(S360,'Disaggregation Records'!$D$93:$F$181,3,FALSE)=0,"",VLOOKUP(S360,'Disaggregation Records'!$D$93:$F$181,3,FALSE)),"")</f>
        <v/>
      </c>
      <c r="E360" s="326"/>
      <c r="F360" s="326"/>
      <c r="G360" s="327" t="str">
        <f t="shared" si="24"/>
        <v/>
      </c>
      <c r="H360" s="380"/>
      <c r="I360" s="381"/>
      <c r="J360" s="381"/>
      <c r="K360" s="381"/>
      <c r="L360" s="381"/>
      <c r="M360" s="381"/>
      <c r="N360" s="381"/>
      <c r="O360" s="381"/>
      <c r="P360" s="380"/>
      <c r="Q360" s="313"/>
      <c r="R360" s="412">
        <f t="shared" si="25"/>
        <v>13</v>
      </c>
      <c r="S360" s="412" t="str">
        <f t="shared" si="26"/>
        <v/>
      </c>
      <c r="T360" s="412" t="b">
        <f t="shared" si="27"/>
        <v>0</v>
      </c>
      <c r="U360" s="412" t="s">
        <v>1418</v>
      </c>
      <c r="V360" s="58"/>
      <c r="W360" s="164"/>
      <c r="X360" s="164"/>
    </row>
    <row r="361" spans="1:24" x14ac:dyDescent="0.2">
      <c r="A361" s="312">
        <v>4</v>
      </c>
      <c r="B361" s="324" t="str">
        <f>IFERROR(VLOOKUP(A361,'Coverage Indicators - Section D'!$A$10:$Y$42,25,FALSE),"")</f>
        <v/>
      </c>
      <c r="C361" s="410" t="str">
        <f>IFERROR(IF(VLOOKUP(S361,'Disaggregation Records'!$D$93:$E$181,2,FALSE)=0,"",VLOOKUP(S361,'Disaggregation Records'!$D$93:$E$181,2,FALSE)),"")</f>
        <v/>
      </c>
      <c r="D361" s="410" t="str">
        <f>IFERROR(IF(VLOOKUP(S361,'Disaggregation Records'!$D$93:$F$181,3,FALSE)=0,"",VLOOKUP(S361,'Disaggregation Records'!$D$93:$F$181,3,FALSE)),"")</f>
        <v/>
      </c>
      <c r="E361" s="326"/>
      <c r="F361" s="326"/>
      <c r="G361" s="327" t="str">
        <f t="shared" si="24"/>
        <v/>
      </c>
      <c r="H361" s="380"/>
      <c r="I361" s="381"/>
      <c r="J361" s="381"/>
      <c r="K361" s="381"/>
      <c r="L361" s="381"/>
      <c r="M361" s="381"/>
      <c r="N361" s="381"/>
      <c r="O361" s="381"/>
      <c r="P361" s="380"/>
      <c r="Q361" s="313"/>
      <c r="R361" s="412">
        <f t="shared" si="25"/>
        <v>14</v>
      </c>
      <c r="S361" s="412" t="str">
        <f t="shared" si="26"/>
        <v/>
      </c>
      <c r="T361" s="412" t="b">
        <f t="shared" si="27"/>
        <v>0</v>
      </c>
      <c r="U361" s="412" t="s">
        <v>1419</v>
      </c>
      <c r="V361" s="58"/>
      <c r="W361" s="164"/>
      <c r="X361" s="164"/>
    </row>
    <row r="362" spans="1:24" x14ac:dyDescent="0.2">
      <c r="A362" s="312">
        <v>4</v>
      </c>
      <c r="B362" s="324" t="str">
        <f>IFERROR(VLOOKUP(A362,'Coverage Indicators - Section D'!$A$10:$Y$42,25,FALSE),"")</f>
        <v/>
      </c>
      <c r="C362" s="410" t="str">
        <f>IFERROR(IF(VLOOKUP(S362,'Disaggregation Records'!$D$93:$E$181,2,FALSE)=0,"",VLOOKUP(S362,'Disaggregation Records'!$D$93:$E$181,2,FALSE)),"")</f>
        <v/>
      </c>
      <c r="D362" s="410" t="str">
        <f>IFERROR(IF(VLOOKUP(S362,'Disaggregation Records'!$D$93:$F$181,3,FALSE)=0,"",VLOOKUP(S362,'Disaggregation Records'!$D$93:$F$181,3,FALSE)),"")</f>
        <v/>
      </c>
      <c r="E362" s="326"/>
      <c r="F362" s="326"/>
      <c r="G362" s="327" t="str">
        <f t="shared" si="24"/>
        <v/>
      </c>
      <c r="H362" s="380"/>
      <c r="I362" s="381"/>
      <c r="J362" s="381"/>
      <c r="K362" s="381"/>
      <c r="L362" s="381"/>
      <c r="M362" s="381"/>
      <c r="N362" s="381"/>
      <c r="O362" s="381"/>
      <c r="P362" s="380"/>
      <c r="Q362" s="313"/>
      <c r="R362" s="412">
        <f t="shared" si="25"/>
        <v>15</v>
      </c>
      <c r="S362" s="412" t="str">
        <f t="shared" si="26"/>
        <v/>
      </c>
      <c r="T362" s="412" t="b">
        <f t="shared" si="27"/>
        <v>0</v>
      </c>
      <c r="U362" s="412" t="s">
        <v>1420</v>
      </c>
      <c r="V362" s="58"/>
      <c r="W362" s="164"/>
      <c r="X362" s="164"/>
    </row>
    <row r="363" spans="1:24" x14ac:dyDescent="0.2">
      <c r="A363" s="312">
        <v>4</v>
      </c>
      <c r="B363" s="324" t="str">
        <f>IFERROR(VLOOKUP(A363,'Coverage Indicators - Section D'!$A$10:$Y$42,25,FALSE),"")</f>
        <v/>
      </c>
      <c r="C363" s="410" t="str">
        <f>IFERROR(IF(VLOOKUP(S363,'Disaggregation Records'!$D$93:$E$181,2,FALSE)=0,"",VLOOKUP(S363,'Disaggregation Records'!$D$93:$E$181,2,FALSE)),"")</f>
        <v/>
      </c>
      <c r="D363" s="410" t="str">
        <f>IFERROR(IF(VLOOKUP(S363,'Disaggregation Records'!$D$93:$F$181,3,FALSE)=0,"",VLOOKUP(S363,'Disaggregation Records'!$D$93:$F$181,3,FALSE)),"")</f>
        <v/>
      </c>
      <c r="E363" s="326"/>
      <c r="F363" s="326"/>
      <c r="G363" s="327" t="str">
        <f t="shared" si="24"/>
        <v/>
      </c>
      <c r="H363" s="380"/>
      <c r="I363" s="381"/>
      <c r="J363" s="381"/>
      <c r="K363" s="381"/>
      <c r="L363" s="381"/>
      <c r="M363" s="381"/>
      <c r="N363" s="381"/>
      <c r="O363" s="381"/>
      <c r="P363" s="380"/>
      <c r="Q363" s="313"/>
      <c r="R363" s="412">
        <f t="shared" si="25"/>
        <v>16</v>
      </c>
      <c r="S363" s="412" t="str">
        <f t="shared" si="26"/>
        <v/>
      </c>
      <c r="T363" s="412" t="b">
        <f t="shared" si="27"/>
        <v>0</v>
      </c>
      <c r="U363" s="412" t="s">
        <v>1421</v>
      </c>
      <c r="V363" s="58"/>
      <c r="W363" s="164"/>
      <c r="X363" s="164"/>
    </row>
    <row r="364" spans="1:24" x14ac:dyDescent="0.2">
      <c r="A364" s="312">
        <v>4</v>
      </c>
      <c r="B364" s="324" t="str">
        <f>IFERROR(VLOOKUP(A364,'Coverage Indicators - Section D'!$A$10:$Y$42,25,FALSE),"")</f>
        <v/>
      </c>
      <c r="C364" s="410" t="str">
        <f>IFERROR(IF(VLOOKUP(S364,'Disaggregation Records'!$D$93:$E$181,2,FALSE)=0,"",VLOOKUP(S364,'Disaggregation Records'!$D$93:$E$181,2,FALSE)),"")</f>
        <v/>
      </c>
      <c r="D364" s="410" t="str">
        <f>IFERROR(IF(VLOOKUP(S364,'Disaggregation Records'!$D$93:$F$181,3,FALSE)=0,"",VLOOKUP(S364,'Disaggregation Records'!$D$93:$F$181,3,FALSE)),"")</f>
        <v/>
      </c>
      <c r="E364" s="326"/>
      <c r="F364" s="326"/>
      <c r="G364" s="327" t="str">
        <f t="shared" si="24"/>
        <v/>
      </c>
      <c r="H364" s="380"/>
      <c r="I364" s="381"/>
      <c r="J364" s="381"/>
      <c r="K364" s="381"/>
      <c r="L364" s="381"/>
      <c r="M364" s="381"/>
      <c r="N364" s="381"/>
      <c r="O364" s="381"/>
      <c r="P364" s="380"/>
      <c r="Q364" s="313"/>
      <c r="R364" s="412">
        <f t="shared" si="25"/>
        <v>17</v>
      </c>
      <c r="S364" s="412" t="str">
        <f t="shared" si="26"/>
        <v/>
      </c>
      <c r="T364" s="412" t="b">
        <f t="shared" si="27"/>
        <v>0</v>
      </c>
      <c r="U364" s="412" t="s">
        <v>1422</v>
      </c>
      <c r="V364" s="58"/>
      <c r="W364" s="164"/>
      <c r="X364" s="164"/>
    </row>
    <row r="365" spans="1:24" x14ac:dyDescent="0.2">
      <c r="A365" s="312">
        <v>4</v>
      </c>
      <c r="B365" s="324" t="str">
        <f>IFERROR(VLOOKUP(A365,'Coverage Indicators - Section D'!$A$10:$Y$42,25,FALSE),"")</f>
        <v/>
      </c>
      <c r="C365" s="410" t="str">
        <f>IFERROR(IF(VLOOKUP(S365,'Disaggregation Records'!$D$93:$E$181,2,FALSE)=0,"",VLOOKUP(S365,'Disaggregation Records'!$D$93:$E$181,2,FALSE)),"")</f>
        <v/>
      </c>
      <c r="D365" s="410" t="str">
        <f>IFERROR(IF(VLOOKUP(S365,'Disaggregation Records'!$D$93:$F$181,3,FALSE)=0,"",VLOOKUP(S365,'Disaggregation Records'!$D$93:$F$181,3,FALSE)),"")</f>
        <v/>
      </c>
      <c r="E365" s="326"/>
      <c r="F365" s="326"/>
      <c r="G365" s="327" t="str">
        <f t="shared" si="24"/>
        <v/>
      </c>
      <c r="H365" s="380"/>
      <c r="I365" s="381"/>
      <c r="J365" s="381"/>
      <c r="K365" s="381"/>
      <c r="L365" s="381"/>
      <c r="M365" s="381"/>
      <c r="N365" s="381"/>
      <c r="O365" s="381"/>
      <c r="P365" s="380"/>
      <c r="Q365" s="313"/>
      <c r="R365" s="412">
        <f t="shared" si="25"/>
        <v>18</v>
      </c>
      <c r="S365" s="412" t="str">
        <f t="shared" si="26"/>
        <v/>
      </c>
      <c r="T365" s="412" t="b">
        <f t="shared" si="27"/>
        <v>0</v>
      </c>
      <c r="U365" s="412" t="s">
        <v>1423</v>
      </c>
      <c r="V365" s="58"/>
      <c r="W365" s="164"/>
      <c r="X365" s="164"/>
    </row>
    <row r="366" spans="1:24" x14ac:dyDescent="0.2">
      <c r="A366" s="312">
        <v>4</v>
      </c>
      <c r="B366" s="324" t="str">
        <f>IFERROR(VLOOKUP(A366,'Coverage Indicators - Section D'!$A$10:$Y$42,25,FALSE),"")</f>
        <v/>
      </c>
      <c r="C366" s="410" t="str">
        <f>IFERROR(IF(VLOOKUP(S366,'Disaggregation Records'!$D$93:$E$181,2,FALSE)=0,"",VLOOKUP(S366,'Disaggregation Records'!$D$93:$E$181,2,FALSE)),"")</f>
        <v/>
      </c>
      <c r="D366" s="410" t="str">
        <f>IFERROR(IF(VLOOKUP(S366,'Disaggregation Records'!$D$93:$F$181,3,FALSE)=0,"",VLOOKUP(S366,'Disaggregation Records'!$D$93:$F$181,3,FALSE)),"")</f>
        <v/>
      </c>
      <c r="E366" s="326"/>
      <c r="F366" s="326"/>
      <c r="G366" s="327" t="str">
        <f t="shared" si="24"/>
        <v/>
      </c>
      <c r="H366" s="380"/>
      <c r="I366" s="381"/>
      <c r="J366" s="381"/>
      <c r="K366" s="381"/>
      <c r="L366" s="381"/>
      <c r="M366" s="381"/>
      <c r="N366" s="381"/>
      <c r="O366" s="381"/>
      <c r="P366" s="380"/>
      <c r="Q366" s="313"/>
      <c r="R366" s="412">
        <f t="shared" si="25"/>
        <v>19</v>
      </c>
      <c r="S366" s="412" t="str">
        <f t="shared" si="26"/>
        <v/>
      </c>
      <c r="T366" s="412" t="b">
        <f t="shared" si="27"/>
        <v>0</v>
      </c>
      <c r="U366" s="412" t="s">
        <v>1424</v>
      </c>
      <c r="V366" s="58"/>
      <c r="W366" s="164"/>
      <c r="X366" s="164"/>
    </row>
    <row r="367" spans="1:24" x14ac:dyDescent="0.2">
      <c r="A367" s="312">
        <v>5</v>
      </c>
      <c r="B367" s="324" t="str">
        <f>IFERROR(VLOOKUP(A367,'Coverage Indicators - Section D'!$A$10:$Y$42,25,FALSE),"")</f>
        <v/>
      </c>
      <c r="C367" s="410" t="str">
        <f>IFERROR(IF(VLOOKUP(S367,'Disaggregation Records'!$D$93:$E$181,2,FALSE)=0,"",VLOOKUP(S367,'Disaggregation Records'!$D$93:$E$181,2,FALSE)),"")</f>
        <v/>
      </c>
      <c r="D367" s="410" t="str">
        <f>IFERROR(IF(VLOOKUP(S367,'Disaggregation Records'!$D$93:$F$181,3,FALSE)=0,"",VLOOKUP(S367,'Disaggregation Records'!$D$93:$F$181,3,FALSE)),"")</f>
        <v/>
      </c>
      <c r="E367" s="326"/>
      <c r="F367" s="326"/>
      <c r="G367" s="327" t="str">
        <f t="shared" si="24"/>
        <v/>
      </c>
      <c r="H367" s="380"/>
      <c r="I367" s="381"/>
      <c r="J367" s="381"/>
      <c r="K367" s="381"/>
      <c r="L367" s="381"/>
      <c r="M367" s="381"/>
      <c r="N367" s="381"/>
      <c r="O367" s="381"/>
      <c r="P367" s="380"/>
      <c r="Q367" s="313"/>
      <c r="R367" s="412">
        <f t="shared" si="25"/>
        <v>20</v>
      </c>
      <c r="S367" s="412" t="str">
        <f t="shared" si="26"/>
        <v/>
      </c>
      <c r="T367" s="412" t="b">
        <f t="shared" si="27"/>
        <v>0</v>
      </c>
      <c r="U367" s="412" t="s">
        <v>1425</v>
      </c>
      <c r="V367" s="58"/>
      <c r="W367" s="164"/>
      <c r="X367" s="164"/>
    </row>
    <row r="368" spans="1:24" x14ac:dyDescent="0.2">
      <c r="A368" s="312">
        <v>5</v>
      </c>
      <c r="B368" s="324" t="str">
        <f>IFERROR(VLOOKUP(A368,'Coverage Indicators - Section D'!$A$10:$Y$42,25,FALSE),"")</f>
        <v/>
      </c>
      <c r="C368" s="410" t="str">
        <f>IFERROR(IF(VLOOKUP(S368,'Disaggregation Records'!$D$93:$E$181,2,FALSE)=0,"",VLOOKUP(S368,'Disaggregation Records'!$D$93:$E$181,2,FALSE)),"")</f>
        <v/>
      </c>
      <c r="D368" s="410" t="str">
        <f>IFERROR(IF(VLOOKUP(S368,'Disaggregation Records'!$D$93:$F$181,3,FALSE)=0,"",VLOOKUP(S368,'Disaggregation Records'!$D$93:$F$181,3,FALSE)),"")</f>
        <v/>
      </c>
      <c r="E368" s="326"/>
      <c r="F368" s="326"/>
      <c r="G368" s="327" t="str">
        <f t="shared" si="24"/>
        <v/>
      </c>
      <c r="H368" s="380"/>
      <c r="I368" s="381"/>
      <c r="J368" s="381"/>
      <c r="K368" s="381"/>
      <c r="L368" s="381"/>
      <c r="M368" s="381"/>
      <c r="N368" s="381"/>
      <c r="O368" s="381"/>
      <c r="P368" s="380"/>
      <c r="Q368" s="313"/>
      <c r="R368" s="412">
        <f t="shared" si="25"/>
        <v>21</v>
      </c>
      <c r="S368" s="412" t="str">
        <f t="shared" si="26"/>
        <v/>
      </c>
      <c r="T368" s="412" t="b">
        <f t="shared" si="27"/>
        <v>0</v>
      </c>
      <c r="U368" s="412" t="s">
        <v>1426</v>
      </c>
      <c r="V368" s="58"/>
      <c r="W368" s="164"/>
      <c r="X368" s="164"/>
    </row>
    <row r="369" spans="1:24" x14ac:dyDescent="0.2">
      <c r="A369" s="312">
        <v>5</v>
      </c>
      <c r="B369" s="324" t="str">
        <f>IFERROR(VLOOKUP(A369,'Coverage Indicators - Section D'!$A$10:$Y$42,25,FALSE),"")</f>
        <v/>
      </c>
      <c r="C369" s="410" t="str">
        <f>IFERROR(IF(VLOOKUP(S369,'Disaggregation Records'!$D$93:$E$181,2,FALSE)=0,"",VLOOKUP(S369,'Disaggregation Records'!$D$93:$E$181,2,FALSE)),"")</f>
        <v/>
      </c>
      <c r="D369" s="410" t="str">
        <f>IFERROR(IF(VLOOKUP(S369,'Disaggregation Records'!$D$93:$F$181,3,FALSE)=0,"",VLOOKUP(S369,'Disaggregation Records'!$D$93:$F$181,3,FALSE)),"")</f>
        <v/>
      </c>
      <c r="E369" s="326"/>
      <c r="F369" s="326"/>
      <c r="G369" s="327" t="str">
        <f t="shared" si="24"/>
        <v/>
      </c>
      <c r="H369" s="380"/>
      <c r="I369" s="381"/>
      <c r="J369" s="381"/>
      <c r="K369" s="381"/>
      <c r="L369" s="381"/>
      <c r="M369" s="381"/>
      <c r="N369" s="381"/>
      <c r="O369" s="381"/>
      <c r="P369" s="380"/>
      <c r="Q369" s="313"/>
      <c r="R369" s="412">
        <f t="shared" si="25"/>
        <v>22</v>
      </c>
      <c r="S369" s="412" t="str">
        <f t="shared" si="26"/>
        <v/>
      </c>
      <c r="T369" s="412" t="b">
        <f t="shared" si="27"/>
        <v>0</v>
      </c>
      <c r="U369" s="412" t="s">
        <v>1427</v>
      </c>
      <c r="V369" s="58"/>
      <c r="W369" s="164"/>
      <c r="X369" s="164"/>
    </row>
    <row r="370" spans="1:24" x14ac:dyDescent="0.2">
      <c r="A370" s="312">
        <v>5</v>
      </c>
      <c r="B370" s="324" t="str">
        <f>IFERROR(VLOOKUP(A370,'Coverage Indicators - Section D'!$A$10:$Y$42,25,FALSE),"")</f>
        <v/>
      </c>
      <c r="C370" s="410" t="str">
        <f>IFERROR(IF(VLOOKUP(S370,'Disaggregation Records'!$D$93:$E$181,2,FALSE)=0,"",VLOOKUP(S370,'Disaggregation Records'!$D$93:$E$181,2,FALSE)),"")</f>
        <v/>
      </c>
      <c r="D370" s="410" t="str">
        <f>IFERROR(IF(VLOOKUP(S370,'Disaggregation Records'!$D$93:$F$181,3,FALSE)=0,"",VLOOKUP(S370,'Disaggregation Records'!$D$93:$F$181,3,FALSE)),"")</f>
        <v/>
      </c>
      <c r="E370" s="326"/>
      <c r="F370" s="326"/>
      <c r="G370" s="327" t="str">
        <f t="shared" si="24"/>
        <v/>
      </c>
      <c r="H370" s="380"/>
      <c r="I370" s="381"/>
      <c r="J370" s="381"/>
      <c r="K370" s="381"/>
      <c r="L370" s="381"/>
      <c r="M370" s="381"/>
      <c r="N370" s="381"/>
      <c r="O370" s="381"/>
      <c r="P370" s="380"/>
      <c r="Q370" s="313"/>
      <c r="R370" s="412">
        <f t="shared" si="25"/>
        <v>23</v>
      </c>
      <c r="S370" s="412" t="str">
        <f t="shared" si="26"/>
        <v/>
      </c>
      <c r="T370" s="412" t="b">
        <f t="shared" si="27"/>
        <v>0</v>
      </c>
      <c r="U370" s="412" t="s">
        <v>1428</v>
      </c>
      <c r="V370" s="58"/>
      <c r="W370" s="164"/>
      <c r="X370" s="164"/>
    </row>
    <row r="371" spans="1:24" x14ac:dyDescent="0.2">
      <c r="A371" s="312">
        <v>5</v>
      </c>
      <c r="B371" s="324" t="str">
        <f>IFERROR(VLOOKUP(A371,'Coverage Indicators - Section D'!$A$10:$Y$42,25,FALSE),"")</f>
        <v/>
      </c>
      <c r="C371" s="410" t="str">
        <f>IFERROR(IF(VLOOKUP(S371,'Disaggregation Records'!$D$93:$E$181,2,FALSE)=0,"",VLOOKUP(S371,'Disaggregation Records'!$D$93:$E$181,2,FALSE)),"")</f>
        <v/>
      </c>
      <c r="D371" s="410" t="str">
        <f>IFERROR(IF(VLOOKUP(S371,'Disaggregation Records'!$D$93:$F$181,3,FALSE)=0,"",VLOOKUP(S371,'Disaggregation Records'!$D$93:$F$181,3,FALSE)),"")</f>
        <v/>
      </c>
      <c r="E371" s="326"/>
      <c r="F371" s="326"/>
      <c r="G371" s="327" t="str">
        <f t="shared" si="24"/>
        <v/>
      </c>
      <c r="H371" s="380"/>
      <c r="I371" s="381"/>
      <c r="J371" s="381"/>
      <c r="K371" s="381"/>
      <c r="L371" s="381"/>
      <c r="M371" s="381"/>
      <c r="N371" s="381"/>
      <c r="O371" s="381"/>
      <c r="P371" s="380"/>
      <c r="Q371" s="313"/>
      <c r="R371" s="412">
        <f t="shared" si="25"/>
        <v>24</v>
      </c>
      <c r="S371" s="412" t="str">
        <f t="shared" si="26"/>
        <v/>
      </c>
      <c r="T371" s="412" t="b">
        <f t="shared" si="27"/>
        <v>0</v>
      </c>
      <c r="U371" s="412" t="s">
        <v>1429</v>
      </c>
      <c r="V371" s="58"/>
      <c r="W371" s="164"/>
      <c r="X371" s="164"/>
    </row>
    <row r="372" spans="1:24" x14ac:dyDescent="0.2">
      <c r="A372" s="312">
        <v>5</v>
      </c>
      <c r="B372" s="324" t="str">
        <f>IFERROR(VLOOKUP(A372,'Coverage Indicators - Section D'!$A$10:$Y$42,25,FALSE),"")</f>
        <v/>
      </c>
      <c r="C372" s="410" t="str">
        <f>IFERROR(IF(VLOOKUP(S372,'Disaggregation Records'!$D$93:$E$181,2,FALSE)=0,"",VLOOKUP(S372,'Disaggregation Records'!$D$93:$E$181,2,FALSE)),"")</f>
        <v/>
      </c>
      <c r="D372" s="410" t="str">
        <f>IFERROR(IF(VLOOKUP(S372,'Disaggregation Records'!$D$93:$F$181,3,FALSE)=0,"",VLOOKUP(S372,'Disaggregation Records'!$D$93:$F$181,3,FALSE)),"")</f>
        <v/>
      </c>
      <c r="E372" s="326"/>
      <c r="F372" s="326"/>
      <c r="G372" s="327" t="str">
        <f t="shared" si="24"/>
        <v/>
      </c>
      <c r="H372" s="380"/>
      <c r="I372" s="381"/>
      <c r="J372" s="381"/>
      <c r="K372" s="381"/>
      <c r="L372" s="381"/>
      <c r="M372" s="381"/>
      <c r="N372" s="381"/>
      <c r="O372" s="381"/>
      <c r="P372" s="380"/>
      <c r="Q372" s="313"/>
      <c r="R372" s="412">
        <f t="shared" si="25"/>
        <v>25</v>
      </c>
      <c r="S372" s="412" t="str">
        <f t="shared" si="26"/>
        <v/>
      </c>
      <c r="T372" s="412" t="b">
        <f t="shared" si="27"/>
        <v>0</v>
      </c>
      <c r="U372" s="412" t="s">
        <v>1430</v>
      </c>
      <c r="V372" s="58"/>
      <c r="W372" s="164"/>
      <c r="X372" s="164"/>
    </row>
    <row r="373" spans="1:24" x14ac:dyDescent="0.2">
      <c r="A373" s="312">
        <v>5</v>
      </c>
      <c r="B373" s="324" t="str">
        <f>IFERROR(VLOOKUP(A373,'Coverage Indicators - Section D'!$A$10:$Y$42,25,FALSE),"")</f>
        <v/>
      </c>
      <c r="C373" s="410" t="str">
        <f>IFERROR(IF(VLOOKUP(S373,'Disaggregation Records'!$D$93:$E$181,2,FALSE)=0,"",VLOOKUP(S373,'Disaggregation Records'!$D$93:$E$181,2,FALSE)),"")</f>
        <v/>
      </c>
      <c r="D373" s="410" t="str">
        <f>IFERROR(IF(VLOOKUP(S373,'Disaggregation Records'!$D$93:$F$181,3,FALSE)=0,"",VLOOKUP(S373,'Disaggregation Records'!$D$93:$F$181,3,FALSE)),"")</f>
        <v/>
      </c>
      <c r="E373" s="326"/>
      <c r="F373" s="326"/>
      <c r="G373" s="327" t="str">
        <f t="shared" si="24"/>
        <v/>
      </c>
      <c r="H373" s="380"/>
      <c r="I373" s="381"/>
      <c r="J373" s="381"/>
      <c r="K373" s="381"/>
      <c r="L373" s="381"/>
      <c r="M373" s="381"/>
      <c r="N373" s="381"/>
      <c r="O373" s="381"/>
      <c r="P373" s="380"/>
      <c r="Q373" s="313"/>
      <c r="R373" s="412">
        <f t="shared" si="25"/>
        <v>26</v>
      </c>
      <c r="S373" s="412" t="str">
        <f t="shared" si="26"/>
        <v/>
      </c>
      <c r="T373" s="412" t="b">
        <f t="shared" si="27"/>
        <v>0</v>
      </c>
      <c r="U373" s="412" t="s">
        <v>1431</v>
      </c>
      <c r="V373" s="58"/>
      <c r="W373" s="164"/>
      <c r="X373" s="164"/>
    </row>
    <row r="374" spans="1:24" x14ac:dyDescent="0.2">
      <c r="A374" s="312">
        <v>5</v>
      </c>
      <c r="B374" s="324" t="str">
        <f>IFERROR(VLOOKUP(A374,'Coverage Indicators - Section D'!$A$10:$Y$42,25,FALSE),"")</f>
        <v/>
      </c>
      <c r="C374" s="410" t="str">
        <f>IFERROR(IF(VLOOKUP(S374,'Disaggregation Records'!$D$93:$E$181,2,FALSE)=0,"",VLOOKUP(S374,'Disaggregation Records'!$D$93:$E$181,2,FALSE)),"")</f>
        <v/>
      </c>
      <c r="D374" s="410" t="str">
        <f>IFERROR(IF(VLOOKUP(S374,'Disaggregation Records'!$D$93:$F$181,3,FALSE)=0,"",VLOOKUP(S374,'Disaggregation Records'!$D$93:$F$181,3,FALSE)),"")</f>
        <v/>
      </c>
      <c r="E374" s="326"/>
      <c r="F374" s="326"/>
      <c r="G374" s="327" t="str">
        <f t="shared" si="24"/>
        <v/>
      </c>
      <c r="H374" s="380"/>
      <c r="I374" s="381"/>
      <c r="J374" s="381"/>
      <c r="K374" s="381"/>
      <c r="L374" s="381"/>
      <c r="M374" s="381"/>
      <c r="N374" s="381"/>
      <c r="O374" s="381"/>
      <c r="P374" s="380"/>
      <c r="Q374" s="313"/>
      <c r="R374" s="412">
        <f t="shared" si="25"/>
        <v>27</v>
      </c>
      <c r="S374" s="412" t="str">
        <f t="shared" si="26"/>
        <v/>
      </c>
      <c r="T374" s="412" t="b">
        <f t="shared" si="27"/>
        <v>0</v>
      </c>
      <c r="U374" s="412" t="s">
        <v>1432</v>
      </c>
      <c r="V374" s="58"/>
      <c r="W374" s="164"/>
      <c r="X374" s="164"/>
    </row>
    <row r="375" spans="1:24" x14ac:dyDescent="0.2">
      <c r="A375" s="312">
        <v>5</v>
      </c>
      <c r="B375" s="324" t="str">
        <f>IFERROR(VLOOKUP(A375,'Coverage Indicators - Section D'!$A$10:$Y$42,25,FALSE),"")</f>
        <v/>
      </c>
      <c r="C375" s="410" t="str">
        <f>IFERROR(IF(VLOOKUP(S375,'Disaggregation Records'!$D$93:$E$181,2,FALSE)=0,"",VLOOKUP(S375,'Disaggregation Records'!$D$93:$E$181,2,FALSE)),"")</f>
        <v/>
      </c>
      <c r="D375" s="410" t="str">
        <f>IFERROR(IF(VLOOKUP(S375,'Disaggregation Records'!$D$93:$F$181,3,FALSE)=0,"",VLOOKUP(S375,'Disaggregation Records'!$D$93:$F$181,3,FALSE)),"")</f>
        <v/>
      </c>
      <c r="E375" s="326"/>
      <c r="F375" s="326"/>
      <c r="G375" s="327" t="str">
        <f t="shared" si="24"/>
        <v/>
      </c>
      <c r="H375" s="380"/>
      <c r="I375" s="381"/>
      <c r="J375" s="381"/>
      <c r="K375" s="381"/>
      <c r="L375" s="381"/>
      <c r="M375" s="381"/>
      <c r="N375" s="381"/>
      <c r="O375" s="381"/>
      <c r="P375" s="380"/>
      <c r="Q375" s="313"/>
      <c r="R375" s="412">
        <f t="shared" si="25"/>
        <v>28</v>
      </c>
      <c r="S375" s="412" t="str">
        <f t="shared" si="26"/>
        <v/>
      </c>
      <c r="T375" s="412" t="b">
        <f t="shared" si="27"/>
        <v>0</v>
      </c>
      <c r="U375" s="412" t="s">
        <v>1433</v>
      </c>
      <c r="V375" s="58"/>
      <c r="W375" s="164"/>
      <c r="X375" s="164"/>
    </row>
    <row r="376" spans="1:24" x14ac:dyDescent="0.2">
      <c r="A376" s="312">
        <v>5</v>
      </c>
      <c r="B376" s="324" t="str">
        <f>IFERROR(VLOOKUP(A376,'Coverage Indicators - Section D'!$A$10:$Y$42,25,FALSE),"")</f>
        <v/>
      </c>
      <c r="C376" s="410" t="str">
        <f>IFERROR(IF(VLOOKUP(S376,'Disaggregation Records'!$D$93:$E$181,2,FALSE)=0,"",VLOOKUP(S376,'Disaggregation Records'!$D$93:$E$181,2,FALSE)),"")</f>
        <v/>
      </c>
      <c r="D376" s="410" t="str">
        <f>IFERROR(IF(VLOOKUP(S376,'Disaggregation Records'!$D$93:$F$181,3,FALSE)=0,"",VLOOKUP(S376,'Disaggregation Records'!$D$93:$F$181,3,FALSE)),"")</f>
        <v/>
      </c>
      <c r="E376" s="326"/>
      <c r="F376" s="326"/>
      <c r="G376" s="327" t="str">
        <f t="shared" si="24"/>
        <v/>
      </c>
      <c r="H376" s="380"/>
      <c r="I376" s="381"/>
      <c r="J376" s="381"/>
      <c r="K376" s="381"/>
      <c r="L376" s="381"/>
      <c r="M376" s="381"/>
      <c r="N376" s="381"/>
      <c r="O376" s="381"/>
      <c r="P376" s="380"/>
      <c r="Q376" s="313"/>
      <c r="R376" s="412">
        <f t="shared" si="25"/>
        <v>29</v>
      </c>
      <c r="S376" s="412" t="str">
        <f t="shared" si="26"/>
        <v/>
      </c>
      <c r="T376" s="412" t="b">
        <f t="shared" si="27"/>
        <v>0</v>
      </c>
      <c r="U376" s="412" t="s">
        <v>1434</v>
      </c>
      <c r="V376" s="58"/>
      <c r="W376" s="164"/>
      <c r="X376" s="164"/>
    </row>
    <row r="377" spans="1:24" x14ac:dyDescent="0.2">
      <c r="A377" s="312">
        <v>6</v>
      </c>
      <c r="B377" s="324" t="str">
        <f>IFERROR(VLOOKUP(A377,'Coverage Indicators - Section D'!$A$10:$Y$42,25,FALSE),"")</f>
        <v/>
      </c>
      <c r="C377" s="410" t="str">
        <f>IFERROR(IF(VLOOKUP(S377,'Disaggregation Records'!$D$93:$E$181,2,FALSE)=0,"",VLOOKUP(S377,'Disaggregation Records'!$D$93:$E$181,2,FALSE)),"")</f>
        <v/>
      </c>
      <c r="D377" s="410" t="str">
        <f>IFERROR(IF(VLOOKUP(S377,'Disaggregation Records'!$D$93:$F$181,3,FALSE)=0,"",VLOOKUP(S377,'Disaggregation Records'!$D$93:$F$181,3,FALSE)),"")</f>
        <v/>
      </c>
      <c r="E377" s="326"/>
      <c r="F377" s="326"/>
      <c r="G377" s="327" t="str">
        <f t="shared" si="24"/>
        <v/>
      </c>
      <c r="H377" s="380"/>
      <c r="I377" s="381"/>
      <c r="J377" s="381"/>
      <c r="K377" s="381"/>
      <c r="L377" s="381"/>
      <c r="M377" s="381"/>
      <c r="N377" s="381"/>
      <c r="O377" s="381"/>
      <c r="P377" s="380"/>
      <c r="Q377" s="313"/>
      <c r="R377" s="412">
        <f t="shared" si="25"/>
        <v>30</v>
      </c>
      <c r="S377" s="412" t="str">
        <f t="shared" si="26"/>
        <v/>
      </c>
      <c r="T377" s="412" t="b">
        <f t="shared" si="27"/>
        <v>0</v>
      </c>
      <c r="U377" s="412" t="s">
        <v>1435</v>
      </c>
      <c r="V377" s="58"/>
      <c r="W377" s="164"/>
      <c r="X377" s="164"/>
    </row>
    <row r="378" spans="1:24" x14ac:dyDescent="0.2">
      <c r="A378" s="312">
        <v>6</v>
      </c>
      <c r="B378" s="324" t="str">
        <f>IFERROR(VLOOKUP(A378,'Coverage Indicators - Section D'!$A$10:$Y$42,25,FALSE),"")</f>
        <v/>
      </c>
      <c r="C378" s="410" t="str">
        <f>IFERROR(IF(VLOOKUP(S378,'Disaggregation Records'!$D$93:$E$181,2,FALSE)=0,"",VLOOKUP(S378,'Disaggregation Records'!$D$93:$E$181,2,FALSE)),"")</f>
        <v/>
      </c>
      <c r="D378" s="410" t="str">
        <f>IFERROR(IF(VLOOKUP(S378,'Disaggregation Records'!$D$93:$F$181,3,FALSE)=0,"",VLOOKUP(S378,'Disaggregation Records'!$D$93:$F$181,3,FALSE)),"")</f>
        <v/>
      </c>
      <c r="E378" s="326"/>
      <c r="F378" s="326"/>
      <c r="G378" s="327" t="str">
        <f t="shared" si="24"/>
        <v/>
      </c>
      <c r="H378" s="380"/>
      <c r="I378" s="381"/>
      <c r="J378" s="381"/>
      <c r="K378" s="381"/>
      <c r="L378" s="381"/>
      <c r="M378" s="381"/>
      <c r="N378" s="381"/>
      <c r="O378" s="381"/>
      <c r="P378" s="380"/>
      <c r="Q378" s="313"/>
      <c r="R378" s="412">
        <f t="shared" si="25"/>
        <v>31</v>
      </c>
      <c r="S378" s="412" t="str">
        <f t="shared" si="26"/>
        <v/>
      </c>
      <c r="T378" s="412" t="b">
        <f t="shared" si="27"/>
        <v>0</v>
      </c>
      <c r="U378" s="412" t="s">
        <v>1436</v>
      </c>
      <c r="V378" s="58"/>
      <c r="W378" s="164"/>
      <c r="X378" s="164"/>
    </row>
    <row r="379" spans="1:24" x14ac:dyDescent="0.2">
      <c r="A379" s="312">
        <v>6</v>
      </c>
      <c r="B379" s="324" t="str">
        <f>IFERROR(VLOOKUP(A379,'Coverage Indicators - Section D'!$A$10:$Y$42,25,FALSE),"")</f>
        <v/>
      </c>
      <c r="C379" s="410" t="str">
        <f>IFERROR(IF(VLOOKUP(S379,'Disaggregation Records'!$D$93:$E$181,2,FALSE)=0,"",VLOOKUP(S379,'Disaggregation Records'!$D$93:$E$181,2,FALSE)),"")</f>
        <v/>
      </c>
      <c r="D379" s="410" t="str">
        <f>IFERROR(IF(VLOOKUP(S379,'Disaggregation Records'!$D$93:$F$181,3,FALSE)=0,"",VLOOKUP(S379,'Disaggregation Records'!$D$93:$F$181,3,FALSE)),"")</f>
        <v/>
      </c>
      <c r="E379" s="326"/>
      <c r="F379" s="326"/>
      <c r="G379" s="327" t="str">
        <f t="shared" si="24"/>
        <v/>
      </c>
      <c r="H379" s="380"/>
      <c r="I379" s="381"/>
      <c r="J379" s="381"/>
      <c r="K379" s="381"/>
      <c r="L379" s="381"/>
      <c r="M379" s="381"/>
      <c r="N379" s="381"/>
      <c r="O379" s="381"/>
      <c r="P379" s="380"/>
      <c r="Q379" s="313"/>
      <c r="R379" s="412">
        <f t="shared" si="25"/>
        <v>32</v>
      </c>
      <c r="S379" s="412" t="str">
        <f t="shared" si="26"/>
        <v/>
      </c>
      <c r="T379" s="412" t="b">
        <f t="shared" si="27"/>
        <v>0</v>
      </c>
      <c r="U379" s="412" t="s">
        <v>1437</v>
      </c>
      <c r="V379" s="58"/>
      <c r="W379" s="164"/>
      <c r="X379" s="164"/>
    </row>
    <row r="380" spans="1:24" x14ac:dyDescent="0.2">
      <c r="A380" s="312">
        <v>6</v>
      </c>
      <c r="B380" s="324" t="str">
        <f>IFERROR(VLOOKUP(A380,'Coverage Indicators - Section D'!$A$10:$Y$42,25,FALSE),"")</f>
        <v/>
      </c>
      <c r="C380" s="410" t="str">
        <f>IFERROR(IF(VLOOKUP(S380,'Disaggregation Records'!$D$93:$E$181,2,FALSE)=0,"",VLOOKUP(S380,'Disaggregation Records'!$D$93:$E$181,2,FALSE)),"")</f>
        <v/>
      </c>
      <c r="D380" s="410" t="str">
        <f>IFERROR(IF(VLOOKUP(S380,'Disaggregation Records'!$D$93:$F$181,3,FALSE)=0,"",VLOOKUP(S380,'Disaggregation Records'!$D$93:$F$181,3,FALSE)),"")</f>
        <v/>
      </c>
      <c r="E380" s="326"/>
      <c r="F380" s="326"/>
      <c r="G380" s="327" t="str">
        <f t="shared" si="24"/>
        <v/>
      </c>
      <c r="H380" s="380"/>
      <c r="I380" s="381"/>
      <c r="J380" s="381"/>
      <c r="K380" s="381"/>
      <c r="L380" s="381"/>
      <c r="M380" s="381"/>
      <c r="N380" s="381"/>
      <c r="O380" s="381"/>
      <c r="P380" s="380"/>
      <c r="Q380" s="313"/>
      <c r="R380" s="412">
        <f t="shared" si="25"/>
        <v>33</v>
      </c>
      <c r="S380" s="412" t="str">
        <f t="shared" si="26"/>
        <v/>
      </c>
      <c r="T380" s="412" t="b">
        <f t="shared" si="27"/>
        <v>0</v>
      </c>
      <c r="U380" s="412" t="s">
        <v>1438</v>
      </c>
      <c r="V380" s="58"/>
      <c r="W380" s="164"/>
      <c r="X380" s="164"/>
    </row>
    <row r="381" spans="1:24" x14ac:dyDescent="0.2">
      <c r="A381" s="312">
        <v>6</v>
      </c>
      <c r="B381" s="324" t="str">
        <f>IFERROR(VLOOKUP(A381,'Coverage Indicators - Section D'!$A$10:$Y$42,25,FALSE),"")</f>
        <v/>
      </c>
      <c r="C381" s="410" t="str">
        <f>IFERROR(IF(VLOOKUP(S381,'Disaggregation Records'!$D$93:$E$181,2,FALSE)=0,"",VLOOKUP(S381,'Disaggregation Records'!$D$93:$E$181,2,FALSE)),"")</f>
        <v/>
      </c>
      <c r="D381" s="410" t="str">
        <f>IFERROR(IF(VLOOKUP(S381,'Disaggregation Records'!$D$93:$F$181,3,FALSE)=0,"",VLOOKUP(S381,'Disaggregation Records'!$D$93:$F$181,3,FALSE)),"")</f>
        <v/>
      </c>
      <c r="E381" s="326"/>
      <c r="F381" s="326"/>
      <c r="G381" s="327" t="str">
        <f t="shared" si="24"/>
        <v/>
      </c>
      <c r="H381" s="380"/>
      <c r="I381" s="381"/>
      <c r="J381" s="381"/>
      <c r="K381" s="381"/>
      <c r="L381" s="381"/>
      <c r="M381" s="381"/>
      <c r="N381" s="381"/>
      <c r="O381" s="381"/>
      <c r="P381" s="380"/>
      <c r="Q381" s="313"/>
      <c r="R381" s="412">
        <f t="shared" si="25"/>
        <v>34</v>
      </c>
      <c r="S381" s="412" t="str">
        <f t="shared" si="26"/>
        <v/>
      </c>
      <c r="T381" s="412" t="b">
        <f t="shared" si="27"/>
        <v>0</v>
      </c>
      <c r="U381" s="412" t="s">
        <v>1439</v>
      </c>
      <c r="V381" s="58"/>
      <c r="W381" s="164"/>
      <c r="X381" s="164"/>
    </row>
    <row r="382" spans="1:24" x14ac:dyDescent="0.2">
      <c r="A382" s="312">
        <v>6</v>
      </c>
      <c r="B382" s="324" t="str">
        <f>IFERROR(VLOOKUP(A382,'Coverage Indicators - Section D'!$A$10:$Y$42,25,FALSE),"")</f>
        <v/>
      </c>
      <c r="C382" s="410" t="str">
        <f>IFERROR(IF(VLOOKUP(S382,'Disaggregation Records'!$D$93:$E$181,2,FALSE)=0,"",VLOOKUP(S382,'Disaggregation Records'!$D$93:$E$181,2,FALSE)),"")</f>
        <v/>
      </c>
      <c r="D382" s="410" t="str">
        <f>IFERROR(IF(VLOOKUP(S382,'Disaggregation Records'!$D$93:$F$181,3,FALSE)=0,"",VLOOKUP(S382,'Disaggregation Records'!$D$93:$F$181,3,FALSE)),"")</f>
        <v/>
      </c>
      <c r="E382" s="326"/>
      <c r="F382" s="326"/>
      <c r="G382" s="327" t="str">
        <f t="shared" si="24"/>
        <v/>
      </c>
      <c r="H382" s="380"/>
      <c r="I382" s="381"/>
      <c r="J382" s="381"/>
      <c r="K382" s="381"/>
      <c r="L382" s="381"/>
      <c r="M382" s="381"/>
      <c r="N382" s="381"/>
      <c r="O382" s="381"/>
      <c r="P382" s="380"/>
      <c r="Q382" s="313"/>
      <c r="R382" s="412">
        <f t="shared" si="25"/>
        <v>35</v>
      </c>
      <c r="S382" s="412" t="str">
        <f t="shared" si="26"/>
        <v/>
      </c>
      <c r="T382" s="412" t="b">
        <f t="shared" si="27"/>
        <v>0</v>
      </c>
      <c r="U382" s="412" t="s">
        <v>1440</v>
      </c>
      <c r="V382" s="58"/>
      <c r="W382" s="164"/>
      <c r="X382" s="164"/>
    </row>
    <row r="383" spans="1:24" x14ac:dyDescent="0.2">
      <c r="A383" s="312">
        <v>6</v>
      </c>
      <c r="B383" s="324" t="str">
        <f>IFERROR(VLOOKUP(A383,'Coverage Indicators - Section D'!$A$10:$Y$42,25,FALSE),"")</f>
        <v/>
      </c>
      <c r="C383" s="410" t="str">
        <f>IFERROR(IF(VLOOKUP(S383,'Disaggregation Records'!$D$93:$E$181,2,FALSE)=0,"",VLOOKUP(S383,'Disaggregation Records'!$D$93:$E$181,2,FALSE)),"")</f>
        <v/>
      </c>
      <c r="D383" s="410" t="str">
        <f>IFERROR(IF(VLOOKUP(S383,'Disaggregation Records'!$D$93:$F$181,3,FALSE)=0,"",VLOOKUP(S383,'Disaggregation Records'!$D$93:$F$181,3,FALSE)),"")</f>
        <v/>
      </c>
      <c r="E383" s="326"/>
      <c r="F383" s="326"/>
      <c r="G383" s="327" t="str">
        <f t="shared" si="24"/>
        <v/>
      </c>
      <c r="H383" s="380"/>
      <c r="I383" s="381"/>
      <c r="J383" s="381"/>
      <c r="K383" s="381"/>
      <c r="L383" s="381"/>
      <c r="M383" s="381"/>
      <c r="N383" s="381"/>
      <c r="O383" s="381"/>
      <c r="P383" s="380"/>
      <c r="Q383" s="313"/>
      <c r="R383" s="412">
        <f t="shared" si="25"/>
        <v>36</v>
      </c>
      <c r="S383" s="412" t="str">
        <f t="shared" si="26"/>
        <v/>
      </c>
      <c r="T383" s="412" t="b">
        <f t="shared" si="27"/>
        <v>0</v>
      </c>
      <c r="U383" s="412" t="s">
        <v>1441</v>
      </c>
      <c r="V383" s="58"/>
      <c r="W383" s="164"/>
      <c r="X383" s="164"/>
    </row>
    <row r="384" spans="1:24" x14ac:dyDescent="0.2">
      <c r="A384" s="312">
        <v>6</v>
      </c>
      <c r="B384" s="324" t="str">
        <f>IFERROR(VLOOKUP(A384,'Coverage Indicators - Section D'!$A$10:$Y$42,25,FALSE),"")</f>
        <v/>
      </c>
      <c r="C384" s="410" t="str">
        <f>IFERROR(IF(VLOOKUP(S384,'Disaggregation Records'!$D$93:$E$181,2,FALSE)=0,"",VLOOKUP(S384,'Disaggregation Records'!$D$93:$E$181,2,FALSE)),"")</f>
        <v/>
      </c>
      <c r="D384" s="410" t="str">
        <f>IFERROR(IF(VLOOKUP(S384,'Disaggregation Records'!$D$93:$F$181,3,FALSE)=0,"",VLOOKUP(S384,'Disaggregation Records'!$D$93:$F$181,3,FALSE)),"")</f>
        <v/>
      </c>
      <c r="E384" s="326"/>
      <c r="F384" s="326"/>
      <c r="G384" s="327" t="str">
        <f t="shared" si="24"/>
        <v/>
      </c>
      <c r="H384" s="380"/>
      <c r="I384" s="381"/>
      <c r="J384" s="381"/>
      <c r="K384" s="381"/>
      <c r="L384" s="381"/>
      <c r="M384" s="381"/>
      <c r="N384" s="381"/>
      <c r="O384" s="381"/>
      <c r="P384" s="380"/>
      <c r="Q384" s="313"/>
      <c r="R384" s="412">
        <f t="shared" si="25"/>
        <v>37</v>
      </c>
      <c r="S384" s="412" t="str">
        <f t="shared" si="26"/>
        <v/>
      </c>
      <c r="T384" s="412" t="b">
        <f t="shared" si="27"/>
        <v>0</v>
      </c>
      <c r="U384" s="412" t="s">
        <v>1442</v>
      </c>
      <c r="V384" s="58"/>
      <c r="W384" s="164"/>
      <c r="X384" s="164"/>
    </row>
    <row r="385" spans="1:24" x14ac:dyDescent="0.2">
      <c r="A385" s="312">
        <v>6</v>
      </c>
      <c r="B385" s="324" t="str">
        <f>IFERROR(VLOOKUP(A385,'Coverage Indicators - Section D'!$A$10:$Y$42,25,FALSE),"")</f>
        <v/>
      </c>
      <c r="C385" s="410" t="str">
        <f>IFERROR(IF(VLOOKUP(S385,'Disaggregation Records'!$D$93:$E$181,2,FALSE)=0,"",VLOOKUP(S385,'Disaggregation Records'!$D$93:$E$181,2,FALSE)),"")</f>
        <v/>
      </c>
      <c r="D385" s="410" t="str">
        <f>IFERROR(IF(VLOOKUP(S385,'Disaggregation Records'!$D$93:$F$181,3,FALSE)=0,"",VLOOKUP(S385,'Disaggregation Records'!$D$93:$F$181,3,FALSE)),"")</f>
        <v/>
      </c>
      <c r="E385" s="326"/>
      <c r="F385" s="326"/>
      <c r="G385" s="327" t="str">
        <f t="shared" si="24"/>
        <v/>
      </c>
      <c r="H385" s="380"/>
      <c r="I385" s="381"/>
      <c r="J385" s="381"/>
      <c r="K385" s="381"/>
      <c r="L385" s="381"/>
      <c r="M385" s="381"/>
      <c r="N385" s="381"/>
      <c r="O385" s="381"/>
      <c r="P385" s="380"/>
      <c r="Q385" s="313"/>
      <c r="R385" s="412">
        <f t="shared" si="25"/>
        <v>38</v>
      </c>
      <c r="S385" s="412" t="str">
        <f t="shared" si="26"/>
        <v/>
      </c>
      <c r="T385" s="412" t="b">
        <f t="shared" si="27"/>
        <v>0</v>
      </c>
      <c r="U385" s="412" t="s">
        <v>1443</v>
      </c>
      <c r="V385" s="58"/>
      <c r="W385" s="164"/>
      <c r="X385" s="164"/>
    </row>
    <row r="386" spans="1:24" x14ac:dyDescent="0.2">
      <c r="A386" s="312">
        <v>6</v>
      </c>
      <c r="B386" s="324" t="str">
        <f>IFERROR(VLOOKUP(A386,'Coverage Indicators - Section D'!$A$10:$Y$42,25,FALSE),"")</f>
        <v/>
      </c>
      <c r="C386" s="410" t="str">
        <f>IFERROR(IF(VLOOKUP(S386,'Disaggregation Records'!$D$93:$E$181,2,FALSE)=0,"",VLOOKUP(S386,'Disaggregation Records'!$D$93:$E$181,2,FALSE)),"")</f>
        <v/>
      </c>
      <c r="D386" s="410" t="str">
        <f>IFERROR(IF(VLOOKUP(S386,'Disaggregation Records'!$D$93:$F$181,3,FALSE)=0,"",VLOOKUP(S386,'Disaggregation Records'!$D$93:$F$181,3,FALSE)),"")</f>
        <v/>
      </c>
      <c r="E386" s="326"/>
      <c r="F386" s="326"/>
      <c r="G386" s="327" t="str">
        <f t="shared" si="24"/>
        <v/>
      </c>
      <c r="H386" s="380"/>
      <c r="I386" s="381"/>
      <c r="J386" s="381"/>
      <c r="K386" s="381"/>
      <c r="L386" s="381"/>
      <c r="M386" s="381"/>
      <c r="N386" s="381"/>
      <c r="O386" s="381"/>
      <c r="P386" s="380"/>
      <c r="Q386" s="313"/>
      <c r="R386" s="412">
        <f t="shared" si="25"/>
        <v>39</v>
      </c>
      <c r="S386" s="412" t="str">
        <f t="shared" si="26"/>
        <v/>
      </c>
      <c r="T386" s="412" t="b">
        <f t="shared" si="27"/>
        <v>0</v>
      </c>
      <c r="U386" s="412" t="s">
        <v>1444</v>
      </c>
      <c r="V386" s="58"/>
      <c r="W386" s="164"/>
      <c r="X386" s="164"/>
    </row>
    <row r="387" spans="1:24" ht="64" x14ac:dyDescent="0.2">
      <c r="A387" s="312">
        <v>7</v>
      </c>
      <c r="B387" s="324" t="str">
        <f>IFERROR(VLOOKUP(A387,'Coverage Indicators - Section D'!$A$10:$Y$42,25,FALSE),"")</f>
        <v>TCP-6b: Number of TB cases (all forms) notified among key affected populations/ high risk groups (other than prisoners)</v>
      </c>
      <c r="C387" s="410" t="str">
        <f>IFERROR(IF(VLOOKUP(S387,'Disaggregation Records'!$D$93:$E$181,2,FALSE)=0,"",VLOOKUP(S387,'Disaggregation Records'!$D$93:$E$181,2,FALSE)),"")</f>
        <v>Age</v>
      </c>
      <c r="D387" s="410" t="str">
        <f>IFERROR(IF(VLOOKUP(S387,'Disaggregation Records'!$D$93:$F$181,3,FALSE)=0,"",VLOOKUP(S387,'Disaggregation Records'!$D$93:$F$181,3,FALSE)),"")</f>
        <v>U5</v>
      </c>
      <c r="E387" s="326"/>
      <c r="F387" s="326"/>
      <c r="G387" s="327" t="str">
        <f t="shared" si="24"/>
        <v/>
      </c>
      <c r="H387" s="380"/>
      <c r="I387" s="381"/>
      <c r="J387" s="381"/>
      <c r="K387" s="381"/>
      <c r="L387" s="381"/>
      <c r="M387" s="381"/>
      <c r="N387" s="381"/>
      <c r="O387" s="381"/>
      <c r="P387" s="380"/>
      <c r="Q387" s="313"/>
      <c r="R387" s="412">
        <f t="shared" si="25"/>
        <v>0</v>
      </c>
      <c r="S387" s="412" t="str">
        <f t="shared" si="26"/>
        <v>TCP-6b: Number of TB cases (all forms) notified among key affected populations/ high risk groups (other than prisoners)-0</v>
      </c>
      <c r="T387" s="412" t="b">
        <f t="shared" si="27"/>
        <v>1</v>
      </c>
      <c r="U387" s="412" t="s">
        <v>1445</v>
      </c>
      <c r="V387" s="58"/>
      <c r="W387" s="164"/>
      <c r="X387" s="164"/>
    </row>
    <row r="388" spans="1:24" ht="64" x14ac:dyDescent="0.2">
      <c r="A388" s="312">
        <v>7</v>
      </c>
      <c r="B388" s="324" t="str">
        <f>IFERROR(VLOOKUP(A388,'Coverage Indicators - Section D'!$A$10:$Y$42,25,FALSE),"")</f>
        <v>TCP-6b: Number of TB cases (all forms) notified among key affected populations/ high risk groups (other than prisoners)</v>
      </c>
      <c r="C388" s="410" t="str">
        <f>IFERROR(IF(VLOOKUP(S388,'Disaggregation Records'!$D$93:$E$181,2,FALSE)=0,"",VLOOKUP(S388,'Disaggregation Records'!$D$93:$E$181,2,FALSE)),"")</f>
        <v>Target / Risk population group</v>
      </c>
      <c r="D388" s="410" t="str">
        <f>IFERROR(IF(VLOOKUP(S388,'Disaggregation Records'!$D$93:$F$181,3,FALSE)=0,"",VLOOKUP(S388,'Disaggregation Records'!$D$93:$F$181,3,FALSE)),"")</f>
        <v>Migrant workers/ refugees/ IDPs</v>
      </c>
      <c r="E388" s="326"/>
      <c r="F388" s="326"/>
      <c r="G388" s="327" t="str">
        <f t="shared" si="24"/>
        <v/>
      </c>
      <c r="H388" s="380"/>
      <c r="I388" s="381"/>
      <c r="J388" s="381"/>
      <c r="K388" s="381"/>
      <c r="L388" s="381"/>
      <c r="M388" s="381"/>
      <c r="N388" s="381"/>
      <c r="O388" s="381"/>
      <c r="P388" s="380"/>
      <c r="Q388" s="313"/>
      <c r="R388" s="412">
        <f t="shared" si="25"/>
        <v>1</v>
      </c>
      <c r="S388" s="412" t="str">
        <f t="shared" si="26"/>
        <v>TCP-6b: Number of TB cases (all forms) notified among key affected populations/ high risk groups (other than prisoners)-1</v>
      </c>
      <c r="T388" s="412" t="b">
        <f t="shared" si="27"/>
        <v>1</v>
      </c>
      <c r="U388" s="412" t="s">
        <v>1446</v>
      </c>
      <c r="V388" s="58"/>
      <c r="W388" s="164"/>
      <c r="X388" s="164"/>
    </row>
    <row r="389" spans="1:24" ht="64" x14ac:dyDescent="0.2">
      <c r="A389" s="312">
        <v>7</v>
      </c>
      <c r="B389" s="324" t="str">
        <f>IFERROR(VLOOKUP(A389,'Coverage Indicators - Section D'!$A$10:$Y$42,25,FALSE),"")</f>
        <v>TCP-6b: Number of TB cases (all forms) notified among key affected populations/ high risk groups (other than prisoners)</v>
      </c>
      <c r="C389" s="410" t="str">
        <f>IFERROR(IF(VLOOKUP(S389,'Disaggregation Records'!$D$93:$E$181,2,FALSE)=0,"",VLOOKUP(S389,'Disaggregation Records'!$D$93:$E$181,2,FALSE)),"")</f>
        <v>Target / Risk population group</v>
      </c>
      <c r="D389" s="410" t="str">
        <f>IFERROR(IF(VLOOKUP(S389,'Disaggregation Records'!$D$93:$F$181,3,FALSE)=0,"",VLOOKUP(S389,'Disaggregation Records'!$D$93:$F$181,3,FALSE)),"")</f>
        <v>Other population group</v>
      </c>
      <c r="E389" s="326"/>
      <c r="F389" s="326"/>
      <c r="G389" s="327" t="str">
        <f t="shared" si="24"/>
        <v/>
      </c>
      <c r="H389" s="380"/>
      <c r="I389" s="381"/>
      <c r="J389" s="381"/>
      <c r="K389" s="381"/>
      <c r="L389" s="381"/>
      <c r="M389" s="381"/>
      <c r="N389" s="381"/>
      <c r="O389" s="381"/>
      <c r="P389" s="380"/>
      <c r="Q389" s="313"/>
      <c r="R389" s="412">
        <f t="shared" si="25"/>
        <v>2</v>
      </c>
      <c r="S389" s="412" t="str">
        <f t="shared" si="26"/>
        <v>TCP-6b: Number of TB cases (all forms) notified among key affected populations/ high risk groups (other than prisoners)-2</v>
      </c>
      <c r="T389" s="412" t="b">
        <f t="shared" si="27"/>
        <v>1</v>
      </c>
      <c r="U389" s="412" t="s">
        <v>1447</v>
      </c>
      <c r="V389" s="58"/>
      <c r="W389" s="164"/>
      <c r="X389" s="164"/>
    </row>
    <row r="390" spans="1:24" ht="64" x14ac:dyDescent="0.2">
      <c r="A390" s="312">
        <v>7</v>
      </c>
      <c r="B390" s="324" t="str">
        <f>IFERROR(VLOOKUP(A390,'Coverage Indicators - Section D'!$A$10:$Y$42,25,FALSE),"")</f>
        <v>TCP-6b: Number of TB cases (all forms) notified among key affected populations/ high risk groups (other than prisoners)</v>
      </c>
      <c r="C390" s="410" t="str">
        <f>IFERROR(IF(VLOOKUP(S390,'Disaggregation Records'!$D$93:$E$181,2,FALSE)=0,"",VLOOKUP(S390,'Disaggregation Records'!$D$93:$E$181,2,FALSE)),"")</f>
        <v/>
      </c>
      <c r="D390" s="410" t="str">
        <f>IFERROR(IF(VLOOKUP(S390,'Disaggregation Records'!$D$93:$F$181,3,FALSE)=0,"",VLOOKUP(S390,'Disaggregation Records'!$D$93:$F$181,3,FALSE)),"")</f>
        <v/>
      </c>
      <c r="E390" s="326"/>
      <c r="F390" s="326"/>
      <c r="G390" s="327" t="str">
        <f t="shared" si="24"/>
        <v/>
      </c>
      <c r="H390" s="380"/>
      <c r="I390" s="381"/>
      <c r="J390" s="381"/>
      <c r="K390" s="381"/>
      <c r="L390" s="381"/>
      <c r="M390" s="381"/>
      <c r="N390" s="381"/>
      <c r="O390" s="381"/>
      <c r="P390" s="380"/>
      <c r="Q390" s="313"/>
      <c r="R390" s="412">
        <f t="shared" si="25"/>
        <v>3</v>
      </c>
      <c r="S390" s="412" t="str">
        <f t="shared" si="26"/>
        <v>TCP-6b: Number of TB cases (all forms) notified among key affected populations/ high risk groups (other than prisoners)-3</v>
      </c>
      <c r="T390" s="412" t="b">
        <f t="shared" si="27"/>
        <v>1</v>
      </c>
      <c r="U390" s="412" t="s">
        <v>1448</v>
      </c>
      <c r="V390" s="58"/>
      <c r="W390" s="164"/>
      <c r="X390" s="164"/>
    </row>
    <row r="391" spans="1:24" ht="64" x14ac:dyDescent="0.2">
      <c r="A391" s="312">
        <v>7</v>
      </c>
      <c r="B391" s="324" t="str">
        <f>IFERROR(VLOOKUP(A391,'Coverage Indicators - Section D'!$A$10:$Y$42,25,FALSE),"")</f>
        <v>TCP-6b: Number of TB cases (all forms) notified among key affected populations/ high risk groups (other than prisoners)</v>
      </c>
      <c r="C391" s="410" t="str">
        <f>IFERROR(IF(VLOOKUP(S391,'Disaggregation Records'!$D$93:$E$181,2,FALSE)=0,"",VLOOKUP(S391,'Disaggregation Records'!$D$93:$E$181,2,FALSE)),"")</f>
        <v/>
      </c>
      <c r="D391" s="410" t="str">
        <f>IFERROR(IF(VLOOKUP(S391,'Disaggregation Records'!$D$93:$F$181,3,FALSE)=0,"",VLOOKUP(S391,'Disaggregation Records'!$D$93:$F$181,3,FALSE)),"")</f>
        <v/>
      </c>
      <c r="E391" s="326"/>
      <c r="F391" s="326"/>
      <c r="G391" s="327" t="str">
        <f t="shared" ref="G391:G454" si="28">IFERROR(IF(F391&lt;&gt;"",(E391/F391)*100,""),"")</f>
        <v/>
      </c>
      <c r="H391" s="380"/>
      <c r="I391" s="381"/>
      <c r="J391" s="381"/>
      <c r="K391" s="381"/>
      <c r="L391" s="381"/>
      <c r="M391" s="381"/>
      <c r="N391" s="381"/>
      <c r="O391" s="381"/>
      <c r="P391" s="380"/>
      <c r="Q391" s="313"/>
      <c r="R391" s="412">
        <f t="shared" ref="R391:R454" si="29">IF(B391=B390,R390+1,0)</f>
        <v>4</v>
      </c>
      <c r="S391" s="412" t="str">
        <f t="shared" ref="S391:S454" si="30">IF(B391&lt;&gt;"",B391&amp;"-"&amp;R391,"")</f>
        <v>TCP-6b: Number of TB cases (all forms) notified among key affected populations/ high risk groups (other than prisoners)-4</v>
      </c>
      <c r="T391" s="412" t="b">
        <f t="shared" ref="T391:T454" si="31">IFERROR(IF(B391&lt;&gt;"",TRUE,FALSE),"")</f>
        <v>1</v>
      </c>
      <c r="U391" s="412" t="s">
        <v>1449</v>
      </c>
      <c r="V391" s="58"/>
      <c r="W391" s="164"/>
      <c r="X391" s="164"/>
    </row>
    <row r="392" spans="1:24" ht="64" x14ac:dyDescent="0.2">
      <c r="A392" s="312">
        <v>7</v>
      </c>
      <c r="B392" s="324" t="str">
        <f>IFERROR(VLOOKUP(A392,'Coverage Indicators - Section D'!$A$10:$Y$42,25,FALSE),"")</f>
        <v>TCP-6b: Number of TB cases (all forms) notified among key affected populations/ high risk groups (other than prisoners)</v>
      </c>
      <c r="C392" s="410" t="str">
        <f>IFERROR(IF(VLOOKUP(S392,'Disaggregation Records'!$D$93:$E$181,2,FALSE)=0,"",VLOOKUP(S392,'Disaggregation Records'!$D$93:$E$181,2,FALSE)),"")</f>
        <v/>
      </c>
      <c r="D392" s="410" t="str">
        <f>IFERROR(IF(VLOOKUP(S392,'Disaggregation Records'!$D$93:$F$181,3,FALSE)=0,"",VLOOKUP(S392,'Disaggregation Records'!$D$93:$F$181,3,FALSE)),"")</f>
        <v/>
      </c>
      <c r="E392" s="326"/>
      <c r="F392" s="326"/>
      <c r="G392" s="327" t="str">
        <f t="shared" si="28"/>
        <v/>
      </c>
      <c r="H392" s="380"/>
      <c r="I392" s="381"/>
      <c r="J392" s="381"/>
      <c r="K392" s="381"/>
      <c r="L392" s="381"/>
      <c r="M392" s="381"/>
      <c r="N392" s="381"/>
      <c r="O392" s="381"/>
      <c r="P392" s="380"/>
      <c r="Q392" s="313"/>
      <c r="R392" s="412">
        <f t="shared" si="29"/>
        <v>5</v>
      </c>
      <c r="S392" s="412" t="str">
        <f t="shared" si="30"/>
        <v>TCP-6b: Number of TB cases (all forms) notified among key affected populations/ high risk groups (other than prisoners)-5</v>
      </c>
      <c r="T392" s="412" t="b">
        <f t="shared" si="31"/>
        <v>1</v>
      </c>
      <c r="U392" s="412" t="s">
        <v>1450</v>
      </c>
      <c r="V392" s="58"/>
      <c r="W392" s="164"/>
      <c r="X392" s="164"/>
    </row>
    <row r="393" spans="1:24" ht="64" x14ac:dyDescent="0.2">
      <c r="A393" s="312">
        <v>7</v>
      </c>
      <c r="B393" s="324" t="str">
        <f>IFERROR(VLOOKUP(A393,'Coverage Indicators - Section D'!$A$10:$Y$42,25,FALSE),"")</f>
        <v>TCP-6b: Number of TB cases (all forms) notified among key affected populations/ high risk groups (other than prisoners)</v>
      </c>
      <c r="C393" s="410" t="str">
        <f>IFERROR(IF(VLOOKUP(S393,'Disaggregation Records'!$D$93:$E$181,2,FALSE)=0,"",VLOOKUP(S393,'Disaggregation Records'!$D$93:$E$181,2,FALSE)),"")</f>
        <v/>
      </c>
      <c r="D393" s="410" t="str">
        <f>IFERROR(IF(VLOOKUP(S393,'Disaggregation Records'!$D$93:$F$181,3,FALSE)=0,"",VLOOKUP(S393,'Disaggregation Records'!$D$93:$F$181,3,FALSE)),"")</f>
        <v/>
      </c>
      <c r="E393" s="326"/>
      <c r="F393" s="326"/>
      <c r="G393" s="327" t="str">
        <f t="shared" si="28"/>
        <v/>
      </c>
      <c r="H393" s="380"/>
      <c r="I393" s="381"/>
      <c r="J393" s="381"/>
      <c r="K393" s="381"/>
      <c r="L393" s="381"/>
      <c r="M393" s="381"/>
      <c r="N393" s="381"/>
      <c r="O393" s="381"/>
      <c r="P393" s="380"/>
      <c r="Q393" s="313"/>
      <c r="R393" s="412">
        <f t="shared" si="29"/>
        <v>6</v>
      </c>
      <c r="S393" s="412" t="str">
        <f t="shared" si="30"/>
        <v>TCP-6b: Number of TB cases (all forms) notified among key affected populations/ high risk groups (other than prisoners)-6</v>
      </c>
      <c r="T393" s="412" t="b">
        <f t="shared" si="31"/>
        <v>1</v>
      </c>
      <c r="U393" s="412" t="s">
        <v>1451</v>
      </c>
      <c r="V393" s="58"/>
      <c r="W393" s="164"/>
      <c r="X393" s="164"/>
    </row>
    <row r="394" spans="1:24" ht="64" x14ac:dyDescent="0.2">
      <c r="A394" s="312">
        <v>7</v>
      </c>
      <c r="B394" s="324" t="str">
        <f>IFERROR(VLOOKUP(A394,'Coverage Indicators - Section D'!$A$10:$Y$42,25,FALSE),"")</f>
        <v>TCP-6b: Number of TB cases (all forms) notified among key affected populations/ high risk groups (other than prisoners)</v>
      </c>
      <c r="C394" s="410" t="str">
        <f>IFERROR(IF(VLOOKUP(S394,'Disaggregation Records'!$D$93:$E$181,2,FALSE)=0,"",VLOOKUP(S394,'Disaggregation Records'!$D$93:$E$181,2,FALSE)),"")</f>
        <v/>
      </c>
      <c r="D394" s="410" t="str">
        <f>IFERROR(IF(VLOOKUP(S394,'Disaggregation Records'!$D$93:$F$181,3,FALSE)=0,"",VLOOKUP(S394,'Disaggregation Records'!$D$93:$F$181,3,FALSE)),"")</f>
        <v/>
      </c>
      <c r="E394" s="326"/>
      <c r="F394" s="326"/>
      <c r="G394" s="327" t="str">
        <f t="shared" si="28"/>
        <v/>
      </c>
      <c r="H394" s="380"/>
      <c r="I394" s="381"/>
      <c r="J394" s="381"/>
      <c r="K394" s="381"/>
      <c r="L394" s="381"/>
      <c r="M394" s="381"/>
      <c r="N394" s="381"/>
      <c r="O394" s="381"/>
      <c r="P394" s="380"/>
      <c r="Q394" s="313"/>
      <c r="R394" s="412">
        <f t="shared" si="29"/>
        <v>7</v>
      </c>
      <c r="S394" s="412" t="str">
        <f t="shared" si="30"/>
        <v>TCP-6b: Number of TB cases (all forms) notified among key affected populations/ high risk groups (other than prisoners)-7</v>
      </c>
      <c r="T394" s="412" t="b">
        <f t="shared" si="31"/>
        <v>1</v>
      </c>
      <c r="U394" s="412" t="s">
        <v>1452</v>
      </c>
      <c r="V394" s="58"/>
      <c r="W394" s="164"/>
      <c r="X394" s="164"/>
    </row>
    <row r="395" spans="1:24" ht="64" x14ac:dyDescent="0.2">
      <c r="A395" s="312">
        <v>7</v>
      </c>
      <c r="B395" s="324" t="str">
        <f>IFERROR(VLOOKUP(A395,'Coverage Indicators - Section D'!$A$10:$Y$42,25,FALSE),"")</f>
        <v>TCP-6b: Number of TB cases (all forms) notified among key affected populations/ high risk groups (other than prisoners)</v>
      </c>
      <c r="C395" s="410" t="str">
        <f>IFERROR(IF(VLOOKUP(S395,'Disaggregation Records'!$D$93:$E$181,2,FALSE)=0,"",VLOOKUP(S395,'Disaggregation Records'!$D$93:$E$181,2,FALSE)),"")</f>
        <v/>
      </c>
      <c r="D395" s="410" t="str">
        <f>IFERROR(IF(VLOOKUP(S395,'Disaggregation Records'!$D$93:$F$181,3,FALSE)=0,"",VLOOKUP(S395,'Disaggregation Records'!$D$93:$F$181,3,FALSE)),"")</f>
        <v/>
      </c>
      <c r="E395" s="326"/>
      <c r="F395" s="326"/>
      <c r="G395" s="327" t="str">
        <f t="shared" si="28"/>
        <v/>
      </c>
      <c r="H395" s="380"/>
      <c r="I395" s="381"/>
      <c r="J395" s="381"/>
      <c r="K395" s="381"/>
      <c r="L395" s="381"/>
      <c r="M395" s="381"/>
      <c r="N395" s="381"/>
      <c r="O395" s="381"/>
      <c r="P395" s="380"/>
      <c r="Q395" s="313"/>
      <c r="R395" s="412">
        <f t="shared" si="29"/>
        <v>8</v>
      </c>
      <c r="S395" s="412" t="str">
        <f t="shared" si="30"/>
        <v>TCP-6b: Number of TB cases (all forms) notified among key affected populations/ high risk groups (other than prisoners)-8</v>
      </c>
      <c r="T395" s="412" t="b">
        <f t="shared" si="31"/>
        <v>1</v>
      </c>
      <c r="U395" s="412" t="s">
        <v>1453</v>
      </c>
      <c r="V395" s="58"/>
      <c r="W395" s="164"/>
      <c r="X395" s="164"/>
    </row>
    <row r="396" spans="1:24" ht="64" x14ac:dyDescent="0.2">
      <c r="A396" s="312">
        <v>7</v>
      </c>
      <c r="B396" s="324" t="str">
        <f>IFERROR(VLOOKUP(A396,'Coverage Indicators - Section D'!$A$10:$Y$42,25,FALSE),"")</f>
        <v>TCP-6b: Number of TB cases (all forms) notified among key affected populations/ high risk groups (other than prisoners)</v>
      </c>
      <c r="C396" s="410" t="str">
        <f>IFERROR(IF(VLOOKUP(S396,'Disaggregation Records'!$D$93:$E$181,2,FALSE)=0,"",VLOOKUP(S396,'Disaggregation Records'!$D$93:$E$181,2,FALSE)),"")</f>
        <v/>
      </c>
      <c r="D396" s="410" t="str">
        <f>IFERROR(IF(VLOOKUP(S396,'Disaggregation Records'!$D$93:$F$181,3,FALSE)=0,"",VLOOKUP(S396,'Disaggregation Records'!$D$93:$F$181,3,FALSE)),"")</f>
        <v/>
      </c>
      <c r="E396" s="326"/>
      <c r="F396" s="326"/>
      <c r="G396" s="327" t="str">
        <f t="shared" si="28"/>
        <v/>
      </c>
      <c r="H396" s="380"/>
      <c r="I396" s="381"/>
      <c r="J396" s="381"/>
      <c r="K396" s="381"/>
      <c r="L396" s="381"/>
      <c r="M396" s="381"/>
      <c r="N396" s="381"/>
      <c r="O396" s="381"/>
      <c r="P396" s="380"/>
      <c r="Q396" s="313"/>
      <c r="R396" s="412">
        <f t="shared" si="29"/>
        <v>9</v>
      </c>
      <c r="S396" s="412" t="str">
        <f t="shared" si="30"/>
        <v>TCP-6b: Number of TB cases (all forms) notified among key affected populations/ high risk groups (other than prisoners)-9</v>
      </c>
      <c r="T396" s="412" t="b">
        <f t="shared" si="31"/>
        <v>1</v>
      </c>
      <c r="U396" s="412" t="s">
        <v>1454</v>
      </c>
      <c r="V396" s="58"/>
      <c r="W396" s="164"/>
      <c r="X396" s="164"/>
    </row>
    <row r="397" spans="1:24" x14ac:dyDescent="0.2">
      <c r="A397" s="312">
        <v>8</v>
      </c>
      <c r="B397" s="324" t="str">
        <f>IFERROR(VLOOKUP(A397,'Coverage Indicators - Section D'!$A$10:$Y$42,25,FALSE),"")</f>
        <v/>
      </c>
      <c r="C397" s="410" t="str">
        <f>IFERROR(IF(VLOOKUP(S397,'Disaggregation Records'!$D$93:$E$181,2,FALSE)=0,"",VLOOKUP(S397,'Disaggregation Records'!$D$93:$E$181,2,FALSE)),"")</f>
        <v/>
      </c>
      <c r="D397" s="410" t="str">
        <f>IFERROR(IF(VLOOKUP(S397,'Disaggregation Records'!$D$93:$F$181,3,FALSE)=0,"",VLOOKUP(S397,'Disaggregation Records'!$D$93:$F$181,3,FALSE)),"")</f>
        <v/>
      </c>
      <c r="E397" s="326"/>
      <c r="F397" s="326"/>
      <c r="G397" s="327" t="str">
        <f t="shared" si="28"/>
        <v/>
      </c>
      <c r="H397" s="380"/>
      <c r="I397" s="381"/>
      <c r="J397" s="381"/>
      <c r="K397" s="381"/>
      <c r="L397" s="381"/>
      <c r="M397" s="381"/>
      <c r="N397" s="381"/>
      <c r="O397" s="381"/>
      <c r="P397" s="380"/>
      <c r="Q397" s="313"/>
      <c r="R397" s="412">
        <f t="shared" si="29"/>
        <v>0</v>
      </c>
      <c r="S397" s="412" t="str">
        <f t="shared" si="30"/>
        <v/>
      </c>
      <c r="T397" s="412" t="b">
        <f t="shared" si="31"/>
        <v>0</v>
      </c>
      <c r="U397" s="412" t="s">
        <v>1455</v>
      </c>
      <c r="V397" s="58"/>
      <c r="W397" s="164"/>
      <c r="X397" s="164"/>
    </row>
    <row r="398" spans="1:24" x14ac:dyDescent="0.2">
      <c r="A398" s="312">
        <v>8</v>
      </c>
      <c r="B398" s="324" t="str">
        <f>IFERROR(VLOOKUP(A398,'Coverage Indicators - Section D'!$A$10:$Y$42,25,FALSE),"")</f>
        <v/>
      </c>
      <c r="C398" s="410" t="str">
        <f>IFERROR(IF(VLOOKUP(S398,'Disaggregation Records'!$D$93:$E$181,2,FALSE)=0,"",VLOOKUP(S398,'Disaggregation Records'!$D$93:$E$181,2,FALSE)),"")</f>
        <v/>
      </c>
      <c r="D398" s="410" t="str">
        <f>IFERROR(IF(VLOOKUP(S398,'Disaggregation Records'!$D$93:$F$181,3,FALSE)=0,"",VLOOKUP(S398,'Disaggregation Records'!$D$93:$F$181,3,FALSE)),"")</f>
        <v/>
      </c>
      <c r="E398" s="326"/>
      <c r="F398" s="326"/>
      <c r="G398" s="327" t="str">
        <f t="shared" si="28"/>
        <v/>
      </c>
      <c r="H398" s="380"/>
      <c r="I398" s="381"/>
      <c r="J398" s="381"/>
      <c r="K398" s="381"/>
      <c r="L398" s="381"/>
      <c r="M398" s="381"/>
      <c r="N398" s="381"/>
      <c r="O398" s="381"/>
      <c r="P398" s="380"/>
      <c r="Q398" s="313"/>
      <c r="R398" s="412">
        <f t="shared" si="29"/>
        <v>1</v>
      </c>
      <c r="S398" s="412" t="str">
        <f t="shared" si="30"/>
        <v/>
      </c>
      <c r="T398" s="412" t="b">
        <f t="shared" si="31"/>
        <v>0</v>
      </c>
      <c r="U398" s="412" t="s">
        <v>1456</v>
      </c>
      <c r="V398" s="58"/>
      <c r="W398" s="164"/>
      <c r="X398" s="164"/>
    </row>
    <row r="399" spans="1:24" x14ac:dyDescent="0.2">
      <c r="A399" s="312">
        <v>8</v>
      </c>
      <c r="B399" s="324" t="str">
        <f>IFERROR(VLOOKUP(A399,'Coverage Indicators - Section D'!$A$10:$Y$42,25,FALSE),"")</f>
        <v/>
      </c>
      <c r="C399" s="410" t="str">
        <f>IFERROR(IF(VLOOKUP(S399,'Disaggregation Records'!$D$93:$E$181,2,FALSE)=0,"",VLOOKUP(S399,'Disaggregation Records'!$D$93:$E$181,2,FALSE)),"")</f>
        <v/>
      </c>
      <c r="D399" s="410" t="str">
        <f>IFERROR(IF(VLOOKUP(S399,'Disaggregation Records'!$D$93:$F$181,3,FALSE)=0,"",VLOOKUP(S399,'Disaggregation Records'!$D$93:$F$181,3,FALSE)),"")</f>
        <v/>
      </c>
      <c r="E399" s="326"/>
      <c r="F399" s="326"/>
      <c r="G399" s="327" t="str">
        <f t="shared" si="28"/>
        <v/>
      </c>
      <c r="H399" s="380"/>
      <c r="I399" s="381"/>
      <c r="J399" s="381"/>
      <c r="K399" s="381"/>
      <c r="L399" s="381"/>
      <c r="M399" s="381"/>
      <c r="N399" s="381"/>
      <c r="O399" s="381"/>
      <c r="P399" s="380"/>
      <c r="Q399" s="313"/>
      <c r="R399" s="412">
        <f t="shared" si="29"/>
        <v>2</v>
      </c>
      <c r="S399" s="412" t="str">
        <f t="shared" si="30"/>
        <v/>
      </c>
      <c r="T399" s="412" t="b">
        <f t="shared" si="31"/>
        <v>0</v>
      </c>
      <c r="U399" s="412" t="s">
        <v>1457</v>
      </c>
      <c r="V399" s="58"/>
      <c r="W399" s="164"/>
      <c r="X399" s="164"/>
    </row>
    <row r="400" spans="1:24" x14ac:dyDescent="0.2">
      <c r="A400" s="312">
        <v>8</v>
      </c>
      <c r="B400" s="324" t="str">
        <f>IFERROR(VLOOKUP(A400,'Coverage Indicators - Section D'!$A$10:$Y$42,25,FALSE),"")</f>
        <v/>
      </c>
      <c r="C400" s="410" t="str">
        <f>IFERROR(IF(VLOOKUP(S400,'Disaggregation Records'!$D$93:$E$181,2,FALSE)=0,"",VLOOKUP(S400,'Disaggregation Records'!$D$93:$E$181,2,FALSE)),"")</f>
        <v/>
      </c>
      <c r="D400" s="410" t="str">
        <f>IFERROR(IF(VLOOKUP(S400,'Disaggregation Records'!$D$93:$F$181,3,FALSE)=0,"",VLOOKUP(S400,'Disaggregation Records'!$D$93:$F$181,3,FALSE)),"")</f>
        <v/>
      </c>
      <c r="E400" s="326"/>
      <c r="F400" s="326"/>
      <c r="G400" s="327" t="str">
        <f t="shared" si="28"/>
        <v/>
      </c>
      <c r="H400" s="380"/>
      <c r="I400" s="381"/>
      <c r="J400" s="381"/>
      <c r="K400" s="381"/>
      <c r="L400" s="381"/>
      <c r="M400" s="381"/>
      <c r="N400" s="381"/>
      <c r="O400" s="381"/>
      <c r="P400" s="380"/>
      <c r="Q400" s="313"/>
      <c r="R400" s="412">
        <f t="shared" si="29"/>
        <v>3</v>
      </c>
      <c r="S400" s="412" t="str">
        <f t="shared" si="30"/>
        <v/>
      </c>
      <c r="T400" s="412" t="b">
        <f t="shared" si="31"/>
        <v>0</v>
      </c>
      <c r="U400" s="412" t="s">
        <v>1458</v>
      </c>
      <c r="V400" s="58"/>
      <c r="W400" s="164"/>
      <c r="X400" s="164"/>
    </row>
    <row r="401" spans="1:24" x14ac:dyDescent="0.2">
      <c r="A401" s="312">
        <v>8</v>
      </c>
      <c r="B401" s="324" t="str">
        <f>IFERROR(VLOOKUP(A401,'Coverage Indicators - Section D'!$A$10:$Y$42,25,FALSE),"")</f>
        <v/>
      </c>
      <c r="C401" s="410" t="str">
        <f>IFERROR(IF(VLOOKUP(S401,'Disaggregation Records'!$D$93:$E$181,2,FALSE)=0,"",VLOOKUP(S401,'Disaggregation Records'!$D$93:$E$181,2,FALSE)),"")</f>
        <v/>
      </c>
      <c r="D401" s="410" t="str">
        <f>IFERROR(IF(VLOOKUP(S401,'Disaggregation Records'!$D$93:$F$181,3,FALSE)=0,"",VLOOKUP(S401,'Disaggregation Records'!$D$93:$F$181,3,FALSE)),"")</f>
        <v/>
      </c>
      <c r="E401" s="326"/>
      <c r="F401" s="326"/>
      <c r="G401" s="327" t="str">
        <f t="shared" si="28"/>
        <v/>
      </c>
      <c r="H401" s="380"/>
      <c r="I401" s="381"/>
      <c r="J401" s="381"/>
      <c r="K401" s="381"/>
      <c r="L401" s="381"/>
      <c r="M401" s="381"/>
      <c r="N401" s="381"/>
      <c r="O401" s="381"/>
      <c r="P401" s="380"/>
      <c r="Q401" s="313"/>
      <c r="R401" s="412">
        <f t="shared" si="29"/>
        <v>4</v>
      </c>
      <c r="S401" s="412" t="str">
        <f t="shared" si="30"/>
        <v/>
      </c>
      <c r="T401" s="412" t="b">
        <f t="shared" si="31"/>
        <v>0</v>
      </c>
      <c r="U401" s="412" t="s">
        <v>1459</v>
      </c>
      <c r="V401" s="58"/>
      <c r="W401" s="164"/>
      <c r="X401" s="164"/>
    </row>
    <row r="402" spans="1:24" x14ac:dyDescent="0.2">
      <c r="A402" s="312">
        <v>8</v>
      </c>
      <c r="B402" s="324" t="str">
        <f>IFERROR(VLOOKUP(A402,'Coverage Indicators - Section D'!$A$10:$Y$42,25,FALSE),"")</f>
        <v/>
      </c>
      <c r="C402" s="410" t="str">
        <f>IFERROR(IF(VLOOKUP(S402,'Disaggregation Records'!$D$93:$E$181,2,FALSE)=0,"",VLOOKUP(S402,'Disaggregation Records'!$D$93:$E$181,2,FALSE)),"")</f>
        <v/>
      </c>
      <c r="D402" s="410" t="str">
        <f>IFERROR(IF(VLOOKUP(S402,'Disaggregation Records'!$D$93:$F$181,3,FALSE)=0,"",VLOOKUP(S402,'Disaggregation Records'!$D$93:$F$181,3,FALSE)),"")</f>
        <v/>
      </c>
      <c r="E402" s="326"/>
      <c r="F402" s="326"/>
      <c r="G402" s="327" t="str">
        <f t="shared" si="28"/>
        <v/>
      </c>
      <c r="H402" s="380"/>
      <c r="I402" s="381"/>
      <c r="J402" s="381"/>
      <c r="K402" s="381"/>
      <c r="L402" s="381"/>
      <c r="M402" s="381"/>
      <c r="N402" s="381"/>
      <c r="O402" s="381"/>
      <c r="P402" s="380"/>
      <c r="Q402" s="313"/>
      <c r="R402" s="412">
        <f t="shared" si="29"/>
        <v>5</v>
      </c>
      <c r="S402" s="412" t="str">
        <f t="shared" si="30"/>
        <v/>
      </c>
      <c r="T402" s="412" t="b">
        <f t="shared" si="31"/>
        <v>0</v>
      </c>
      <c r="U402" s="412" t="s">
        <v>1460</v>
      </c>
      <c r="V402" s="58"/>
      <c r="W402" s="164"/>
      <c r="X402" s="164"/>
    </row>
    <row r="403" spans="1:24" x14ac:dyDescent="0.2">
      <c r="A403" s="312">
        <v>8</v>
      </c>
      <c r="B403" s="324" t="str">
        <f>IFERROR(VLOOKUP(A403,'Coverage Indicators - Section D'!$A$10:$Y$42,25,FALSE),"")</f>
        <v/>
      </c>
      <c r="C403" s="410" t="str">
        <f>IFERROR(IF(VLOOKUP(S403,'Disaggregation Records'!$D$93:$E$181,2,FALSE)=0,"",VLOOKUP(S403,'Disaggregation Records'!$D$93:$E$181,2,FALSE)),"")</f>
        <v/>
      </c>
      <c r="D403" s="410" t="str">
        <f>IFERROR(IF(VLOOKUP(S403,'Disaggregation Records'!$D$93:$F$181,3,FALSE)=0,"",VLOOKUP(S403,'Disaggregation Records'!$D$93:$F$181,3,FALSE)),"")</f>
        <v/>
      </c>
      <c r="E403" s="326"/>
      <c r="F403" s="326"/>
      <c r="G403" s="327" t="str">
        <f t="shared" si="28"/>
        <v/>
      </c>
      <c r="H403" s="380"/>
      <c r="I403" s="381"/>
      <c r="J403" s="381"/>
      <c r="K403" s="381"/>
      <c r="L403" s="381"/>
      <c r="M403" s="381"/>
      <c r="N403" s="381"/>
      <c r="O403" s="381"/>
      <c r="P403" s="380"/>
      <c r="Q403" s="313"/>
      <c r="R403" s="412">
        <f t="shared" si="29"/>
        <v>6</v>
      </c>
      <c r="S403" s="412" t="str">
        <f t="shared" si="30"/>
        <v/>
      </c>
      <c r="T403" s="412" t="b">
        <f t="shared" si="31"/>
        <v>0</v>
      </c>
      <c r="U403" s="412" t="s">
        <v>1461</v>
      </c>
      <c r="V403" s="58"/>
      <c r="W403" s="164"/>
      <c r="X403" s="164"/>
    </row>
    <row r="404" spans="1:24" x14ac:dyDescent="0.2">
      <c r="A404" s="312">
        <v>8</v>
      </c>
      <c r="B404" s="324" t="str">
        <f>IFERROR(VLOOKUP(A404,'Coverage Indicators - Section D'!$A$10:$Y$42,25,FALSE),"")</f>
        <v/>
      </c>
      <c r="C404" s="410" t="str">
        <f>IFERROR(IF(VLOOKUP(S404,'Disaggregation Records'!$D$93:$E$181,2,FALSE)=0,"",VLOOKUP(S404,'Disaggregation Records'!$D$93:$E$181,2,FALSE)),"")</f>
        <v/>
      </c>
      <c r="D404" s="410" t="str">
        <f>IFERROR(IF(VLOOKUP(S404,'Disaggregation Records'!$D$93:$F$181,3,FALSE)=0,"",VLOOKUP(S404,'Disaggregation Records'!$D$93:$F$181,3,FALSE)),"")</f>
        <v/>
      </c>
      <c r="E404" s="326"/>
      <c r="F404" s="326"/>
      <c r="G404" s="327" t="str">
        <f t="shared" si="28"/>
        <v/>
      </c>
      <c r="H404" s="380"/>
      <c r="I404" s="381"/>
      <c r="J404" s="381"/>
      <c r="K404" s="381"/>
      <c r="L404" s="381"/>
      <c r="M404" s="381"/>
      <c r="N404" s="381"/>
      <c r="O404" s="381"/>
      <c r="P404" s="380"/>
      <c r="Q404" s="313"/>
      <c r="R404" s="412">
        <f t="shared" si="29"/>
        <v>7</v>
      </c>
      <c r="S404" s="412" t="str">
        <f t="shared" si="30"/>
        <v/>
      </c>
      <c r="T404" s="412" t="b">
        <f t="shared" si="31"/>
        <v>0</v>
      </c>
      <c r="U404" s="412" t="s">
        <v>1462</v>
      </c>
      <c r="V404" s="58"/>
      <c r="W404" s="164"/>
      <c r="X404" s="164"/>
    </row>
    <row r="405" spans="1:24" x14ac:dyDescent="0.2">
      <c r="A405" s="312">
        <v>8</v>
      </c>
      <c r="B405" s="324" t="str">
        <f>IFERROR(VLOOKUP(A405,'Coverage Indicators - Section D'!$A$10:$Y$42,25,FALSE),"")</f>
        <v/>
      </c>
      <c r="C405" s="410" t="str">
        <f>IFERROR(IF(VLOOKUP(S405,'Disaggregation Records'!$D$93:$E$181,2,FALSE)=0,"",VLOOKUP(S405,'Disaggregation Records'!$D$93:$E$181,2,FALSE)),"")</f>
        <v/>
      </c>
      <c r="D405" s="410" t="str">
        <f>IFERROR(IF(VLOOKUP(S405,'Disaggregation Records'!$D$93:$F$181,3,FALSE)=0,"",VLOOKUP(S405,'Disaggregation Records'!$D$93:$F$181,3,FALSE)),"")</f>
        <v/>
      </c>
      <c r="E405" s="326"/>
      <c r="F405" s="326"/>
      <c r="G405" s="327" t="str">
        <f t="shared" si="28"/>
        <v/>
      </c>
      <c r="H405" s="380"/>
      <c r="I405" s="381"/>
      <c r="J405" s="381"/>
      <c r="K405" s="381"/>
      <c r="L405" s="381"/>
      <c r="M405" s="381"/>
      <c r="N405" s="381"/>
      <c r="O405" s="381"/>
      <c r="P405" s="380"/>
      <c r="Q405" s="313"/>
      <c r="R405" s="412">
        <f t="shared" si="29"/>
        <v>8</v>
      </c>
      <c r="S405" s="412" t="str">
        <f t="shared" si="30"/>
        <v/>
      </c>
      <c r="T405" s="412" t="b">
        <f t="shared" si="31"/>
        <v>0</v>
      </c>
      <c r="U405" s="412" t="s">
        <v>1463</v>
      </c>
      <c r="V405" s="58"/>
      <c r="W405" s="164"/>
      <c r="X405" s="164"/>
    </row>
    <row r="406" spans="1:24" x14ac:dyDescent="0.2">
      <c r="A406" s="312">
        <v>8</v>
      </c>
      <c r="B406" s="324" t="str">
        <f>IFERROR(VLOOKUP(A406,'Coverage Indicators - Section D'!$A$10:$Y$42,25,FALSE),"")</f>
        <v/>
      </c>
      <c r="C406" s="410" t="str">
        <f>IFERROR(IF(VLOOKUP(S406,'Disaggregation Records'!$D$93:$E$181,2,FALSE)=0,"",VLOOKUP(S406,'Disaggregation Records'!$D$93:$E$181,2,FALSE)),"")</f>
        <v/>
      </c>
      <c r="D406" s="410" t="str">
        <f>IFERROR(IF(VLOOKUP(S406,'Disaggregation Records'!$D$93:$F$181,3,FALSE)=0,"",VLOOKUP(S406,'Disaggregation Records'!$D$93:$F$181,3,FALSE)),"")</f>
        <v/>
      </c>
      <c r="E406" s="326"/>
      <c r="F406" s="326"/>
      <c r="G406" s="327" t="str">
        <f t="shared" si="28"/>
        <v/>
      </c>
      <c r="H406" s="380"/>
      <c r="I406" s="381"/>
      <c r="J406" s="381"/>
      <c r="K406" s="381"/>
      <c r="L406" s="381"/>
      <c r="M406" s="381"/>
      <c r="N406" s="381"/>
      <c r="O406" s="381"/>
      <c r="P406" s="380"/>
      <c r="Q406" s="313"/>
      <c r="R406" s="412">
        <f t="shared" si="29"/>
        <v>9</v>
      </c>
      <c r="S406" s="412" t="str">
        <f t="shared" si="30"/>
        <v/>
      </c>
      <c r="T406" s="412" t="b">
        <f t="shared" si="31"/>
        <v>0</v>
      </c>
      <c r="U406" s="412" t="s">
        <v>1464</v>
      </c>
      <c r="V406" s="58"/>
      <c r="W406" s="164"/>
      <c r="X406" s="164"/>
    </row>
    <row r="407" spans="1:24" x14ac:dyDescent="0.2">
      <c r="A407" s="312">
        <v>9</v>
      </c>
      <c r="B407" s="324" t="str">
        <f>IFERROR(VLOOKUP(A407,'Coverage Indicators - Section D'!$A$10:$Y$42,25,FALSE),"")</f>
        <v/>
      </c>
      <c r="C407" s="410" t="str">
        <f>IFERROR(IF(VLOOKUP(S407,'Disaggregation Records'!$D$93:$E$181,2,FALSE)=0,"",VLOOKUP(S407,'Disaggregation Records'!$D$93:$E$181,2,FALSE)),"")</f>
        <v/>
      </c>
      <c r="D407" s="410" t="str">
        <f>IFERROR(IF(VLOOKUP(S407,'Disaggregation Records'!$D$93:$F$181,3,FALSE)=0,"",VLOOKUP(S407,'Disaggregation Records'!$D$93:$F$181,3,FALSE)),"")</f>
        <v/>
      </c>
      <c r="E407" s="326"/>
      <c r="F407" s="326"/>
      <c r="G407" s="327" t="str">
        <f t="shared" si="28"/>
        <v/>
      </c>
      <c r="H407" s="380"/>
      <c r="I407" s="381"/>
      <c r="J407" s="381"/>
      <c r="K407" s="381"/>
      <c r="L407" s="381"/>
      <c r="M407" s="381"/>
      <c r="N407" s="381"/>
      <c r="O407" s="381"/>
      <c r="P407" s="380"/>
      <c r="Q407" s="313"/>
      <c r="R407" s="412">
        <f t="shared" si="29"/>
        <v>10</v>
      </c>
      <c r="S407" s="412" t="str">
        <f t="shared" si="30"/>
        <v/>
      </c>
      <c r="T407" s="412" t="b">
        <f t="shared" si="31"/>
        <v>0</v>
      </c>
      <c r="U407" s="412" t="s">
        <v>1465</v>
      </c>
      <c r="V407" s="58"/>
      <c r="W407" s="164"/>
      <c r="X407" s="164"/>
    </row>
    <row r="408" spans="1:24" x14ac:dyDescent="0.2">
      <c r="A408" s="312">
        <v>9</v>
      </c>
      <c r="B408" s="324" t="str">
        <f>IFERROR(VLOOKUP(A408,'Coverage Indicators - Section D'!$A$10:$Y$42,25,FALSE),"")</f>
        <v/>
      </c>
      <c r="C408" s="410" t="str">
        <f>IFERROR(IF(VLOOKUP(S408,'Disaggregation Records'!$D$93:$E$181,2,FALSE)=0,"",VLOOKUP(S408,'Disaggregation Records'!$D$93:$E$181,2,FALSE)),"")</f>
        <v/>
      </c>
      <c r="D408" s="410" t="str">
        <f>IFERROR(IF(VLOOKUP(S408,'Disaggregation Records'!$D$93:$F$181,3,FALSE)=0,"",VLOOKUP(S408,'Disaggregation Records'!$D$93:$F$181,3,FALSE)),"")</f>
        <v/>
      </c>
      <c r="E408" s="326"/>
      <c r="F408" s="326"/>
      <c r="G408" s="327" t="str">
        <f t="shared" si="28"/>
        <v/>
      </c>
      <c r="H408" s="380"/>
      <c r="I408" s="381"/>
      <c r="J408" s="381"/>
      <c r="K408" s="381"/>
      <c r="L408" s="381"/>
      <c r="M408" s="381"/>
      <c r="N408" s="381"/>
      <c r="O408" s="381"/>
      <c r="P408" s="380"/>
      <c r="Q408" s="313"/>
      <c r="R408" s="412">
        <f t="shared" si="29"/>
        <v>11</v>
      </c>
      <c r="S408" s="412" t="str">
        <f t="shared" si="30"/>
        <v/>
      </c>
      <c r="T408" s="412" t="b">
        <f t="shared" si="31"/>
        <v>0</v>
      </c>
      <c r="U408" s="412" t="s">
        <v>1466</v>
      </c>
      <c r="V408" s="58"/>
      <c r="W408" s="164"/>
      <c r="X408" s="164"/>
    </row>
    <row r="409" spans="1:24" x14ac:dyDescent="0.2">
      <c r="A409" s="312">
        <v>9</v>
      </c>
      <c r="B409" s="324" t="str">
        <f>IFERROR(VLOOKUP(A409,'Coverage Indicators - Section D'!$A$10:$Y$42,25,FALSE),"")</f>
        <v/>
      </c>
      <c r="C409" s="410" t="str">
        <f>IFERROR(IF(VLOOKUP(S409,'Disaggregation Records'!$D$93:$E$181,2,FALSE)=0,"",VLOOKUP(S409,'Disaggregation Records'!$D$93:$E$181,2,FALSE)),"")</f>
        <v/>
      </c>
      <c r="D409" s="410" t="str">
        <f>IFERROR(IF(VLOOKUP(S409,'Disaggregation Records'!$D$93:$F$181,3,FALSE)=0,"",VLOOKUP(S409,'Disaggregation Records'!$D$93:$F$181,3,FALSE)),"")</f>
        <v/>
      </c>
      <c r="E409" s="326"/>
      <c r="F409" s="326"/>
      <c r="G409" s="327" t="str">
        <f t="shared" si="28"/>
        <v/>
      </c>
      <c r="H409" s="380"/>
      <c r="I409" s="381"/>
      <c r="J409" s="381"/>
      <c r="K409" s="381"/>
      <c r="L409" s="381"/>
      <c r="M409" s="381"/>
      <c r="N409" s="381"/>
      <c r="O409" s="381"/>
      <c r="P409" s="380"/>
      <c r="Q409" s="313"/>
      <c r="R409" s="412">
        <f t="shared" si="29"/>
        <v>12</v>
      </c>
      <c r="S409" s="412" t="str">
        <f t="shared" si="30"/>
        <v/>
      </c>
      <c r="T409" s="412" t="b">
        <f t="shared" si="31"/>
        <v>0</v>
      </c>
      <c r="U409" s="412" t="s">
        <v>1467</v>
      </c>
      <c r="V409" s="58"/>
      <c r="W409" s="164"/>
      <c r="X409" s="164"/>
    </row>
    <row r="410" spans="1:24" x14ac:dyDescent="0.2">
      <c r="A410" s="312">
        <v>9</v>
      </c>
      <c r="B410" s="324" t="str">
        <f>IFERROR(VLOOKUP(A410,'Coverage Indicators - Section D'!$A$10:$Y$42,25,FALSE),"")</f>
        <v/>
      </c>
      <c r="C410" s="410" t="str">
        <f>IFERROR(IF(VLOOKUP(S410,'Disaggregation Records'!$D$93:$E$181,2,FALSE)=0,"",VLOOKUP(S410,'Disaggregation Records'!$D$93:$E$181,2,FALSE)),"")</f>
        <v/>
      </c>
      <c r="D410" s="410" t="str">
        <f>IFERROR(IF(VLOOKUP(S410,'Disaggregation Records'!$D$93:$F$181,3,FALSE)=0,"",VLOOKUP(S410,'Disaggregation Records'!$D$93:$F$181,3,FALSE)),"")</f>
        <v/>
      </c>
      <c r="E410" s="326"/>
      <c r="F410" s="326"/>
      <c r="G410" s="327" t="str">
        <f t="shared" si="28"/>
        <v/>
      </c>
      <c r="H410" s="380"/>
      <c r="I410" s="381"/>
      <c r="J410" s="381"/>
      <c r="K410" s="381"/>
      <c r="L410" s="381"/>
      <c r="M410" s="381"/>
      <c r="N410" s="381"/>
      <c r="O410" s="381"/>
      <c r="P410" s="380"/>
      <c r="Q410" s="313"/>
      <c r="R410" s="412">
        <f t="shared" si="29"/>
        <v>13</v>
      </c>
      <c r="S410" s="412" t="str">
        <f t="shared" si="30"/>
        <v/>
      </c>
      <c r="T410" s="412" t="b">
        <f t="shared" si="31"/>
        <v>0</v>
      </c>
      <c r="U410" s="412" t="s">
        <v>1468</v>
      </c>
      <c r="V410" s="58"/>
      <c r="W410" s="164"/>
      <c r="X410" s="164"/>
    </row>
    <row r="411" spans="1:24" x14ac:dyDescent="0.2">
      <c r="A411" s="312">
        <v>9</v>
      </c>
      <c r="B411" s="324" t="str">
        <f>IFERROR(VLOOKUP(A411,'Coverage Indicators - Section D'!$A$10:$Y$42,25,FALSE),"")</f>
        <v/>
      </c>
      <c r="C411" s="410" t="str">
        <f>IFERROR(IF(VLOOKUP(S411,'Disaggregation Records'!$D$93:$E$181,2,FALSE)=0,"",VLOOKUP(S411,'Disaggregation Records'!$D$93:$E$181,2,FALSE)),"")</f>
        <v/>
      </c>
      <c r="D411" s="410" t="str">
        <f>IFERROR(IF(VLOOKUP(S411,'Disaggregation Records'!$D$93:$F$181,3,FALSE)=0,"",VLOOKUP(S411,'Disaggregation Records'!$D$93:$F$181,3,FALSE)),"")</f>
        <v/>
      </c>
      <c r="E411" s="326"/>
      <c r="F411" s="326"/>
      <c r="G411" s="327" t="str">
        <f t="shared" si="28"/>
        <v/>
      </c>
      <c r="H411" s="380"/>
      <c r="I411" s="381"/>
      <c r="J411" s="381"/>
      <c r="K411" s="381"/>
      <c r="L411" s="381"/>
      <c r="M411" s="381"/>
      <c r="N411" s="381"/>
      <c r="O411" s="381"/>
      <c r="P411" s="380"/>
      <c r="Q411" s="313"/>
      <c r="R411" s="412">
        <f t="shared" si="29"/>
        <v>14</v>
      </c>
      <c r="S411" s="412" t="str">
        <f t="shared" si="30"/>
        <v/>
      </c>
      <c r="T411" s="412" t="b">
        <f t="shared" si="31"/>
        <v>0</v>
      </c>
      <c r="U411" s="412" t="s">
        <v>1469</v>
      </c>
      <c r="V411" s="58"/>
      <c r="W411" s="164"/>
      <c r="X411" s="164"/>
    </row>
    <row r="412" spans="1:24" x14ac:dyDescent="0.2">
      <c r="A412" s="312">
        <v>9</v>
      </c>
      <c r="B412" s="324" t="str">
        <f>IFERROR(VLOOKUP(A412,'Coverage Indicators - Section D'!$A$10:$Y$42,25,FALSE),"")</f>
        <v/>
      </c>
      <c r="C412" s="410" t="str">
        <f>IFERROR(IF(VLOOKUP(S412,'Disaggregation Records'!$D$93:$E$181,2,FALSE)=0,"",VLOOKUP(S412,'Disaggregation Records'!$D$93:$E$181,2,FALSE)),"")</f>
        <v/>
      </c>
      <c r="D412" s="410" t="str">
        <f>IFERROR(IF(VLOOKUP(S412,'Disaggregation Records'!$D$93:$F$181,3,FALSE)=0,"",VLOOKUP(S412,'Disaggregation Records'!$D$93:$F$181,3,FALSE)),"")</f>
        <v/>
      </c>
      <c r="E412" s="326"/>
      <c r="F412" s="326"/>
      <c r="G412" s="327" t="str">
        <f t="shared" si="28"/>
        <v/>
      </c>
      <c r="H412" s="380"/>
      <c r="I412" s="381"/>
      <c r="J412" s="381"/>
      <c r="K412" s="381"/>
      <c r="L412" s="381"/>
      <c r="M412" s="381"/>
      <c r="N412" s="381"/>
      <c r="O412" s="381"/>
      <c r="P412" s="380"/>
      <c r="Q412" s="313"/>
      <c r="R412" s="412">
        <f t="shared" si="29"/>
        <v>15</v>
      </c>
      <c r="S412" s="412" t="str">
        <f t="shared" si="30"/>
        <v/>
      </c>
      <c r="T412" s="412" t="b">
        <f t="shared" si="31"/>
        <v>0</v>
      </c>
      <c r="U412" s="412" t="s">
        <v>1470</v>
      </c>
      <c r="V412" s="58"/>
      <c r="W412" s="164"/>
      <c r="X412" s="164"/>
    </row>
    <row r="413" spans="1:24" x14ac:dyDescent="0.2">
      <c r="A413" s="312">
        <v>9</v>
      </c>
      <c r="B413" s="324" t="str">
        <f>IFERROR(VLOOKUP(A413,'Coverage Indicators - Section D'!$A$10:$Y$42,25,FALSE),"")</f>
        <v/>
      </c>
      <c r="C413" s="410" t="str">
        <f>IFERROR(IF(VLOOKUP(S413,'Disaggregation Records'!$D$93:$E$181,2,FALSE)=0,"",VLOOKUP(S413,'Disaggregation Records'!$D$93:$E$181,2,FALSE)),"")</f>
        <v/>
      </c>
      <c r="D413" s="410" t="str">
        <f>IFERROR(IF(VLOOKUP(S413,'Disaggregation Records'!$D$93:$F$181,3,FALSE)=0,"",VLOOKUP(S413,'Disaggregation Records'!$D$93:$F$181,3,FALSE)),"")</f>
        <v/>
      </c>
      <c r="E413" s="326"/>
      <c r="F413" s="326"/>
      <c r="G413" s="327" t="str">
        <f t="shared" si="28"/>
        <v/>
      </c>
      <c r="H413" s="380"/>
      <c r="I413" s="381"/>
      <c r="J413" s="381"/>
      <c r="K413" s="381"/>
      <c r="L413" s="381"/>
      <c r="M413" s="381"/>
      <c r="N413" s="381"/>
      <c r="O413" s="381"/>
      <c r="P413" s="380"/>
      <c r="Q413" s="313"/>
      <c r="R413" s="412">
        <f t="shared" si="29"/>
        <v>16</v>
      </c>
      <c r="S413" s="412" t="str">
        <f t="shared" si="30"/>
        <v/>
      </c>
      <c r="T413" s="412" t="b">
        <f t="shared" si="31"/>
        <v>0</v>
      </c>
      <c r="U413" s="412" t="s">
        <v>1471</v>
      </c>
      <c r="V413" s="58"/>
      <c r="W413" s="164"/>
      <c r="X413" s="164"/>
    </row>
    <row r="414" spans="1:24" x14ac:dyDescent="0.2">
      <c r="A414" s="312">
        <v>9</v>
      </c>
      <c r="B414" s="324" t="str">
        <f>IFERROR(VLOOKUP(A414,'Coverage Indicators - Section D'!$A$10:$Y$42,25,FALSE),"")</f>
        <v/>
      </c>
      <c r="C414" s="410" t="str">
        <f>IFERROR(IF(VLOOKUP(S414,'Disaggregation Records'!$D$93:$E$181,2,FALSE)=0,"",VLOOKUP(S414,'Disaggregation Records'!$D$93:$E$181,2,FALSE)),"")</f>
        <v/>
      </c>
      <c r="D414" s="410" t="str">
        <f>IFERROR(IF(VLOOKUP(S414,'Disaggregation Records'!$D$93:$F$181,3,FALSE)=0,"",VLOOKUP(S414,'Disaggregation Records'!$D$93:$F$181,3,FALSE)),"")</f>
        <v/>
      </c>
      <c r="E414" s="326"/>
      <c r="F414" s="326"/>
      <c r="G414" s="327" t="str">
        <f t="shared" si="28"/>
        <v/>
      </c>
      <c r="H414" s="380"/>
      <c r="I414" s="381"/>
      <c r="J414" s="381"/>
      <c r="K414" s="381"/>
      <c r="L414" s="381"/>
      <c r="M414" s="381"/>
      <c r="N414" s="381"/>
      <c r="O414" s="381"/>
      <c r="P414" s="380"/>
      <c r="Q414" s="313"/>
      <c r="R414" s="412">
        <f t="shared" si="29"/>
        <v>17</v>
      </c>
      <c r="S414" s="412" t="str">
        <f t="shared" si="30"/>
        <v/>
      </c>
      <c r="T414" s="412" t="b">
        <f t="shared" si="31"/>
        <v>0</v>
      </c>
      <c r="U414" s="412" t="s">
        <v>1472</v>
      </c>
      <c r="V414" s="58"/>
      <c r="W414" s="164"/>
      <c r="X414" s="164"/>
    </row>
    <row r="415" spans="1:24" x14ac:dyDescent="0.2">
      <c r="A415" s="312">
        <v>9</v>
      </c>
      <c r="B415" s="324" t="str">
        <f>IFERROR(VLOOKUP(A415,'Coverage Indicators - Section D'!$A$10:$Y$42,25,FALSE),"")</f>
        <v/>
      </c>
      <c r="C415" s="410" t="str">
        <f>IFERROR(IF(VLOOKUP(S415,'Disaggregation Records'!$D$93:$E$181,2,FALSE)=0,"",VLOOKUP(S415,'Disaggregation Records'!$D$93:$E$181,2,FALSE)),"")</f>
        <v/>
      </c>
      <c r="D415" s="410" t="str">
        <f>IFERROR(IF(VLOOKUP(S415,'Disaggregation Records'!$D$93:$F$181,3,FALSE)=0,"",VLOOKUP(S415,'Disaggregation Records'!$D$93:$F$181,3,FALSE)),"")</f>
        <v/>
      </c>
      <c r="E415" s="326"/>
      <c r="F415" s="326"/>
      <c r="G415" s="327" t="str">
        <f t="shared" si="28"/>
        <v/>
      </c>
      <c r="H415" s="380"/>
      <c r="I415" s="381"/>
      <c r="J415" s="381"/>
      <c r="K415" s="381"/>
      <c r="L415" s="381"/>
      <c r="M415" s="381"/>
      <c r="N415" s="381"/>
      <c r="O415" s="381"/>
      <c r="P415" s="380"/>
      <c r="Q415" s="313"/>
      <c r="R415" s="412">
        <f t="shared" si="29"/>
        <v>18</v>
      </c>
      <c r="S415" s="412" t="str">
        <f t="shared" si="30"/>
        <v/>
      </c>
      <c r="T415" s="412" t="b">
        <f t="shared" si="31"/>
        <v>0</v>
      </c>
      <c r="U415" s="412" t="s">
        <v>1473</v>
      </c>
      <c r="V415" s="58"/>
      <c r="W415" s="164"/>
      <c r="X415" s="164"/>
    </row>
    <row r="416" spans="1:24" x14ac:dyDescent="0.2">
      <c r="A416" s="312">
        <v>9</v>
      </c>
      <c r="B416" s="324" t="str">
        <f>IFERROR(VLOOKUP(A416,'Coverage Indicators - Section D'!$A$10:$Y$42,25,FALSE),"")</f>
        <v/>
      </c>
      <c r="C416" s="410" t="str">
        <f>IFERROR(IF(VLOOKUP(S416,'Disaggregation Records'!$D$93:$E$181,2,FALSE)=0,"",VLOOKUP(S416,'Disaggregation Records'!$D$93:$E$181,2,FALSE)),"")</f>
        <v/>
      </c>
      <c r="D416" s="410" t="str">
        <f>IFERROR(IF(VLOOKUP(S416,'Disaggregation Records'!$D$93:$F$181,3,FALSE)=0,"",VLOOKUP(S416,'Disaggregation Records'!$D$93:$F$181,3,FALSE)),"")</f>
        <v/>
      </c>
      <c r="E416" s="326"/>
      <c r="F416" s="326"/>
      <c r="G416" s="327" t="str">
        <f t="shared" si="28"/>
        <v/>
      </c>
      <c r="H416" s="380"/>
      <c r="I416" s="381"/>
      <c r="J416" s="381"/>
      <c r="K416" s="381"/>
      <c r="L416" s="381"/>
      <c r="M416" s="381"/>
      <c r="N416" s="381"/>
      <c r="O416" s="381"/>
      <c r="P416" s="380"/>
      <c r="Q416" s="313"/>
      <c r="R416" s="412">
        <f t="shared" si="29"/>
        <v>19</v>
      </c>
      <c r="S416" s="412" t="str">
        <f t="shared" si="30"/>
        <v/>
      </c>
      <c r="T416" s="412" t="b">
        <f t="shared" si="31"/>
        <v>0</v>
      </c>
      <c r="U416" s="412" t="s">
        <v>1474</v>
      </c>
      <c r="V416" s="58"/>
      <c r="W416" s="164"/>
      <c r="X416" s="164"/>
    </row>
    <row r="417" spans="1:24" x14ac:dyDescent="0.2">
      <c r="A417" s="312">
        <v>10</v>
      </c>
      <c r="B417" s="324" t="str">
        <f>IFERROR(VLOOKUP(A417,'Coverage Indicators - Section D'!$A$10:$Y$42,25,FALSE),"")</f>
        <v/>
      </c>
      <c r="C417" s="410" t="str">
        <f>IFERROR(IF(VLOOKUP(S417,'Disaggregation Records'!$D$93:$E$181,2,FALSE)=0,"",VLOOKUP(S417,'Disaggregation Records'!$D$93:$E$181,2,FALSE)),"")</f>
        <v/>
      </c>
      <c r="D417" s="410" t="str">
        <f>IFERROR(IF(VLOOKUP(S417,'Disaggregation Records'!$D$93:$F$181,3,FALSE)=0,"",VLOOKUP(S417,'Disaggregation Records'!$D$93:$F$181,3,FALSE)),"")</f>
        <v/>
      </c>
      <c r="E417" s="326"/>
      <c r="F417" s="326"/>
      <c r="G417" s="327" t="str">
        <f t="shared" si="28"/>
        <v/>
      </c>
      <c r="H417" s="380"/>
      <c r="I417" s="381"/>
      <c r="J417" s="381"/>
      <c r="K417" s="381"/>
      <c r="L417" s="381"/>
      <c r="M417" s="381"/>
      <c r="N417" s="381"/>
      <c r="O417" s="381"/>
      <c r="P417" s="380"/>
      <c r="Q417" s="313"/>
      <c r="R417" s="412">
        <f t="shared" si="29"/>
        <v>20</v>
      </c>
      <c r="S417" s="412" t="str">
        <f t="shared" si="30"/>
        <v/>
      </c>
      <c r="T417" s="412" t="b">
        <f t="shared" si="31"/>
        <v>0</v>
      </c>
      <c r="U417" s="412" t="s">
        <v>1475</v>
      </c>
      <c r="V417" s="58"/>
      <c r="W417" s="164"/>
      <c r="X417" s="164"/>
    </row>
    <row r="418" spans="1:24" x14ac:dyDescent="0.2">
      <c r="A418" s="312">
        <v>10</v>
      </c>
      <c r="B418" s="324" t="str">
        <f>IFERROR(VLOOKUP(A418,'Coverage Indicators - Section D'!$A$10:$Y$42,25,FALSE),"")</f>
        <v/>
      </c>
      <c r="C418" s="410" t="str">
        <f>IFERROR(IF(VLOOKUP(S418,'Disaggregation Records'!$D$93:$E$181,2,FALSE)=0,"",VLOOKUP(S418,'Disaggregation Records'!$D$93:$E$181,2,FALSE)),"")</f>
        <v/>
      </c>
      <c r="D418" s="410" t="str">
        <f>IFERROR(IF(VLOOKUP(S418,'Disaggregation Records'!$D$93:$F$181,3,FALSE)=0,"",VLOOKUP(S418,'Disaggregation Records'!$D$93:$F$181,3,FALSE)),"")</f>
        <v/>
      </c>
      <c r="E418" s="326"/>
      <c r="F418" s="326"/>
      <c r="G418" s="327" t="str">
        <f t="shared" si="28"/>
        <v/>
      </c>
      <c r="H418" s="380"/>
      <c r="I418" s="381"/>
      <c r="J418" s="381"/>
      <c r="K418" s="381"/>
      <c r="L418" s="381"/>
      <c r="M418" s="381"/>
      <c r="N418" s="381"/>
      <c r="O418" s="381"/>
      <c r="P418" s="380"/>
      <c r="Q418" s="313"/>
      <c r="R418" s="412">
        <f t="shared" si="29"/>
        <v>21</v>
      </c>
      <c r="S418" s="412" t="str">
        <f t="shared" si="30"/>
        <v/>
      </c>
      <c r="T418" s="412" t="b">
        <f t="shared" si="31"/>
        <v>0</v>
      </c>
      <c r="U418" s="412" t="s">
        <v>1476</v>
      </c>
      <c r="V418" s="58"/>
      <c r="W418" s="164"/>
      <c r="X418" s="164"/>
    </row>
    <row r="419" spans="1:24" x14ac:dyDescent="0.2">
      <c r="A419" s="312">
        <v>10</v>
      </c>
      <c r="B419" s="324" t="str">
        <f>IFERROR(VLOOKUP(A419,'Coverage Indicators - Section D'!$A$10:$Y$42,25,FALSE),"")</f>
        <v/>
      </c>
      <c r="C419" s="410" t="str">
        <f>IFERROR(IF(VLOOKUP(S419,'Disaggregation Records'!$D$93:$E$181,2,FALSE)=0,"",VLOOKUP(S419,'Disaggregation Records'!$D$93:$E$181,2,FALSE)),"")</f>
        <v/>
      </c>
      <c r="D419" s="410" t="str">
        <f>IFERROR(IF(VLOOKUP(S419,'Disaggregation Records'!$D$93:$F$181,3,FALSE)=0,"",VLOOKUP(S419,'Disaggregation Records'!$D$93:$F$181,3,FALSE)),"")</f>
        <v/>
      </c>
      <c r="E419" s="326"/>
      <c r="F419" s="326"/>
      <c r="G419" s="327" t="str">
        <f t="shared" si="28"/>
        <v/>
      </c>
      <c r="H419" s="380"/>
      <c r="I419" s="381"/>
      <c r="J419" s="381"/>
      <c r="K419" s="381"/>
      <c r="L419" s="381"/>
      <c r="M419" s="381"/>
      <c r="N419" s="381"/>
      <c r="O419" s="381"/>
      <c r="P419" s="380"/>
      <c r="Q419" s="313"/>
      <c r="R419" s="412">
        <f t="shared" si="29"/>
        <v>22</v>
      </c>
      <c r="S419" s="412" t="str">
        <f t="shared" si="30"/>
        <v/>
      </c>
      <c r="T419" s="412" t="b">
        <f t="shared" si="31"/>
        <v>0</v>
      </c>
      <c r="U419" s="412" t="s">
        <v>1477</v>
      </c>
      <c r="V419" s="58"/>
      <c r="W419" s="164"/>
      <c r="X419" s="164"/>
    </row>
    <row r="420" spans="1:24" x14ac:dyDescent="0.2">
      <c r="A420" s="312">
        <v>10</v>
      </c>
      <c r="B420" s="324" t="str">
        <f>IFERROR(VLOOKUP(A420,'Coverage Indicators - Section D'!$A$10:$Y$42,25,FALSE),"")</f>
        <v/>
      </c>
      <c r="C420" s="410" t="str">
        <f>IFERROR(IF(VLOOKUP(S420,'Disaggregation Records'!$D$93:$E$181,2,FALSE)=0,"",VLOOKUP(S420,'Disaggregation Records'!$D$93:$E$181,2,FALSE)),"")</f>
        <v/>
      </c>
      <c r="D420" s="410" t="str">
        <f>IFERROR(IF(VLOOKUP(S420,'Disaggregation Records'!$D$93:$F$181,3,FALSE)=0,"",VLOOKUP(S420,'Disaggregation Records'!$D$93:$F$181,3,FALSE)),"")</f>
        <v/>
      </c>
      <c r="E420" s="326"/>
      <c r="F420" s="326"/>
      <c r="G420" s="327" t="str">
        <f t="shared" si="28"/>
        <v/>
      </c>
      <c r="H420" s="380"/>
      <c r="I420" s="381"/>
      <c r="J420" s="381"/>
      <c r="K420" s="381"/>
      <c r="L420" s="381"/>
      <c r="M420" s="381"/>
      <c r="N420" s="381"/>
      <c r="O420" s="381"/>
      <c r="P420" s="380"/>
      <c r="Q420" s="313"/>
      <c r="R420" s="412">
        <f t="shared" si="29"/>
        <v>23</v>
      </c>
      <c r="S420" s="412" t="str">
        <f t="shared" si="30"/>
        <v/>
      </c>
      <c r="T420" s="412" t="b">
        <f t="shared" si="31"/>
        <v>0</v>
      </c>
      <c r="U420" s="412" t="s">
        <v>1478</v>
      </c>
      <c r="V420" s="58"/>
      <c r="W420" s="164"/>
      <c r="X420" s="164"/>
    </row>
    <row r="421" spans="1:24" x14ac:dyDescent="0.2">
      <c r="A421" s="312">
        <v>10</v>
      </c>
      <c r="B421" s="324" t="str">
        <f>IFERROR(VLOOKUP(A421,'Coverage Indicators - Section D'!$A$10:$Y$42,25,FALSE),"")</f>
        <v/>
      </c>
      <c r="C421" s="410" t="str">
        <f>IFERROR(IF(VLOOKUP(S421,'Disaggregation Records'!$D$93:$E$181,2,FALSE)=0,"",VLOOKUP(S421,'Disaggregation Records'!$D$93:$E$181,2,FALSE)),"")</f>
        <v/>
      </c>
      <c r="D421" s="410" t="str">
        <f>IFERROR(IF(VLOOKUP(S421,'Disaggregation Records'!$D$93:$F$181,3,FALSE)=0,"",VLOOKUP(S421,'Disaggregation Records'!$D$93:$F$181,3,FALSE)),"")</f>
        <v/>
      </c>
      <c r="E421" s="326"/>
      <c r="F421" s="326"/>
      <c r="G421" s="327" t="str">
        <f t="shared" si="28"/>
        <v/>
      </c>
      <c r="H421" s="380"/>
      <c r="I421" s="381"/>
      <c r="J421" s="381"/>
      <c r="K421" s="381"/>
      <c r="L421" s="381"/>
      <c r="M421" s="381"/>
      <c r="N421" s="381"/>
      <c r="O421" s="381"/>
      <c r="P421" s="380"/>
      <c r="Q421" s="313"/>
      <c r="R421" s="412">
        <f t="shared" si="29"/>
        <v>24</v>
      </c>
      <c r="S421" s="412" t="str">
        <f t="shared" si="30"/>
        <v/>
      </c>
      <c r="T421" s="412" t="b">
        <f t="shared" si="31"/>
        <v>0</v>
      </c>
      <c r="U421" s="412" t="s">
        <v>1479</v>
      </c>
      <c r="V421" s="58"/>
      <c r="W421" s="164"/>
      <c r="X421" s="164"/>
    </row>
    <row r="422" spans="1:24" x14ac:dyDescent="0.2">
      <c r="A422" s="312">
        <v>10</v>
      </c>
      <c r="B422" s="324" t="str">
        <f>IFERROR(VLOOKUP(A422,'Coverage Indicators - Section D'!$A$10:$Y$42,25,FALSE),"")</f>
        <v/>
      </c>
      <c r="C422" s="410" t="str">
        <f>IFERROR(IF(VLOOKUP(S422,'Disaggregation Records'!$D$93:$E$181,2,FALSE)=0,"",VLOOKUP(S422,'Disaggregation Records'!$D$93:$E$181,2,FALSE)),"")</f>
        <v/>
      </c>
      <c r="D422" s="410" t="str">
        <f>IFERROR(IF(VLOOKUP(S422,'Disaggregation Records'!$D$93:$F$181,3,FALSE)=0,"",VLOOKUP(S422,'Disaggregation Records'!$D$93:$F$181,3,FALSE)),"")</f>
        <v/>
      </c>
      <c r="E422" s="326"/>
      <c r="F422" s="326"/>
      <c r="G422" s="327" t="str">
        <f t="shared" si="28"/>
        <v/>
      </c>
      <c r="H422" s="380"/>
      <c r="I422" s="381"/>
      <c r="J422" s="381"/>
      <c r="K422" s="381"/>
      <c r="L422" s="381"/>
      <c r="M422" s="381"/>
      <c r="N422" s="381"/>
      <c r="O422" s="381"/>
      <c r="P422" s="380"/>
      <c r="Q422" s="313"/>
      <c r="R422" s="412">
        <f t="shared" si="29"/>
        <v>25</v>
      </c>
      <c r="S422" s="412" t="str">
        <f t="shared" si="30"/>
        <v/>
      </c>
      <c r="T422" s="412" t="b">
        <f t="shared" si="31"/>
        <v>0</v>
      </c>
      <c r="U422" s="412" t="s">
        <v>1480</v>
      </c>
      <c r="V422" s="58"/>
      <c r="W422" s="164"/>
      <c r="X422" s="164"/>
    </row>
    <row r="423" spans="1:24" x14ac:dyDescent="0.2">
      <c r="A423" s="312">
        <v>10</v>
      </c>
      <c r="B423" s="324" t="str">
        <f>IFERROR(VLOOKUP(A423,'Coverage Indicators - Section D'!$A$10:$Y$42,25,FALSE),"")</f>
        <v/>
      </c>
      <c r="C423" s="410" t="str">
        <f>IFERROR(IF(VLOOKUP(S423,'Disaggregation Records'!$D$93:$E$181,2,FALSE)=0,"",VLOOKUP(S423,'Disaggregation Records'!$D$93:$E$181,2,FALSE)),"")</f>
        <v/>
      </c>
      <c r="D423" s="410" t="str">
        <f>IFERROR(IF(VLOOKUP(S423,'Disaggregation Records'!$D$93:$F$181,3,FALSE)=0,"",VLOOKUP(S423,'Disaggregation Records'!$D$93:$F$181,3,FALSE)),"")</f>
        <v/>
      </c>
      <c r="E423" s="326"/>
      <c r="F423" s="326"/>
      <c r="G423" s="327" t="str">
        <f t="shared" si="28"/>
        <v/>
      </c>
      <c r="H423" s="380"/>
      <c r="I423" s="381"/>
      <c r="J423" s="381"/>
      <c r="K423" s="381"/>
      <c r="L423" s="381"/>
      <c r="M423" s="381"/>
      <c r="N423" s="381"/>
      <c r="O423" s="381"/>
      <c r="P423" s="380"/>
      <c r="Q423" s="313"/>
      <c r="R423" s="412">
        <f t="shared" si="29"/>
        <v>26</v>
      </c>
      <c r="S423" s="412" t="str">
        <f t="shared" si="30"/>
        <v/>
      </c>
      <c r="T423" s="412" t="b">
        <f t="shared" si="31"/>
        <v>0</v>
      </c>
      <c r="U423" s="412" t="s">
        <v>1481</v>
      </c>
      <c r="V423" s="58"/>
      <c r="W423" s="164"/>
      <c r="X423" s="164"/>
    </row>
    <row r="424" spans="1:24" x14ac:dyDescent="0.2">
      <c r="A424" s="312">
        <v>10</v>
      </c>
      <c r="B424" s="324" t="str">
        <f>IFERROR(VLOOKUP(A424,'Coverage Indicators - Section D'!$A$10:$Y$42,25,FALSE),"")</f>
        <v/>
      </c>
      <c r="C424" s="410" t="str">
        <f>IFERROR(IF(VLOOKUP(S424,'Disaggregation Records'!$D$93:$E$181,2,FALSE)=0,"",VLOOKUP(S424,'Disaggregation Records'!$D$93:$E$181,2,FALSE)),"")</f>
        <v/>
      </c>
      <c r="D424" s="410" t="str">
        <f>IFERROR(IF(VLOOKUP(S424,'Disaggregation Records'!$D$93:$F$181,3,FALSE)=0,"",VLOOKUP(S424,'Disaggregation Records'!$D$93:$F$181,3,FALSE)),"")</f>
        <v/>
      </c>
      <c r="E424" s="326"/>
      <c r="F424" s="326"/>
      <c r="G424" s="327" t="str">
        <f t="shared" si="28"/>
        <v/>
      </c>
      <c r="H424" s="380"/>
      <c r="I424" s="381"/>
      <c r="J424" s="381"/>
      <c r="K424" s="381"/>
      <c r="L424" s="381"/>
      <c r="M424" s="381"/>
      <c r="N424" s="381"/>
      <c r="O424" s="381"/>
      <c r="P424" s="380"/>
      <c r="Q424" s="313"/>
      <c r="R424" s="412">
        <f t="shared" si="29"/>
        <v>27</v>
      </c>
      <c r="S424" s="412" t="str">
        <f t="shared" si="30"/>
        <v/>
      </c>
      <c r="T424" s="412" t="b">
        <f t="shared" si="31"/>
        <v>0</v>
      </c>
      <c r="U424" s="412" t="s">
        <v>1482</v>
      </c>
      <c r="V424" s="58"/>
      <c r="W424" s="164"/>
      <c r="X424" s="164"/>
    </row>
    <row r="425" spans="1:24" x14ac:dyDescent="0.2">
      <c r="A425" s="312">
        <v>10</v>
      </c>
      <c r="B425" s="324" t="str">
        <f>IFERROR(VLOOKUP(A425,'Coverage Indicators - Section D'!$A$10:$Y$42,25,FALSE),"")</f>
        <v/>
      </c>
      <c r="C425" s="410" t="str">
        <f>IFERROR(IF(VLOOKUP(S425,'Disaggregation Records'!$D$93:$E$181,2,FALSE)=0,"",VLOOKUP(S425,'Disaggregation Records'!$D$93:$E$181,2,FALSE)),"")</f>
        <v/>
      </c>
      <c r="D425" s="410" t="str">
        <f>IFERROR(IF(VLOOKUP(S425,'Disaggregation Records'!$D$93:$F$181,3,FALSE)=0,"",VLOOKUP(S425,'Disaggregation Records'!$D$93:$F$181,3,FALSE)),"")</f>
        <v/>
      </c>
      <c r="E425" s="326"/>
      <c r="F425" s="326"/>
      <c r="G425" s="327" t="str">
        <f t="shared" si="28"/>
        <v/>
      </c>
      <c r="H425" s="380"/>
      <c r="I425" s="381"/>
      <c r="J425" s="381"/>
      <c r="K425" s="381"/>
      <c r="L425" s="381"/>
      <c r="M425" s="381"/>
      <c r="N425" s="381"/>
      <c r="O425" s="381"/>
      <c r="P425" s="380"/>
      <c r="Q425" s="313"/>
      <c r="R425" s="412">
        <f t="shared" si="29"/>
        <v>28</v>
      </c>
      <c r="S425" s="412" t="str">
        <f t="shared" si="30"/>
        <v/>
      </c>
      <c r="T425" s="412" t="b">
        <f t="shared" si="31"/>
        <v>0</v>
      </c>
      <c r="U425" s="412" t="s">
        <v>1483</v>
      </c>
      <c r="V425" s="58"/>
      <c r="W425" s="164"/>
      <c r="X425" s="164"/>
    </row>
    <row r="426" spans="1:24" x14ac:dyDescent="0.2">
      <c r="A426" s="312">
        <v>10</v>
      </c>
      <c r="B426" s="324" t="str">
        <f>IFERROR(VLOOKUP(A426,'Coverage Indicators - Section D'!$A$10:$Y$42,25,FALSE),"")</f>
        <v/>
      </c>
      <c r="C426" s="410" t="str">
        <f>IFERROR(IF(VLOOKUP(S426,'Disaggregation Records'!$D$93:$E$181,2,FALSE)=0,"",VLOOKUP(S426,'Disaggregation Records'!$D$93:$E$181,2,FALSE)),"")</f>
        <v/>
      </c>
      <c r="D426" s="410" t="str">
        <f>IFERROR(IF(VLOOKUP(S426,'Disaggregation Records'!$D$93:$F$181,3,FALSE)=0,"",VLOOKUP(S426,'Disaggregation Records'!$D$93:$F$181,3,FALSE)),"")</f>
        <v/>
      </c>
      <c r="E426" s="326"/>
      <c r="F426" s="326"/>
      <c r="G426" s="327" t="str">
        <f t="shared" si="28"/>
        <v/>
      </c>
      <c r="H426" s="380"/>
      <c r="I426" s="381"/>
      <c r="J426" s="381"/>
      <c r="K426" s="381"/>
      <c r="L426" s="381"/>
      <c r="M426" s="381"/>
      <c r="N426" s="381"/>
      <c r="O426" s="381"/>
      <c r="P426" s="380"/>
      <c r="Q426" s="313"/>
      <c r="R426" s="412">
        <f t="shared" si="29"/>
        <v>29</v>
      </c>
      <c r="S426" s="412" t="str">
        <f t="shared" si="30"/>
        <v/>
      </c>
      <c r="T426" s="412" t="b">
        <f t="shared" si="31"/>
        <v>0</v>
      </c>
      <c r="U426" s="412" t="s">
        <v>1484</v>
      </c>
      <c r="V426" s="58"/>
      <c r="W426" s="164"/>
      <c r="X426" s="164"/>
    </row>
    <row r="427" spans="1:24" x14ac:dyDescent="0.2">
      <c r="A427" s="312">
        <v>11</v>
      </c>
      <c r="B427" s="324" t="str">
        <f>IFERROR(VLOOKUP(A427,'Coverage Indicators - Section D'!$A$10:$Y$42,25,FALSE),"")</f>
        <v/>
      </c>
      <c r="C427" s="410" t="str">
        <f>IFERROR(IF(VLOOKUP(S427,'Disaggregation Records'!$D$93:$E$181,2,FALSE)=0,"",VLOOKUP(S427,'Disaggregation Records'!$D$93:$E$181,2,FALSE)),"")</f>
        <v/>
      </c>
      <c r="D427" s="410" t="str">
        <f>IFERROR(IF(VLOOKUP(S427,'Disaggregation Records'!$D$93:$F$181,3,FALSE)=0,"",VLOOKUP(S427,'Disaggregation Records'!$D$93:$F$181,3,FALSE)),"")</f>
        <v/>
      </c>
      <c r="E427" s="326"/>
      <c r="F427" s="326"/>
      <c r="G427" s="327" t="str">
        <f t="shared" si="28"/>
        <v/>
      </c>
      <c r="H427" s="380"/>
      <c r="I427" s="381"/>
      <c r="J427" s="381"/>
      <c r="K427" s="381"/>
      <c r="L427" s="381"/>
      <c r="M427" s="381"/>
      <c r="N427" s="381"/>
      <c r="O427" s="381"/>
      <c r="P427" s="380"/>
      <c r="Q427" s="313"/>
      <c r="R427" s="412">
        <f t="shared" si="29"/>
        <v>30</v>
      </c>
      <c r="S427" s="412" t="str">
        <f t="shared" si="30"/>
        <v/>
      </c>
      <c r="T427" s="412" t="b">
        <f t="shared" si="31"/>
        <v>0</v>
      </c>
      <c r="U427" s="412" t="s">
        <v>1485</v>
      </c>
      <c r="V427" s="58"/>
      <c r="W427" s="164"/>
      <c r="X427" s="164"/>
    </row>
    <row r="428" spans="1:24" x14ac:dyDescent="0.2">
      <c r="A428" s="312">
        <v>11</v>
      </c>
      <c r="B428" s="324" t="str">
        <f>IFERROR(VLOOKUP(A428,'Coverage Indicators - Section D'!$A$10:$Y$42,25,FALSE),"")</f>
        <v/>
      </c>
      <c r="C428" s="410" t="str">
        <f>IFERROR(IF(VLOOKUP(S428,'Disaggregation Records'!$D$93:$E$181,2,FALSE)=0,"",VLOOKUP(S428,'Disaggregation Records'!$D$93:$E$181,2,FALSE)),"")</f>
        <v/>
      </c>
      <c r="D428" s="410" t="str">
        <f>IFERROR(IF(VLOOKUP(S428,'Disaggregation Records'!$D$93:$F$181,3,FALSE)=0,"",VLOOKUP(S428,'Disaggregation Records'!$D$93:$F$181,3,FALSE)),"")</f>
        <v/>
      </c>
      <c r="E428" s="326"/>
      <c r="F428" s="326"/>
      <c r="G428" s="327" t="str">
        <f t="shared" si="28"/>
        <v/>
      </c>
      <c r="H428" s="380"/>
      <c r="I428" s="381"/>
      <c r="J428" s="381"/>
      <c r="K428" s="381"/>
      <c r="L428" s="381"/>
      <c r="M428" s="381"/>
      <c r="N428" s="381"/>
      <c r="O428" s="381"/>
      <c r="P428" s="380"/>
      <c r="Q428" s="313"/>
      <c r="R428" s="412">
        <f t="shared" si="29"/>
        <v>31</v>
      </c>
      <c r="S428" s="412" t="str">
        <f t="shared" si="30"/>
        <v/>
      </c>
      <c r="T428" s="412" t="b">
        <f t="shared" si="31"/>
        <v>0</v>
      </c>
      <c r="U428" s="412" t="s">
        <v>1486</v>
      </c>
      <c r="V428" s="58"/>
      <c r="W428" s="164"/>
      <c r="X428" s="164"/>
    </row>
    <row r="429" spans="1:24" x14ac:dyDescent="0.2">
      <c r="A429" s="312">
        <v>11</v>
      </c>
      <c r="B429" s="324" t="str">
        <f>IFERROR(VLOOKUP(A429,'Coverage Indicators - Section D'!$A$10:$Y$42,25,FALSE),"")</f>
        <v/>
      </c>
      <c r="C429" s="410" t="str">
        <f>IFERROR(IF(VLOOKUP(S429,'Disaggregation Records'!$D$93:$E$181,2,FALSE)=0,"",VLOOKUP(S429,'Disaggregation Records'!$D$93:$E$181,2,FALSE)),"")</f>
        <v/>
      </c>
      <c r="D429" s="410" t="str">
        <f>IFERROR(IF(VLOOKUP(S429,'Disaggregation Records'!$D$93:$F$181,3,FALSE)=0,"",VLOOKUP(S429,'Disaggregation Records'!$D$93:$F$181,3,FALSE)),"")</f>
        <v/>
      </c>
      <c r="E429" s="326"/>
      <c r="F429" s="326"/>
      <c r="G429" s="327" t="str">
        <f t="shared" si="28"/>
        <v/>
      </c>
      <c r="H429" s="380"/>
      <c r="I429" s="381"/>
      <c r="J429" s="381"/>
      <c r="K429" s="381"/>
      <c r="L429" s="381"/>
      <c r="M429" s="381"/>
      <c r="N429" s="381"/>
      <c r="O429" s="381"/>
      <c r="P429" s="380"/>
      <c r="Q429" s="313"/>
      <c r="R429" s="412">
        <f t="shared" si="29"/>
        <v>32</v>
      </c>
      <c r="S429" s="412" t="str">
        <f t="shared" si="30"/>
        <v/>
      </c>
      <c r="T429" s="412" t="b">
        <f t="shared" si="31"/>
        <v>0</v>
      </c>
      <c r="U429" s="412" t="s">
        <v>1487</v>
      </c>
      <c r="V429" s="58"/>
      <c r="W429" s="164"/>
      <c r="X429" s="164"/>
    </row>
    <row r="430" spans="1:24" x14ac:dyDescent="0.2">
      <c r="A430" s="312">
        <v>11</v>
      </c>
      <c r="B430" s="324" t="str">
        <f>IFERROR(VLOOKUP(A430,'Coverage Indicators - Section D'!$A$10:$Y$42,25,FALSE),"")</f>
        <v/>
      </c>
      <c r="C430" s="410" t="str">
        <f>IFERROR(IF(VLOOKUP(S430,'Disaggregation Records'!$D$93:$E$181,2,FALSE)=0,"",VLOOKUP(S430,'Disaggregation Records'!$D$93:$E$181,2,FALSE)),"")</f>
        <v/>
      </c>
      <c r="D430" s="410" t="str">
        <f>IFERROR(IF(VLOOKUP(S430,'Disaggregation Records'!$D$93:$F$181,3,FALSE)=0,"",VLOOKUP(S430,'Disaggregation Records'!$D$93:$F$181,3,FALSE)),"")</f>
        <v/>
      </c>
      <c r="E430" s="326"/>
      <c r="F430" s="326"/>
      <c r="G430" s="327" t="str">
        <f t="shared" si="28"/>
        <v/>
      </c>
      <c r="H430" s="380"/>
      <c r="I430" s="381"/>
      <c r="J430" s="381"/>
      <c r="K430" s="381"/>
      <c r="L430" s="381"/>
      <c r="M430" s="381"/>
      <c r="N430" s="381"/>
      <c r="O430" s="381"/>
      <c r="P430" s="380"/>
      <c r="Q430" s="313"/>
      <c r="R430" s="412">
        <f t="shared" si="29"/>
        <v>33</v>
      </c>
      <c r="S430" s="412" t="str">
        <f t="shared" si="30"/>
        <v/>
      </c>
      <c r="T430" s="412" t="b">
        <f t="shared" si="31"/>
        <v>0</v>
      </c>
      <c r="U430" s="412" t="s">
        <v>1488</v>
      </c>
      <c r="V430" s="58"/>
      <c r="W430" s="164"/>
      <c r="X430" s="164"/>
    </row>
    <row r="431" spans="1:24" x14ac:dyDescent="0.2">
      <c r="A431" s="312">
        <v>11</v>
      </c>
      <c r="B431" s="324" t="str">
        <f>IFERROR(VLOOKUP(A431,'Coverage Indicators - Section D'!$A$10:$Y$42,25,FALSE),"")</f>
        <v/>
      </c>
      <c r="C431" s="410" t="str">
        <f>IFERROR(IF(VLOOKUP(S431,'Disaggregation Records'!$D$93:$E$181,2,FALSE)=0,"",VLOOKUP(S431,'Disaggregation Records'!$D$93:$E$181,2,FALSE)),"")</f>
        <v/>
      </c>
      <c r="D431" s="410" t="str">
        <f>IFERROR(IF(VLOOKUP(S431,'Disaggregation Records'!$D$93:$F$181,3,FALSE)=0,"",VLOOKUP(S431,'Disaggregation Records'!$D$93:$F$181,3,FALSE)),"")</f>
        <v/>
      </c>
      <c r="E431" s="326"/>
      <c r="F431" s="326"/>
      <c r="G431" s="327" t="str">
        <f t="shared" si="28"/>
        <v/>
      </c>
      <c r="H431" s="380"/>
      <c r="I431" s="381"/>
      <c r="J431" s="381"/>
      <c r="K431" s="381"/>
      <c r="L431" s="381"/>
      <c r="M431" s="381"/>
      <c r="N431" s="381"/>
      <c r="O431" s="381"/>
      <c r="P431" s="380"/>
      <c r="Q431" s="313"/>
      <c r="R431" s="412">
        <f t="shared" si="29"/>
        <v>34</v>
      </c>
      <c r="S431" s="412" t="str">
        <f t="shared" si="30"/>
        <v/>
      </c>
      <c r="T431" s="412" t="b">
        <f t="shared" si="31"/>
        <v>0</v>
      </c>
      <c r="U431" s="412" t="s">
        <v>1489</v>
      </c>
      <c r="V431" s="58"/>
      <c r="W431" s="164"/>
      <c r="X431" s="164"/>
    </row>
    <row r="432" spans="1:24" x14ac:dyDescent="0.2">
      <c r="A432" s="312">
        <v>11</v>
      </c>
      <c r="B432" s="324" t="str">
        <f>IFERROR(VLOOKUP(A432,'Coverage Indicators - Section D'!$A$10:$Y$42,25,FALSE),"")</f>
        <v/>
      </c>
      <c r="C432" s="410" t="str">
        <f>IFERROR(IF(VLOOKUP(S432,'Disaggregation Records'!$D$93:$E$181,2,FALSE)=0,"",VLOOKUP(S432,'Disaggregation Records'!$D$93:$E$181,2,FALSE)),"")</f>
        <v/>
      </c>
      <c r="D432" s="410" t="str">
        <f>IFERROR(IF(VLOOKUP(S432,'Disaggregation Records'!$D$93:$F$181,3,FALSE)=0,"",VLOOKUP(S432,'Disaggregation Records'!$D$93:$F$181,3,FALSE)),"")</f>
        <v/>
      </c>
      <c r="E432" s="326"/>
      <c r="F432" s="326"/>
      <c r="G432" s="327" t="str">
        <f t="shared" si="28"/>
        <v/>
      </c>
      <c r="H432" s="380"/>
      <c r="I432" s="381"/>
      <c r="J432" s="381"/>
      <c r="K432" s="381"/>
      <c r="L432" s="381"/>
      <c r="M432" s="381"/>
      <c r="N432" s="381"/>
      <c r="O432" s="381"/>
      <c r="P432" s="380"/>
      <c r="Q432" s="313"/>
      <c r="R432" s="412">
        <f t="shared" si="29"/>
        <v>35</v>
      </c>
      <c r="S432" s="412" t="str">
        <f t="shared" si="30"/>
        <v/>
      </c>
      <c r="T432" s="412" t="b">
        <f t="shared" si="31"/>
        <v>0</v>
      </c>
      <c r="U432" s="412" t="s">
        <v>1490</v>
      </c>
      <c r="V432" s="58"/>
      <c r="W432" s="164"/>
      <c r="X432" s="164"/>
    </row>
    <row r="433" spans="1:24" x14ac:dyDescent="0.2">
      <c r="A433" s="312">
        <v>11</v>
      </c>
      <c r="B433" s="324" t="str">
        <f>IFERROR(VLOOKUP(A433,'Coverage Indicators - Section D'!$A$10:$Y$42,25,FALSE),"")</f>
        <v/>
      </c>
      <c r="C433" s="410" t="str">
        <f>IFERROR(IF(VLOOKUP(S433,'Disaggregation Records'!$D$93:$E$181,2,FALSE)=0,"",VLOOKUP(S433,'Disaggregation Records'!$D$93:$E$181,2,FALSE)),"")</f>
        <v/>
      </c>
      <c r="D433" s="410" t="str">
        <f>IFERROR(IF(VLOOKUP(S433,'Disaggregation Records'!$D$93:$F$181,3,FALSE)=0,"",VLOOKUP(S433,'Disaggregation Records'!$D$93:$F$181,3,FALSE)),"")</f>
        <v/>
      </c>
      <c r="E433" s="326"/>
      <c r="F433" s="326"/>
      <c r="G433" s="327" t="str">
        <f t="shared" si="28"/>
        <v/>
      </c>
      <c r="H433" s="380"/>
      <c r="I433" s="381"/>
      <c r="J433" s="381"/>
      <c r="K433" s="381"/>
      <c r="L433" s="381"/>
      <c r="M433" s="381"/>
      <c r="N433" s="381"/>
      <c r="O433" s="381"/>
      <c r="P433" s="380"/>
      <c r="Q433" s="313"/>
      <c r="R433" s="412">
        <f t="shared" si="29"/>
        <v>36</v>
      </c>
      <c r="S433" s="412" t="str">
        <f t="shared" si="30"/>
        <v/>
      </c>
      <c r="T433" s="412" t="b">
        <f t="shared" si="31"/>
        <v>0</v>
      </c>
      <c r="U433" s="412" t="s">
        <v>1491</v>
      </c>
      <c r="V433" s="58"/>
      <c r="W433" s="164"/>
      <c r="X433" s="164"/>
    </row>
    <row r="434" spans="1:24" x14ac:dyDescent="0.2">
      <c r="A434" s="312">
        <v>11</v>
      </c>
      <c r="B434" s="324" t="str">
        <f>IFERROR(VLOOKUP(A434,'Coverage Indicators - Section D'!$A$10:$Y$42,25,FALSE),"")</f>
        <v/>
      </c>
      <c r="C434" s="410" t="str">
        <f>IFERROR(IF(VLOOKUP(S434,'Disaggregation Records'!$D$93:$E$181,2,FALSE)=0,"",VLOOKUP(S434,'Disaggregation Records'!$D$93:$E$181,2,FALSE)),"")</f>
        <v/>
      </c>
      <c r="D434" s="410" t="str">
        <f>IFERROR(IF(VLOOKUP(S434,'Disaggregation Records'!$D$93:$F$181,3,FALSE)=0,"",VLOOKUP(S434,'Disaggregation Records'!$D$93:$F$181,3,FALSE)),"")</f>
        <v/>
      </c>
      <c r="E434" s="326"/>
      <c r="F434" s="326"/>
      <c r="G434" s="327" t="str">
        <f t="shared" si="28"/>
        <v/>
      </c>
      <c r="H434" s="380"/>
      <c r="I434" s="381"/>
      <c r="J434" s="381"/>
      <c r="K434" s="381"/>
      <c r="L434" s="381"/>
      <c r="M434" s="381"/>
      <c r="N434" s="381"/>
      <c r="O434" s="381"/>
      <c r="P434" s="380"/>
      <c r="Q434" s="313"/>
      <c r="R434" s="412">
        <f t="shared" si="29"/>
        <v>37</v>
      </c>
      <c r="S434" s="412" t="str">
        <f t="shared" si="30"/>
        <v/>
      </c>
      <c r="T434" s="412" t="b">
        <f t="shared" si="31"/>
        <v>0</v>
      </c>
      <c r="U434" s="412" t="s">
        <v>1492</v>
      </c>
      <c r="V434" s="58"/>
      <c r="W434" s="164"/>
      <c r="X434" s="164"/>
    </row>
    <row r="435" spans="1:24" x14ac:dyDescent="0.2">
      <c r="A435" s="312">
        <v>11</v>
      </c>
      <c r="B435" s="324" t="str">
        <f>IFERROR(VLOOKUP(A435,'Coverage Indicators - Section D'!$A$10:$Y$42,25,FALSE),"")</f>
        <v/>
      </c>
      <c r="C435" s="410" t="str">
        <f>IFERROR(IF(VLOOKUP(S435,'Disaggregation Records'!$D$93:$E$181,2,FALSE)=0,"",VLOOKUP(S435,'Disaggregation Records'!$D$93:$E$181,2,FALSE)),"")</f>
        <v/>
      </c>
      <c r="D435" s="410" t="str">
        <f>IFERROR(IF(VLOOKUP(S435,'Disaggregation Records'!$D$93:$F$181,3,FALSE)=0,"",VLOOKUP(S435,'Disaggregation Records'!$D$93:$F$181,3,FALSE)),"")</f>
        <v/>
      </c>
      <c r="E435" s="326"/>
      <c r="F435" s="326"/>
      <c r="G435" s="327" t="str">
        <f t="shared" si="28"/>
        <v/>
      </c>
      <c r="H435" s="380"/>
      <c r="I435" s="381"/>
      <c r="J435" s="381"/>
      <c r="K435" s="381"/>
      <c r="L435" s="381"/>
      <c r="M435" s="381"/>
      <c r="N435" s="381"/>
      <c r="O435" s="381"/>
      <c r="P435" s="380"/>
      <c r="Q435" s="313"/>
      <c r="R435" s="412">
        <f t="shared" si="29"/>
        <v>38</v>
      </c>
      <c r="S435" s="412" t="str">
        <f t="shared" si="30"/>
        <v/>
      </c>
      <c r="T435" s="412" t="b">
        <f t="shared" si="31"/>
        <v>0</v>
      </c>
      <c r="U435" s="412" t="s">
        <v>1493</v>
      </c>
      <c r="V435" s="58"/>
      <c r="W435" s="164"/>
      <c r="X435" s="164"/>
    </row>
    <row r="436" spans="1:24" x14ac:dyDescent="0.2">
      <c r="A436" s="312">
        <v>11</v>
      </c>
      <c r="B436" s="324" t="str">
        <f>IFERROR(VLOOKUP(A436,'Coverage Indicators - Section D'!$A$10:$Y$42,25,FALSE),"")</f>
        <v/>
      </c>
      <c r="C436" s="410" t="str">
        <f>IFERROR(IF(VLOOKUP(S436,'Disaggregation Records'!$D$93:$E$181,2,FALSE)=0,"",VLOOKUP(S436,'Disaggregation Records'!$D$93:$E$181,2,FALSE)),"")</f>
        <v/>
      </c>
      <c r="D436" s="410" t="str">
        <f>IFERROR(IF(VLOOKUP(S436,'Disaggregation Records'!$D$93:$F$181,3,FALSE)=0,"",VLOOKUP(S436,'Disaggregation Records'!$D$93:$F$181,3,FALSE)),"")</f>
        <v/>
      </c>
      <c r="E436" s="326"/>
      <c r="F436" s="326"/>
      <c r="G436" s="327" t="str">
        <f t="shared" si="28"/>
        <v/>
      </c>
      <c r="H436" s="380"/>
      <c r="I436" s="381"/>
      <c r="J436" s="381"/>
      <c r="K436" s="381"/>
      <c r="L436" s="381"/>
      <c r="M436" s="381"/>
      <c r="N436" s="381"/>
      <c r="O436" s="381"/>
      <c r="P436" s="380"/>
      <c r="Q436" s="313"/>
      <c r="R436" s="412">
        <f t="shared" si="29"/>
        <v>39</v>
      </c>
      <c r="S436" s="412" t="str">
        <f t="shared" si="30"/>
        <v/>
      </c>
      <c r="T436" s="412" t="b">
        <f t="shared" si="31"/>
        <v>0</v>
      </c>
      <c r="U436" s="412" t="s">
        <v>1494</v>
      </c>
      <c r="V436" s="58"/>
      <c r="W436" s="164"/>
      <c r="X436" s="164"/>
    </row>
    <row r="437" spans="1:24" x14ac:dyDescent="0.2">
      <c r="A437" s="312">
        <v>12</v>
      </c>
      <c r="B437" s="324" t="str">
        <f>IFERROR(VLOOKUP(A437,'Coverage Indicators - Section D'!$A$10:$Y$42,25,FALSE),"")</f>
        <v/>
      </c>
      <c r="C437" s="410" t="str">
        <f>IFERROR(IF(VLOOKUP(S437,'Disaggregation Records'!$D$93:$E$181,2,FALSE)=0,"",VLOOKUP(S437,'Disaggregation Records'!$D$93:$E$181,2,FALSE)),"")</f>
        <v/>
      </c>
      <c r="D437" s="410" t="str">
        <f>IFERROR(IF(VLOOKUP(S437,'Disaggregation Records'!$D$93:$F$181,3,FALSE)=0,"",VLOOKUP(S437,'Disaggregation Records'!$D$93:$F$181,3,FALSE)),"")</f>
        <v/>
      </c>
      <c r="E437" s="326"/>
      <c r="F437" s="326"/>
      <c r="G437" s="327" t="str">
        <f t="shared" si="28"/>
        <v/>
      </c>
      <c r="H437" s="380"/>
      <c r="I437" s="381"/>
      <c r="J437" s="381"/>
      <c r="K437" s="381"/>
      <c r="L437" s="381"/>
      <c r="M437" s="381"/>
      <c r="N437" s="381"/>
      <c r="O437" s="381"/>
      <c r="P437" s="380"/>
      <c r="Q437" s="313"/>
      <c r="R437" s="412">
        <f t="shared" si="29"/>
        <v>40</v>
      </c>
      <c r="S437" s="412" t="str">
        <f t="shared" si="30"/>
        <v/>
      </c>
      <c r="T437" s="412" t="b">
        <f t="shared" si="31"/>
        <v>0</v>
      </c>
      <c r="U437" s="412" t="s">
        <v>1495</v>
      </c>
      <c r="V437" s="58"/>
      <c r="W437" s="164"/>
      <c r="X437" s="164"/>
    </row>
    <row r="438" spans="1:24" x14ac:dyDescent="0.2">
      <c r="A438" s="312">
        <v>12</v>
      </c>
      <c r="B438" s="324" t="str">
        <f>IFERROR(VLOOKUP(A438,'Coverage Indicators - Section D'!$A$10:$Y$42,25,FALSE),"")</f>
        <v/>
      </c>
      <c r="C438" s="410" t="str">
        <f>IFERROR(IF(VLOOKUP(S438,'Disaggregation Records'!$D$93:$E$181,2,FALSE)=0,"",VLOOKUP(S438,'Disaggregation Records'!$D$93:$E$181,2,FALSE)),"")</f>
        <v/>
      </c>
      <c r="D438" s="410" t="str">
        <f>IFERROR(IF(VLOOKUP(S438,'Disaggregation Records'!$D$93:$F$181,3,FALSE)=0,"",VLOOKUP(S438,'Disaggregation Records'!$D$93:$F$181,3,FALSE)),"")</f>
        <v/>
      </c>
      <c r="E438" s="326"/>
      <c r="F438" s="326"/>
      <c r="G438" s="327" t="str">
        <f t="shared" si="28"/>
        <v/>
      </c>
      <c r="H438" s="380"/>
      <c r="I438" s="381"/>
      <c r="J438" s="381"/>
      <c r="K438" s="381"/>
      <c r="L438" s="381"/>
      <c r="M438" s="381"/>
      <c r="N438" s="381"/>
      <c r="O438" s="381"/>
      <c r="P438" s="380"/>
      <c r="Q438" s="313"/>
      <c r="R438" s="412">
        <f t="shared" si="29"/>
        <v>41</v>
      </c>
      <c r="S438" s="412" t="str">
        <f t="shared" si="30"/>
        <v/>
      </c>
      <c r="T438" s="412" t="b">
        <f t="shared" si="31"/>
        <v>0</v>
      </c>
      <c r="U438" s="412" t="s">
        <v>1496</v>
      </c>
      <c r="V438" s="58"/>
      <c r="W438" s="164"/>
      <c r="X438" s="164"/>
    </row>
    <row r="439" spans="1:24" x14ac:dyDescent="0.2">
      <c r="A439" s="312">
        <v>12</v>
      </c>
      <c r="B439" s="324" t="str">
        <f>IFERROR(VLOOKUP(A439,'Coverage Indicators - Section D'!$A$10:$Y$42,25,FALSE),"")</f>
        <v/>
      </c>
      <c r="C439" s="410" t="str">
        <f>IFERROR(IF(VLOOKUP(S439,'Disaggregation Records'!$D$93:$E$181,2,FALSE)=0,"",VLOOKUP(S439,'Disaggregation Records'!$D$93:$E$181,2,FALSE)),"")</f>
        <v/>
      </c>
      <c r="D439" s="410" t="str">
        <f>IFERROR(IF(VLOOKUP(S439,'Disaggregation Records'!$D$93:$F$181,3,FALSE)=0,"",VLOOKUP(S439,'Disaggregation Records'!$D$93:$F$181,3,FALSE)),"")</f>
        <v/>
      </c>
      <c r="E439" s="326"/>
      <c r="F439" s="326"/>
      <c r="G439" s="327" t="str">
        <f t="shared" si="28"/>
        <v/>
      </c>
      <c r="H439" s="380"/>
      <c r="I439" s="381"/>
      <c r="J439" s="381"/>
      <c r="K439" s="381"/>
      <c r="L439" s="381"/>
      <c r="M439" s="381"/>
      <c r="N439" s="381"/>
      <c r="O439" s="381"/>
      <c r="P439" s="380"/>
      <c r="Q439" s="313"/>
      <c r="R439" s="412">
        <f t="shared" si="29"/>
        <v>42</v>
      </c>
      <c r="S439" s="412" t="str">
        <f t="shared" si="30"/>
        <v/>
      </c>
      <c r="T439" s="412" t="b">
        <f t="shared" si="31"/>
        <v>0</v>
      </c>
      <c r="U439" s="412" t="s">
        <v>1497</v>
      </c>
      <c r="V439" s="58"/>
      <c r="W439" s="164"/>
      <c r="X439" s="164"/>
    </row>
    <row r="440" spans="1:24" x14ac:dyDescent="0.2">
      <c r="A440" s="312">
        <v>12</v>
      </c>
      <c r="B440" s="324" t="str">
        <f>IFERROR(VLOOKUP(A440,'Coverage Indicators - Section D'!$A$10:$Y$42,25,FALSE),"")</f>
        <v/>
      </c>
      <c r="C440" s="410" t="str">
        <f>IFERROR(IF(VLOOKUP(S440,'Disaggregation Records'!$D$93:$E$181,2,FALSE)=0,"",VLOOKUP(S440,'Disaggregation Records'!$D$93:$E$181,2,FALSE)),"")</f>
        <v/>
      </c>
      <c r="D440" s="410" t="str">
        <f>IFERROR(IF(VLOOKUP(S440,'Disaggregation Records'!$D$93:$F$181,3,FALSE)=0,"",VLOOKUP(S440,'Disaggregation Records'!$D$93:$F$181,3,FALSE)),"")</f>
        <v/>
      </c>
      <c r="E440" s="326"/>
      <c r="F440" s="326"/>
      <c r="G440" s="327" t="str">
        <f t="shared" si="28"/>
        <v/>
      </c>
      <c r="H440" s="380"/>
      <c r="I440" s="381"/>
      <c r="J440" s="381"/>
      <c r="K440" s="381"/>
      <c r="L440" s="381"/>
      <c r="M440" s="381"/>
      <c r="N440" s="381"/>
      <c r="O440" s="381"/>
      <c r="P440" s="380"/>
      <c r="Q440" s="313"/>
      <c r="R440" s="412">
        <f t="shared" si="29"/>
        <v>43</v>
      </c>
      <c r="S440" s="412" t="str">
        <f t="shared" si="30"/>
        <v/>
      </c>
      <c r="T440" s="412" t="b">
        <f t="shared" si="31"/>
        <v>0</v>
      </c>
      <c r="U440" s="412" t="s">
        <v>1498</v>
      </c>
      <c r="V440" s="58"/>
      <c r="W440" s="164"/>
      <c r="X440" s="164"/>
    </row>
    <row r="441" spans="1:24" x14ac:dyDescent="0.2">
      <c r="A441" s="312">
        <v>12</v>
      </c>
      <c r="B441" s="324" t="str">
        <f>IFERROR(VLOOKUP(A441,'Coverage Indicators - Section D'!$A$10:$Y$42,25,FALSE),"")</f>
        <v/>
      </c>
      <c r="C441" s="410" t="str">
        <f>IFERROR(IF(VLOOKUP(S441,'Disaggregation Records'!$D$93:$E$181,2,FALSE)=0,"",VLOOKUP(S441,'Disaggregation Records'!$D$93:$E$181,2,FALSE)),"")</f>
        <v/>
      </c>
      <c r="D441" s="410" t="str">
        <f>IFERROR(IF(VLOOKUP(S441,'Disaggregation Records'!$D$93:$F$181,3,FALSE)=0,"",VLOOKUP(S441,'Disaggregation Records'!$D$93:$F$181,3,FALSE)),"")</f>
        <v/>
      </c>
      <c r="E441" s="326"/>
      <c r="F441" s="326"/>
      <c r="G441" s="327" t="str">
        <f t="shared" si="28"/>
        <v/>
      </c>
      <c r="H441" s="380"/>
      <c r="I441" s="381"/>
      <c r="J441" s="381"/>
      <c r="K441" s="381"/>
      <c r="L441" s="381"/>
      <c r="M441" s="381"/>
      <c r="N441" s="381"/>
      <c r="O441" s="381"/>
      <c r="P441" s="380"/>
      <c r="Q441" s="313"/>
      <c r="R441" s="412">
        <f t="shared" si="29"/>
        <v>44</v>
      </c>
      <c r="S441" s="412" t="str">
        <f t="shared" si="30"/>
        <v/>
      </c>
      <c r="T441" s="412" t="b">
        <f t="shared" si="31"/>
        <v>0</v>
      </c>
      <c r="U441" s="412" t="s">
        <v>1499</v>
      </c>
      <c r="V441" s="58"/>
      <c r="W441" s="164"/>
      <c r="X441" s="164"/>
    </row>
    <row r="442" spans="1:24" x14ac:dyDescent="0.2">
      <c r="A442" s="312">
        <v>12</v>
      </c>
      <c r="B442" s="324" t="str">
        <f>IFERROR(VLOOKUP(A442,'Coverage Indicators - Section D'!$A$10:$Y$42,25,FALSE),"")</f>
        <v/>
      </c>
      <c r="C442" s="410" t="str">
        <f>IFERROR(IF(VLOOKUP(S442,'Disaggregation Records'!$D$93:$E$181,2,FALSE)=0,"",VLOOKUP(S442,'Disaggregation Records'!$D$93:$E$181,2,FALSE)),"")</f>
        <v/>
      </c>
      <c r="D442" s="410" t="str">
        <f>IFERROR(IF(VLOOKUP(S442,'Disaggregation Records'!$D$93:$F$181,3,FALSE)=0,"",VLOOKUP(S442,'Disaggregation Records'!$D$93:$F$181,3,FALSE)),"")</f>
        <v/>
      </c>
      <c r="E442" s="326"/>
      <c r="F442" s="326"/>
      <c r="G442" s="327" t="str">
        <f t="shared" si="28"/>
        <v/>
      </c>
      <c r="H442" s="380"/>
      <c r="I442" s="381"/>
      <c r="J442" s="381"/>
      <c r="K442" s="381"/>
      <c r="L442" s="381"/>
      <c r="M442" s="381"/>
      <c r="N442" s="381"/>
      <c r="O442" s="381"/>
      <c r="P442" s="380"/>
      <c r="Q442" s="313"/>
      <c r="R442" s="412">
        <f t="shared" si="29"/>
        <v>45</v>
      </c>
      <c r="S442" s="412" t="str">
        <f t="shared" si="30"/>
        <v/>
      </c>
      <c r="T442" s="412" t="b">
        <f t="shared" si="31"/>
        <v>0</v>
      </c>
      <c r="U442" s="412" t="s">
        <v>1500</v>
      </c>
      <c r="V442" s="58"/>
      <c r="W442" s="164"/>
      <c r="X442" s="164"/>
    </row>
    <row r="443" spans="1:24" x14ac:dyDescent="0.2">
      <c r="A443" s="312">
        <v>12</v>
      </c>
      <c r="B443" s="324" t="str">
        <f>IFERROR(VLOOKUP(A443,'Coverage Indicators - Section D'!$A$10:$Y$42,25,FALSE),"")</f>
        <v/>
      </c>
      <c r="C443" s="410" t="str">
        <f>IFERROR(IF(VLOOKUP(S443,'Disaggregation Records'!$D$93:$E$181,2,FALSE)=0,"",VLOOKUP(S443,'Disaggregation Records'!$D$93:$E$181,2,FALSE)),"")</f>
        <v/>
      </c>
      <c r="D443" s="410" t="str">
        <f>IFERROR(IF(VLOOKUP(S443,'Disaggregation Records'!$D$93:$F$181,3,FALSE)=0,"",VLOOKUP(S443,'Disaggregation Records'!$D$93:$F$181,3,FALSE)),"")</f>
        <v/>
      </c>
      <c r="E443" s="326"/>
      <c r="F443" s="326"/>
      <c r="G443" s="327" t="str">
        <f t="shared" si="28"/>
        <v/>
      </c>
      <c r="H443" s="380"/>
      <c r="I443" s="381"/>
      <c r="J443" s="381"/>
      <c r="K443" s="381"/>
      <c r="L443" s="381"/>
      <c r="M443" s="381"/>
      <c r="N443" s="381"/>
      <c r="O443" s="381"/>
      <c r="P443" s="380"/>
      <c r="Q443" s="313"/>
      <c r="R443" s="412">
        <f t="shared" si="29"/>
        <v>46</v>
      </c>
      <c r="S443" s="412" t="str">
        <f t="shared" si="30"/>
        <v/>
      </c>
      <c r="T443" s="412" t="b">
        <f t="shared" si="31"/>
        <v>0</v>
      </c>
      <c r="U443" s="412" t="s">
        <v>1501</v>
      </c>
      <c r="V443" s="58"/>
      <c r="W443" s="164"/>
      <c r="X443" s="164"/>
    </row>
    <row r="444" spans="1:24" x14ac:dyDescent="0.2">
      <c r="A444" s="312">
        <v>12</v>
      </c>
      <c r="B444" s="324" t="str">
        <f>IFERROR(VLOOKUP(A444,'Coverage Indicators - Section D'!$A$10:$Y$42,25,FALSE),"")</f>
        <v/>
      </c>
      <c r="C444" s="410" t="str">
        <f>IFERROR(IF(VLOOKUP(S444,'Disaggregation Records'!$D$93:$E$181,2,FALSE)=0,"",VLOOKUP(S444,'Disaggregation Records'!$D$93:$E$181,2,FALSE)),"")</f>
        <v/>
      </c>
      <c r="D444" s="410" t="str">
        <f>IFERROR(IF(VLOOKUP(S444,'Disaggregation Records'!$D$93:$F$181,3,FALSE)=0,"",VLOOKUP(S444,'Disaggregation Records'!$D$93:$F$181,3,FALSE)),"")</f>
        <v/>
      </c>
      <c r="E444" s="326"/>
      <c r="F444" s="326"/>
      <c r="G444" s="327" t="str">
        <f t="shared" si="28"/>
        <v/>
      </c>
      <c r="H444" s="380"/>
      <c r="I444" s="381"/>
      <c r="J444" s="381"/>
      <c r="K444" s="381"/>
      <c r="L444" s="381"/>
      <c r="M444" s="381"/>
      <c r="N444" s="381"/>
      <c r="O444" s="381"/>
      <c r="P444" s="380"/>
      <c r="Q444" s="313"/>
      <c r="R444" s="412">
        <f t="shared" si="29"/>
        <v>47</v>
      </c>
      <c r="S444" s="412" t="str">
        <f t="shared" si="30"/>
        <v/>
      </c>
      <c r="T444" s="412" t="b">
        <f t="shared" si="31"/>
        <v>0</v>
      </c>
      <c r="U444" s="412" t="s">
        <v>1502</v>
      </c>
      <c r="V444" s="58"/>
      <c r="W444" s="164"/>
      <c r="X444" s="164"/>
    </row>
    <row r="445" spans="1:24" x14ac:dyDescent="0.2">
      <c r="A445" s="312">
        <v>12</v>
      </c>
      <c r="B445" s="324" t="str">
        <f>IFERROR(VLOOKUP(A445,'Coverage Indicators - Section D'!$A$10:$Y$42,25,FALSE),"")</f>
        <v/>
      </c>
      <c r="C445" s="410" t="str">
        <f>IFERROR(IF(VLOOKUP(S445,'Disaggregation Records'!$D$93:$E$181,2,FALSE)=0,"",VLOOKUP(S445,'Disaggregation Records'!$D$93:$E$181,2,FALSE)),"")</f>
        <v/>
      </c>
      <c r="D445" s="410" t="str">
        <f>IFERROR(IF(VLOOKUP(S445,'Disaggregation Records'!$D$93:$F$181,3,FALSE)=0,"",VLOOKUP(S445,'Disaggregation Records'!$D$93:$F$181,3,FALSE)),"")</f>
        <v/>
      </c>
      <c r="E445" s="326"/>
      <c r="F445" s="326"/>
      <c r="G445" s="327" t="str">
        <f t="shared" si="28"/>
        <v/>
      </c>
      <c r="H445" s="380"/>
      <c r="I445" s="381"/>
      <c r="J445" s="381"/>
      <c r="K445" s="381"/>
      <c r="L445" s="381"/>
      <c r="M445" s="381"/>
      <c r="N445" s="381"/>
      <c r="O445" s="381"/>
      <c r="P445" s="380"/>
      <c r="Q445" s="313"/>
      <c r="R445" s="412">
        <f t="shared" si="29"/>
        <v>48</v>
      </c>
      <c r="S445" s="412" t="str">
        <f t="shared" si="30"/>
        <v/>
      </c>
      <c r="T445" s="412" t="b">
        <f t="shared" si="31"/>
        <v>0</v>
      </c>
      <c r="U445" s="412" t="s">
        <v>1503</v>
      </c>
      <c r="V445" s="58"/>
      <c r="W445" s="164"/>
      <c r="X445" s="164"/>
    </row>
    <row r="446" spans="1:24" x14ac:dyDescent="0.2">
      <c r="A446" s="312">
        <v>12</v>
      </c>
      <c r="B446" s="324" t="str">
        <f>IFERROR(VLOOKUP(A446,'Coverage Indicators - Section D'!$A$10:$Y$42,25,FALSE),"")</f>
        <v/>
      </c>
      <c r="C446" s="410" t="str">
        <f>IFERROR(IF(VLOOKUP(S446,'Disaggregation Records'!$D$93:$E$181,2,FALSE)=0,"",VLOOKUP(S446,'Disaggregation Records'!$D$93:$E$181,2,FALSE)),"")</f>
        <v/>
      </c>
      <c r="D446" s="410" t="str">
        <f>IFERROR(IF(VLOOKUP(S446,'Disaggregation Records'!$D$93:$F$181,3,FALSE)=0,"",VLOOKUP(S446,'Disaggregation Records'!$D$93:$F$181,3,FALSE)),"")</f>
        <v/>
      </c>
      <c r="E446" s="326"/>
      <c r="F446" s="326"/>
      <c r="G446" s="327" t="str">
        <f t="shared" si="28"/>
        <v/>
      </c>
      <c r="H446" s="380"/>
      <c r="I446" s="381"/>
      <c r="J446" s="381"/>
      <c r="K446" s="381"/>
      <c r="L446" s="381"/>
      <c r="M446" s="381"/>
      <c r="N446" s="381"/>
      <c r="O446" s="381"/>
      <c r="P446" s="380"/>
      <c r="Q446" s="313"/>
      <c r="R446" s="412">
        <f t="shared" si="29"/>
        <v>49</v>
      </c>
      <c r="S446" s="412" t="str">
        <f t="shared" si="30"/>
        <v/>
      </c>
      <c r="T446" s="412" t="b">
        <f t="shared" si="31"/>
        <v>0</v>
      </c>
      <c r="U446" s="412" t="s">
        <v>1504</v>
      </c>
      <c r="V446" s="58"/>
      <c r="W446" s="164"/>
      <c r="X446" s="164"/>
    </row>
    <row r="447" spans="1:24" ht="32" x14ac:dyDescent="0.2">
      <c r="A447" s="312">
        <v>13</v>
      </c>
      <c r="B447" s="324" t="str">
        <f>IFERROR(VLOOKUP(A447,'Coverage Indicators - Section D'!$A$10:$Y$42,25,FALSE),"")</f>
        <v>MDR TB-2(M): Number of TB cases with RR-TB and/or MDR-TB notified</v>
      </c>
      <c r="C447" s="410" t="str">
        <f>IFERROR(IF(VLOOKUP(S447,'Disaggregation Records'!$D$93:$E$181,2,FALSE)=0,"",VLOOKUP(S447,'Disaggregation Records'!$D$93:$E$181,2,FALSE)),"")</f>
        <v>Age</v>
      </c>
      <c r="D447" s="410" t="str">
        <f>IFERROR(IF(VLOOKUP(S447,'Disaggregation Records'!$D$93:$F$181,3,FALSE)=0,"",VLOOKUP(S447,'Disaggregation Records'!$D$93:$F$181,3,FALSE)),"")</f>
        <v>U15</v>
      </c>
      <c r="E447" s="326"/>
      <c r="F447" s="326"/>
      <c r="G447" s="327" t="str">
        <f t="shared" si="28"/>
        <v/>
      </c>
      <c r="H447" s="380"/>
      <c r="I447" s="381"/>
      <c r="J447" s="381"/>
      <c r="K447" s="381"/>
      <c r="L447" s="381"/>
      <c r="M447" s="381"/>
      <c r="N447" s="381"/>
      <c r="O447" s="381"/>
      <c r="P447" s="380"/>
      <c r="Q447" s="313"/>
      <c r="R447" s="412">
        <f t="shared" si="29"/>
        <v>0</v>
      </c>
      <c r="S447" s="412" t="str">
        <f t="shared" si="30"/>
        <v>MDR TB-2(M): Number of TB cases with RR-TB and/or MDR-TB notified-0</v>
      </c>
      <c r="T447" s="412" t="b">
        <f t="shared" si="31"/>
        <v>1</v>
      </c>
      <c r="U447" s="412" t="s">
        <v>1505</v>
      </c>
      <c r="V447" s="58"/>
      <c r="W447" s="164"/>
      <c r="X447" s="164"/>
    </row>
    <row r="448" spans="1:24" ht="32" x14ac:dyDescent="0.2">
      <c r="A448" s="312">
        <v>13</v>
      </c>
      <c r="B448" s="324" t="str">
        <f>IFERROR(VLOOKUP(A448,'Coverage Indicators - Section D'!$A$10:$Y$42,25,FALSE),"")</f>
        <v>MDR TB-2(M): Number of TB cases with RR-TB and/or MDR-TB notified</v>
      </c>
      <c r="C448" s="410" t="str">
        <f>IFERROR(IF(VLOOKUP(S448,'Disaggregation Records'!$D$93:$E$181,2,FALSE)=0,"",VLOOKUP(S448,'Disaggregation Records'!$D$93:$E$181,2,FALSE)),"")</f>
        <v>Age</v>
      </c>
      <c r="D448" s="410" t="str">
        <f>IFERROR(IF(VLOOKUP(S448,'Disaggregation Records'!$D$93:$F$181,3,FALSE)=0,"",VLOOKUP(S448,'Disaggregation Records'!$D$93:$F$181,3,FALSE)),"")</f>
        <v>15+</v>
      </c>
      <c r="E448" s="326"/>
      <c r="F448" s="326"/>
      <c r="G448" s="327" t="str">
        <f t="shared" si="28"/>
        <v/>
      </c>
      <c r="H448" s="380"/>
      <c r="I448" s="381"/>
      <c r="J448" s="381"/>
      <c r="K448" s="381"/>
      <c r="L448" s="381"/>
      <c r="M448" s="381"/>
      <c r="N448" s="381"/>
      <c r="O448" s="381"/>
      <c r="P448" s="380"/>
      <c r="Q448" s="313"/>
      <c r="R448" s="412">
        <f t="shared" si="29"/>
        <v>1</v>
      </c>
      <c r="S448" s="412" t="str">
        <f t="shared" si="30"/>
        <v>MDR TB-2(M): Number of TB cases with RR-TB and/or MDR-TB notified-1</v>
      </c>
      <c r="T448" s="412" t="b">
        <f t="shared" si="31"/>
        <v>1</v>
      </c>
      <c r="U448" s="412" t="s">
        <v>1506</v>
      </c>
      <c r="V448" s="58"/>
      <c r="W448" s="164"/>
      <c r="X448" s="164"/>
    </row>
    <row r="449" spans="1:24" ht="32" x14ac:dyDescent="0.2">
      <c r="A449" s="312">
        <v>13</v>
      </c>
      <c r="B449" s="324" t="str">
        <f>IFERROR(VLOOKUP(A449,'Coverage Indicators - Section D'!$A$10:$Y$42,25,FALSE),"")</f>
        <v>MDR TB-2(M): Number of TB cases with RR-TB and/or MDR-TB notified</v>
      </c>
      <c r="C449" s="410" t="str">
        <f>IFERROR(IF(VLOOKUP(S449,'Disaggregation Records'!$D$93:$E$181,2,FALSE)=0,"",VLOOKUP(S449,'Disaggregation Records'!$D$93:$E$181,2,FALSE)),"")</f>
        <v>Gender</v>
      </c>
      <c r="D449" s="410" t="str">
        <f>IFERROR(IF(VLOOKUP(S449,'Disaggregation Records'!$D$93:$F$181,3,FALSE)=0,"",VLOOKUP(S449,'Disaggregation Records'!$D$93:$F$181,3,FALSE)),"")</f>
        <v>Male</v>
      </c>
      <c r="E449" s="326"/>
      <c r="F449" s="326"/>
      <c r="G449" s="327" t="str">
        <f t="shared" si="28"/>
        <v/>
      </c>
      <c r="H449" s="380"/>
      <c r="I449" s="381"/>
      <c r="J449" s="381"/>
      <c r="K449" s="381"/>
      <c r="L449" s="381"/>
      <c r="M449" s="381"/>
      <c r="N449" s="381"/>
      <c r="O449" s="381"/>
      <c r="P449" s="380"/>
      <c r="Q449" s="313"/>
      <c r="R449" s="412">
        <f t="shared" si="29"/>
        <v>2</v>
      </c>
      <c r="S449" s="412" t="str">
        <f t="shared" si="30"/>
        <v>MDR TB-2(M): Number of TB cases with RR-TB and/or MDR-TB notified-2</v>
      </c>
      <c r="T449" s="412" t="b">
        <f t="shared" si="31"/>
        <v>1</v>
      </c>
      <c r="U449" s="412" t="s">
        <v>1507</v>
      </c>
      <c r="V449" s="58"/>
      <c r="W449" s="164"/>
      <c r="X449" s="164"/>
    </row>
    <row r="450" spans="1:24" ht="32" x14ac:dyDescent="0.2">
      <c r="A450" s="312">
        <v>13</v>
      </c>
      <c r="B450" s="324" t="str">
        <f>IFERROR(VLOOKUP(A450,'Coverage Indicators - Section D'!$A$10:$Y$42,25,FALSE),"")</f>
        <v>MDR TB-2(M): Number of TB cases with RR-TB and/or MDR-TB notified</v>
      </c>
      <c r="C450" s="410" t="str">
        <f>IFERROR(IF(VLOOKUP(S450,'Disaggregation Records'!$D$93:$E$181,2,FALSE)=0,"",VLOOKUP(S450,'Disaggregation Records'!$D$93:$E$181,2,FALSE)),"")</f>
        <v>Gender</v>
      </c>
      <c r="D450" s="410" t="str">
        <f>IFERROR(IF(VLOOKUP(S450,'Disaggregation Records'!$D$93:$F$181,3,FALSE)=0,"",VLOOKUP(S450,'Disaggregation Records'!$D$93:$F$181,3,FALSE)),"")</f>
        <v>Female</v>
      </c>
      <c r="E450" s="326"/>
      <c r="F450" s="326"/>
      <c r="G450" s="327" t="str">
        <f t="shared" si="28"/>
        <v/>
      </c>
      <c r="H450" s="380"/>
      <c r="I450" s="381"/>
      <c r="J450" s="381"/>
      <c r="K450" s="381"/>
      <c r="L450" s="381"/>
      <c r="M450" s="381"/>
      <c r="N450" s="381"/>
      <c r="O450" s="381"/>
      <c r="P450" s="380"/>
      <c r="Q450" s="313"/>
      <c r="R450" s="412">
        <f t="shared" si="29"/>
        <v>3</v>
      </c>
      <c r="S450" s="412" t="str">
        <f t="shared" si="30"/>
        <v>MDR TB-2(M): Number of TB cases with RR-TB and/or MDR-TB notified-3</v>
      </c>
      <c r="T450" s="412" t="b">
        <f t="shared" si="31"/>
        <v>1</v>
      </c>
      <c r="U450" s="412" t="s">
        <v>1508</v>
      </c>
      <c r="V450" s="58"/>
      <c r="W450" s="164"/>
      <c r="X450" s="164"/>
    </row>
    <row r="451" spans="1:24" ht="32" x14ac:dyDescent="0.2">
      <c r="A451" s="312">
        <v>13</v>
      </c>
      <c r="B451" s="324" t="str">
        <f>IFERROR(VLOOKUP(A451,'Coverage Indicators - Section D'!$A$10:$Y$42,25,FALSE),"")</f>
        <v>MDR TB-2(M): Number of TB cases with RR-TB and/or MDR-TB notified</v>
      </c>
      <c r="C451" s="410" t="str">
        <f>IFERROR(IF(VLOOKUP(S451,'Disaggregation Records'!$D$93:$E$181,2,FALSE)=0,"",VLOOKUP(S451,'Disaggregation Records'!$D$93:$E$181,2,FALSE)),"")</f>
        <v/>
      </c>
      <c r="D451" s="410" t="str">
        <f>IFERROR(IF(VLOOKUP(S451,'Disaggregation Records'!$D$93:$F$181,3,FALSE)=0,"",VLOOKUP(S451,'Disaggregation Records'!$D$93:$F$181,3,FALSE)),"")</f>
        <v/>
      </c>
      <c r="E451" s="326"/>
      <c r="F451" s="326"/>
      <c r="G451" s="327" t="str">
        <f t="shared" si="28"/>
        <v/>
      </c>
      <c r="H451" s="380"/>
      <c r="I451" s="381"/>
      <c r="J451" s="381"/>
      <c r="K451" s="381"/>
      <c r="L451" s="381"/>
      <c r="M451" s="381"/>
      <c r="N451" s="381"/>
      <c r="O451" s="381"/>
      <c r="P451" s="380"/>
      <c r="Q451" s="313"/>
      <c r="R451" s="412">
        <f t="shared" si="29"/>
        <v>4</v>
      </c>
      <c r="S451" s="412" t="str">
        <f t="shared" si="30"/>
        <v>MDR TB-2(M): Number of TB cases with RR-TB and/or MDR-TB notified-4</v>
      </c>
      <c r="T451" s="412" t="b">
        <f t="shared" si="31"/>
        <v>1</v>
      </c>
      <c r="U451" s="412" t="s">
        <v>1509</v>
      </c>
      <c r="V451" s="58"/>
      <c r="W451" s="164"/>
      <c r="X451" s="164"/>
    </row>
    <row r="452" spans="1:24" ht="32" x14ac:dyDescent="0.2">
      <c r="A452" s="312">
        <v>13</v>
      </c>
      <c r="B452" s="324" t="str">
        <f>IFERROR(VLOOKUP(A452,'Coverage Indicators - Section D'!$A$10:$Y$42,25,FALSE),"")</f>
        <v>MDR TB-2(M): Number of TB cases with RR-TB and/or MDR-TB notified</v>
      </c>
      <c r="C452" s="410" t="str">
        <f>IFERROR(IF(VLOOKUP(S452,'Disaggregation Records'!$D$93:$E$181,2,FALSE)=0,"",VLOOKUP(S452,'Disaggregation Records'!$D$93:$E$181,2,FALSE)),"")</f>
        <v/>
      </c>
      <c r="D452" s="410" t="str">
        <f>IFERROR(IF(VLOOKUP(S452,'Disaggregation Records'!$D$93:$F$181,3,FALSE)=0,"",VLOOKUP(S452,'Disaggregation Records'!$D$93:$F$181,3,FALSE)),"")</f>
        <v/>
      </c>
      <c r="E452" s="326"/>
      <c r="F452" s="326"/>
      <c r="G452" s="327" t="str">
        <f t="shared" si="28"/>
        <v/>
      </c>
      <c r="H452" s="380"/>
      <c r="I452" s="381"/>
      <c r="J452" s="381"/>
      <c r="K452" s="381"/>
      <c r="L452" s="381"/>
      <c r="M452" s="381"/>
      <c r="N452" s="381"/>
      <c r="O452" s="381"/>
      <c r="P452" s="380"/>
      <c r="Q452" s="313"/>
      <c r="R452" s="412">
        <f t="shared" si="29"/>
        <v>5</v>
      </c>
      <c r="S452" s="412" t="str">
        <f t="shared" si="30"/>
        <v>MDR TB-2(M): Number of TB cases with RR-TB and/or MDR-TB notified-5</v>
      </c>
      <c r="T452" s="412" t="b">
        <f t="shared" si="31"/>
        <v>1</v>
      </c>
      <c r="U452" s="412" t="s">
        <v>1510</v>
      </c>
      <c r="V452" s="58"/>
      <c r="W452" s="164"/>
      <c r="X452" s="164"/>
    </row>
    <row r="453" spans="1:24" ht="32" x14ac:dyDescent="0.2">
      <c r="A453" s="312">
        <v>13</v>
      </c>
      <c r="B453" s="324" t="str">
        <f>IFERROR(VLOOKUP(A453,'Coverage Indicators - Section D'!$A$10:$Y$42,25,FALSE),"")</f>
        <v>MDR TB-2(M): Number of TB cases with RR-TB and/or MDR-TB notified</v>
      </c>
      <c r="C453" s="410" t="str">
        <f>IFERROR(IF(VLOOKUP(S453,'Disaggregation Records'!$D$93:$E$181,2,FALSE)=0,"",VLOOKUP(S453,'Disaggregation Records'!$D$93:$E$181,2,FALSE)),"")</f>
        <v/>
      </c>
      <c r="D453" s="410" t="str">
        <f>IFERROR(IF(VLOOKUP(S453,'Disaggregation Records'!$D$93:$F$181,3,FALSE)=0,"",VLOOKUP(S453,'Disaggregation Records'!$D$93:$F$181,3,FALSE)),"")</f>
        <v/>
      </c>
      <c r="E453" s="326"/>
      <c r="F453" s="326"/>
      <c r="G453" s="327" t="str">
        <f t="shared" si="28"/>
        <v/>
      </c>
      <c r="H453" s="380"/>
      <c r="I453" s="381"/>
      <c r="J453" s="381"/>
      <c r="K453" s="381"/>
      <c r="L453" s="381"/>
      <c r="M453" s="381"/>
      <c r="N453" s="381"/>
      <c r="O453" s="381"/>
      <c r="P453" s="380"/>
      <c r="Q453" s="313"/>
      <c r="R453" s="412">
        <f t="shared" si="29"/>
        <v>6</v>
      </c>
      <c r="S453" s="412" t="str">
        <f t="shared" si="30"/>
        <v>MDR TB-2(M): Number of TB cases with RR-TB and/or MDR-TB notified-6</v>
      </c>
      <c r="T453" s="412" t="b">
        <f t="shared" si="31"/>
        <v>1</v>
      </c>
      <c r="U453" s="412" t="s">
        <v>1511</v>
      </c>
      <c r="V453" s="58"/>
      <c r="W453" s="164"/>
      <c r="X453" s="164"/>
    </row>
    <row r="454" spans="1:24" ht="32" x14ac:dyDescent="0.2">
      <c r="A454" s="312">
        <v>13</v>
      </c>
      <c r="B454" s="324" t="str">
        <f>IFERROR(VLOOKUP(A454,'Coverage Indicators - Section D'!$A$10:$Y$42,25,FALSE),"")</f>
        <v>MDR TB-2(M): Number of TB cases with RR-TB and/or MDR-TB notified</v>
      </c>
      <c r="C454" s="410" t="str">
        <f>IFERROR(IF(VLOOKUP(S454,'Disaggregation Records'!$D$93:$E$181,2,FALSE)=0,"",VLOOKUP(S454,'Disaggregation Records'!$D$93:$E$181,2,FALSE)),"")</f>
        <v/>
      </c>
      <c r="D454" s="410" t="str">
        <f>IFERROR(IF(VLOOKUP(S454,'Disaggregation Records'!$D$93:$F$181,3,FALSE)=0,"",VLOOKUP(S454,'Disaggregation Records'!$D$93:$F$181,3,FALSE)),"")</f>
        <v/>
      </c>
      <c r="E454" s="326"/>
      <c r="F454" s="326"/>
      <c r="G454" s="327" t="str">
        <f t="shared" si="28"/>
        <v/>
      </c>
      <c r="H454" s="380"/>
      <c r="I454" s="381"/>
      <c r="J454" s="381"/>
      <c r="K454" s="381"/>
      <c r="L454" s="381"/>
      <c r="M454" s="381"/>
      <c r="N454" s="381"/>
      <c r="O454" s="381"/>
      <c r="P454" s="380"/>
      <c r="Q454" s="313"/>
      <c r="R454" s="412">
        <f t="shared" si="29"/>
        <v>7</v>
      </c>
      <c r="S454" s="412" t="str">
        <f t="shared" si="30"/>
        <v>MDR TB-2(M): Number of TB cases with RR-TB and/or MDR-TB notified-7</v>
      </c>
      <c r="T454" s="412" t="b">
        <f t="shared" si="31"/>
        <v>1</v>
      </c>
      <c r="U454" s="412" t="s">
        <v>1512</v>
      </c>
      <c r="V454" s="58"/>
      <c r="W454" s="164"/>
      <c r="X454" s="164"/>
    </row>
    <row r="455" spans="1:24" ht="32" x14ac:dyDescent="0.2">
      <c r="A455" s="312">
        <v>13</v>
      </c>
      <c r="B455" s="324" t="str">
        <f>IFERROR(VLOOKUP(A455,'Coverage Indicators - Section D'!$A$10:$Y$42,25,FALSE),"")</f>
        <v>MDR TB-2(M): Number of TB cases with RR-TB and/or MDR-TB notified</v>
      </c>
      <c r="C455" s="410" t="str">
        <f>IFERROR(IF(VLOOKUP(S455,'Disaggregation Records'!$D$93:$E$181,2,FALSE)=0,"",VLOOKUP(S455,'Disaggregation Records'!$D$93:$E$181,2,FALSE)),"")</f>
        <v/>
      </c>
      <c r="D455" s="410" t="str">
        <f>IFERROR(IF(VLOOKUP(S455,'Disaggregation Records'!$D$93:$F$181,3,FALSE)=0,"",VLOOKUP(S455,'Disaggregation Records'!$D$93:$F$181,3,FALSE)),"")</f>
        <v/>
      </c>
      <c r="E455" s="326"/>
      <c r="F455" s="326"/>
      <c r="G455" s="327" t="str">
        <f t="shared" ref="G455:G518" si="32">IFERROR(IF(F455&lt;&gt;"",(E455/F455)*100,""),"")</f>
        <v/>
      </c>
      <c r="H455" s="380"/>
      <c r="I455" s="381"/>
      <c r="J455" s="381"/>
      <c r="K455" s="381"/>
      <c r="L455" s="381"/>
      <c r="M455" s="381"/>
      <c r="N455" s="381"/>
      <c r="O455" s="381"/>
      <c r="P455" s="380"/>
      <c r="Q455" s="313"/>
      <c r="R455" s="412">
        <f t="shared" ref="R455:R518" si="33">IF(B455=B454,R454+1,0)</f>
        <v>8</v>
      </c>
      <c r="S455" s="412" t="str">
        <f t="shared" ref="S455:S518" si="34">IF(B455&lt;&gt;"",B455&amp;"-"&amp;R455,"")</f>
        <v>MDR TB-2(M): Number of TB cases with RR-TB and/or MDR-TB notified-8</v>
      </c>
      <c r="T455" s="412" t="b">
        <f t="shared" ref="T455:T518" si="35">IFERROR(IF(B455&lt;&gt;"",TRUE,FALSE),"")</f>
        <v>1</v>
      </c>
      <c r="U455" s="412" t="s">
        <v>1513</v>
      </c>
      <c r="V455" s="58"/>
      <c r="W455" s="164"/>
      <c r="X455" s="164"/>
    </row>
    <row r="456" spans="1:24" ht="32" x14ac:dyDescent="0.2">
      <c r="A456" s="312">
        <v>13</v>
      </c>
      <c r="B456" s="324" t="str">
        <f>IFERROR(VLOOKUP(A456,'Coverage Indicators - Section D'!$A$10:$Y$42,25,FALSE),"")</f>
        <v>MDR TB-2(M): Number of TB cases with RR-TB and/or MDR-TB notified</v>
      </c>
      <c r="C456" s="410" t="str">
        <f>IFERROR(IF(VLOOKUP(S456,'Disaggregation Records'!$D$93:$E$181,2,FALSE)=0,"",VLOOKUP(S456,'Disaggregation Records'!$D$93:$E$181,2,FALSE)),"")</f>
        <v/>
      </c>
      <c r="D456" s="410" t="str">
        <f>IFERROR(IF(VLOOKUP(S456,'Disaggregation Records'!$D$93:$F$181,3,FALSE)=0,"",VLOOKUP(S456,'Disaggregation Records'!$D$93:$F$181,3,FALSE)),"")</f>
        <v/>
      </c>
      <c r="E456" s="326"/>
      <c r="F456" s="326"/>
      <c r="G456" s="327" t="str">
        <f t="shared" si="32"/>
        <v/>
      </c>
      <c r="H456" s="380"/>
      <c r="I456" s="381"/>
      <c r="J456" s="381"/>
      <c r="K456" s="381"/>
      <c r="L456" s="381"/>
      <c r="M456" s="381"/>
      <c r="N456" s="381"/>
      <c r="O456" s="381"/>
      <c r="P456" s="380"/>
      <c r="Q456" s="313"/>
      <c r="R456" s="412">
        <f t="shared" si="33"/>
        <v>9</v>
      </c>
      <c r="S456" s="412" t="str">
        <f t="shared" si="34"/>
        <v>MDR TB-2(M): Number of TB cases with RR-TB and/or MDR-TB notified-9</v>
      </c>
      <c r="T456" s="412" t="b">
        <f t="shared" si="35"/>
        <v>1</v>
      </c>
      <c r="U456" s="412" t="s">
        <v>1514</v>
      </c>
      <c r="V456" s="58"/>
      <c r="W456" s="164"/>
      <c r="X456" s="164"/>
    </row>
    <row r="457" spans="1:24" ht="48" x14ac:dyDescent="0.2">
      <c r="A457" s="312">
        <v>14</v>
      </c>
      <c r="B457" s="324" t="str">
        <f>IFERROR(VLOOKUP(A457,'Coverage Indicators - Section D'!$A$10:$Y$42,25,FALSE),"")</f>
        <v>MDR TB-3(M): Number of cases with RR-TB and/or MDR-TB that began second-line treatment</v>
      </c>
      <c r="C457" s="410" t="str">
        <f>IFERROR(IF(VLOOKUP(S457,'Disaggregation Records'!$D$93:$E$181,2,FALSE)=0,"",VLOOKUP(S457,'Disaggregation Records'!$D$93:$E$181,2,FALSE)),"")</f>
        <v>Age</v>
      </c>
      <c r="D457" s="410" t="str">
        <f>IFERROR(IF(VLOOKUP(S457,'Disaggregation Records'!$D$93:$F$181,3,FALSE)=0,"",VLOOKUP(S457,'Disaggregation Records'!$D$93:$F$181,3,FALSE)),"")</f>
        <v>U15</v>
      </c>
      <c r="E457" s="326"/>
      <c r="F457" s="326"/>
      <c r="G457" s="327" t="str">
        <f t="shared" si="32"/>
        <v/>
      </c>
      <c r="H457" s="380"/>
      <c r="I457" s="381"/>
      <c r="J457" s="381"/>
      <c r="K457" s="381"/>
      <c r="L457" s="381"/>
      <c r="M457" s="381"/>
      <c r="N457" s="381"/>
      <c r="O457" s="381"/>
      <c r="P457" s="380"/>
      <c r="Q457" s="313"/>
      <c r="R457" s="412">
        <f t="shared" si="33"/>
        <v>0</v>
      </c>
      <c r="S457" s="412" t="str">
        <f t="shared" si="34"/>
        <v>MDR TB-3(M): Number of cases with RR-TB and/or MDR-TB that began second-line treatment-0</v>
      </c>
      <c r="T457" s="412" t="b">
        <f t="shared" si="35"/>
        <v>1</v>
      </c>
      <c r="U457" s="412" t="s">
        <v>1515</v>
      </c>
      <c r="V457" s="58"/>
      <c r="W457" s="164"/>
      <c r="X457" s="164"/>
    </row>
    <row r="458" spans="1:24" ht="48" x14ac:dyDescent="0.2">
      <c r="A458" s="312">
        <v>14</v>
      </c>
      <c r="B458" s="324" t="str">
        <f>IFERROR(VLOOKUP(A458,'Coverage Indicators - Section D'!$A$10:$Y$42,25,FALSE),"")</f>
        <v>MDR TB-3(M): Number of cases with RR-TB and/or MDR-TB that began second-line treatment</v>
      </c>
      <c r="C458" s="410" t="str">
        <f>IFERROR(IF(VLOOKUP(S458,'Disaggregation Records'!$D$93:$E$181,2,FALSE)=0,"",VLOOKUP(S458,'Disaggregation Records'!$D$93:$E$181,2,FALSE)),"")</f>
        <v>Age</v>
      </c>
      <c r="D458" s="410" t="str">
        <f>IFERROR(IF(VLOOKUP(S458,'Disaggregation Records'!$D$93:$F$181,3,FALSE)=0,"",VLOOKUP(S458,'Disaggregation Records'!$D$93:$F$181,3,FALSE)),"")</f>
        <v>15+</v>
      </c>
      <c r="E458" s="326"/>
      <c r="F458" s="326"/>
      <c r="G458" s="327" t="str">
        <f t="shared" si="32"/>
        <v/>
      </c>
      <c r="H458" s="380"/>
      <c r="I458" s="381"/>
      <c r="J458" s="381"/>
      <c r="K458" s="381"/>
      <c r="L458" s="381"/>
      <c r="M458" s="381"/>
      <c r="N458" s="381"/>
      <c r="O458" s="381"/>
      <c r="P458" s="380"/>
      <c r="Q458" s="313"/>
      <c r="R458" s="412">
        <f t="shared" si="33"/>
        <v>1</v>
      </c>
      <c r="S458" s="412" t="str">
        <f t="shared" si="34"/>
        <v>MDR TB-3(M): Number of cases with RR-TB and/or MDR-TB that began second-line treatment-1</v>
      </c>
      <c r="T458" s="412" t="b">
        <f t="shared" si="35"/>
        <v>1</v>
      </c>
      <c r="U458" s="412" t="s">
        <v>1516</v>
      </c>
      <c r="V458" s="58"/>
      <c r="W458" s="164"/>
      <c r="X458" s="164"/>
    </row>
    <row r="459" spans="1:24" ht="48" x14ac:dyDescent="0.2">
      <c r="A459" s="312">
        <v>14</v>
      </c>
      <c r="B459" s="324" t="str">
        <f>IFERROR(VLOOKUP(A459,'Coverage Indicators - Section D'!$A$10:$Y$42,25,FALSE),"")</f>
        <v>MDR TB-3(M): Number of cases with RR-TB and/or MDR-TB that began second-line treatment</v>
      </c>
      <c r="C459" s="410" t="str">
        <f>IFERROR(IF(VLOOKUP(S459,'Disaggregation Records'!$D$93:$E$181,2,FALSE)=0,"",VLOOKUP(S459,'Disaggregation Records'!$D$93:$E$181,2,FALSE)),"")</f>
        <v>Gender</v>
      </c>
      <c r="D459" s="410" t="str">
        <f>IFERROR(IF(VLOOKUP(S459,'Disaggregation Records'!$D$93:$F$181,3,FALSE)=0,"",VLOOKUP(S459,'Disaggregation Records'!$D$93:$F$181,3,FALSE)),"")</f>
        <v>Male</v>
      </c>
      <c r="E459" s="326"/>
      <c r="F459" s="326"/>
      <c r="G459" s="327" t="str">
        <f t="shared" si="32"/>
        <v/>
      </c>
      <c r="H459" s="380"/>
      <c r="I459" s="381"/>
      <c r="J459" s="381"/>
      <c r="K459" s="381"/>
      <c r="L459" s="381"/>
      <c r="M459" s="381"/>
      <c r="N459" s="381"/>
      <c r="O459" s="381"/>
      <c r="P459" s="380"/>
      <c r="Q459" s="313"/>
      <c r="R459" s="412">
        <f t="shared" si="33"/>
        <v>2</v>
      </c>
      <c r="S459" s="412" t="str">
        <f t="shared" si="34"/>
        <v>MDR TB-3(M): Number of cases with RR-TB and/or MDR-TB that began second-line treatment-2</v>
      </c>
      <c r="T459" s="412" t="b">
        <f t="shared" si="35"/>
        <v>1</v>
      </c>
      <c r="U459" s="412" t="s">
        <v>1517</v>
      </c>
      <c r="V459" s="58"/>
      <c r="W459" s="164"/>
      <c r="X459" s="164"/>
    </row>
    <row r="460" spans="1:24" ht="48" x14ac:dyDescent="0.2">
      <c r="A460" s="312">
        <v>14</v>
      </c>
      <c r="B460" s="324" t="str">
        <f>IFERROR(VLOOKUP(A460,'Coverage Indicators - Section D'!$A$10:$Y$42,25,FALSE),"")</f>
        <v>MDR TB-3(M): Number of cases with RR-TB and/or MDR-TB that began second-line treatment</v>
      </c>
      <c r="C460" s="410" t="str">
        <f>IFERROR(IF(VLOOKUP(S460,'Disaggregation Records'!$D$93:$E$181,2,FALSE)=0,"",VLOOKUP(S460,'Disaggregation Records'!$D$93:$E$181,2,FALSE)),"")</f>
        <v>Gender</v>
      </c>
      <c r="D460" s="410" t="str">
        <f>IFERROR(IF(VLOOKUP(S460,'Disaggregation Records'!$D$93:$F$181,3,FALSE)=0,"",VLOOKUP(S460,'Disaggregation Records'!$D$93:$F$181,3,FALSE)),"")</f>
        <v>Female</v>
      </c>
      <c r="E460" s="326"/>
      <c r="F460" s="326"/>
      <c r="G460" s="327" t="str">
        <f t="shared" si="32"/>
        <v/>
      </c>
      <c r="H460" s="380"/>
      <c r="I460" s="381"/>
      <c r="J460" s="381"/>
      <c r="K460" s="381"/>
      <c r="L460" s="381"/>
      <c r="M460" s="381"/>
      <c r="N460" s="381"/>
      <c r="O460" s="381"/>
      <c r="P460" s="380"/>
      <c r="Q460" s="313"/>
      <c r="R460" s="412">
        <f t="shared" si="33"/>
        <v>3</v>
      </c>
      <c r="S460" s="412" t="str">
        <f t="shared" si="34"/>
        <v>MDR TB-3(M): Number of cases with RR-TB and/or MDR-TB that began second-line treatment-3</v>
      </c>
      <c r="T460" s="412" t="b">
        <f t="shared" si="35"/>
        <v>1</v>
      </c>
      <c r="U460" s="412" t="s">
        <v>1518</v>
      </c>
      <c r="V460" s="58"/>
      <c r="W460" s="164"/>
      <c r="X460" s="164"/>
    </row>
    <row r="461" spans="1:24" ht="48" x14ac:dyDescent="0.2">
      <c r="A461" s="312">
        <v>14</v>
      </c>
      <c r="B461" s="324" t="str">
        <f>IFERROR(VLOOKUP(A461,'Coverage Indicators - Section D'!$A$10:$Y$42,25,FALSE),"")</f>
        <v>MDR TB-3(M): Number of cases with RR-TB and/or MDR-TB that began second-line treatment</v>
      </c>
      <c r="C461" s="410" t="str">
        <f>IFERROR(IF(VLOOKUP(S461,'Disaggregation Records'!$D$93:$E$181,2,FALSE)=0,"",VLOOKUP(S461,'Disaggregation Records'!$D$93:$E$181,2,FALSE)),"")</f>
        <v>TB regimen</v>
      </c>
      <c r="D461" s="410" t="str">
        <f>IFERROR(IF(VLOOKUP(S461,'Disaggregation Records'!$D$93:$F$181,3,FALSE)=0,"",VLOOKUP(S461,'Disaggregation Records'!$D$93:$F$181,3,FALSE)),"")</f>
        <v>New TB drugs</v>
      </c>
      <c r="E461" s="326"/>
      <c r="F461" s="326"/>
      <c r="G461" s="327" t="str">
        <f t="shared" si="32"/>
        <v/>
      </c>
      <c r="H461" s="380"/>
      <c r="I461" s="381"/>
      <c r="J461" s="381"/>
      <c r="K461" s="381"/>
      <c r="L461" s="381"/>
      <c r="M461" s="381"/>
      <c r="N461" s="381"/>
      <c r="O461" s="381"/>
      <c r="P461" s="380"/>
      <c r="Q461" s="313"/>
      <c r="R461" s="412">
        <f t="shared" si="33"/>
        <v>4</v>
      </c>
      <c r="S461" s="412" t="str">
        <f t="shared" si="34"/>
        <v>MDR TB-3(M): Number of cases with RR-TB and/or MDR-TB that began second-line treatment-4</v>
      </c>
      <c r="T461" s="412" t="b">
        <f t="shared" si="35"/>
        <v>1</v>
      </c>
      <c r="U461" s="412" t="s">
        <v>1519</v>
      </c>
      <c r="V461" s="58"/>
      <c r="W461" s="164"/>
      <c r="X461" s="164"/>
    </row>
    <row r="462" spans="1:24" ht="48" x14ac:dyDescent="0.2">
      <c r="A462" s="312">
        <v>14</v>
      </c>
      <c r="B462" s="324" t="str">
        <f>IFERROR(VLOOKUP(A462,'Coverage Indicators - Section D'!$A$10:$Y$42,25,FALSE),"")</f>
        <v>MDR TB-3(M): Number of cases with RR-TB and/or MDR-TB that began second-line treatment</v>
      </c>
      <c r="C462" s="410" t="str">
        <f>IFERROR(IF(VLOOKUP(S462,'Disaggregation Records'!$D$93:$E$181,2,FALSE)=0,"",VLOOKUP(S462,'Disaggregation Records'!$D$93:$E$181,2,FALSE)),"")</f>
        <v>TB regimen</v>
      </c>
      <c r="D462" s="410" t="str">
        <f>IFERROR(IF(VLOOKUP(S462,'Disaggregation Records'!$D$93:$F$181,3,FALSE)=0,"",VLOOKUP(S462,'Disaggregation Records'!$D$93:$F$181,3,FALSE)),"")</f>
        <v>Short regimens</v>
      </c>
      <c r="E462" s="326"/>
      <c r="F462" s="326"/>
      <c r="G462" s="327" t="str">
        <f t="shared" si="32"/>
        <v/>
      </c>
      <c r="H462" s="380"/>
      <c r="I462" s="381"/>
      <c r="J462" s="381"/>
      <c r="K462" s="381"/>
      <c r="L462" s="381"/>
      <c r="M462" s="381"/>
      <c r="N462" s="381"/>
      <c r="O462" s="381"/>
      <c r="P462" s="380"/>
      <c r="Q462" s="313"/>
      <c r="R462" s="412">
        <f t="shared" si="33"/>
        <v>5</v>
      </c>
      <c r="S462" s="412" t="str">
        <f t="shared" si="34"/>
        <v>MDR TB-3(M): Number of cases with RR-TB and/or MDR-TB that began second-line treatment-5</v>
      </c>
      <c r="T462" s="412" t="b">
        <f t="shared" si="35"/>
        <v>1</v>
      </c>
      <c r="U462" s="412" t="s">
        <v>1520</v>
      </c>
      <c r="V462" s="58"/>
      <c r="W462" s="164"/>
      <c r="X462" s="164"/>
    </row>
    <row r="463" spans="1:24" ht="48" x14ac:dyDescent="0.2">
      <c r="A463" s="312">
        <v>14</v>
      </c>
      <c r="B463" s="324" t="str">
        <f>IFERROR(VLOOKUP(A463,'Coverage Indicators - Section D'!$A$10:$Y$42,25,FALSE),"")</f>
        <v>MDR TB-3(M): Number of cases with RR-TB and/or MDR-TB that began second-line treatment</v>
      </c>
      <c r="C463" s="410" t="str">
        <f>IFERROR(IF(VLOOKUP(S463,'Disaggregation Records'!$D$93:$E$181,2,FALSE)=0,"",VLOOKUP(S463,'Disaggregation Records'!$D$93:$E$181,2,FALSE)),"")</f>
        <v/>
      </c>
      <c r="D463" s="410" t="str">
        <f>IFERROR(IF(VLOOKUP(S463,'Disaggregation Records'!$D$93:$F$181,3,FALSE)=0,"",VLOOKUP(S463,'Disaggregation Records'!$D$93:$F$181,3,FALSE)),"")</f>
        <v/>
      </c>
      <c r="E463" s="326"/>
      <c r="F463" s="326"/>
      <c r="G463" s="327" t="str">
        <f t="shared" si="32"/>
        <v/>
      </c>
      <c r="H463" s="380"/>
      <c r="I463" s="381"/>
      <c r="J463" s="381"/>
      <c r="K463" s="381"/>
      <c r="L463" s="381"/>
      <c r="M463" s="381"/>
      <c r="N463" s="381"/>
      <c r="O463" s="381"/>
      <c r="P463" s="380"/>
      <c r="Q463" s="313"/>
      <c r="R463" s="412">
        <f t="shared" si="33"/>
        <v>6</v>
      </c>
      <c r="S463" s="412" t="str">
        <f t="shared" si="34"/>
        <v>MDR TB-3(M): Number of cases with RR-TB and/or MDR-TB that began second-line treatment-6</v>
      </c>
      <c r="T463" s="412" t="b">
        <f t="shared" si="35"/>
        <v>1</v>
      </c>
      <c r="U463" s="412" t="s">
        <v>1521</v>
      </c>
      <c r="V463" s="58"/>
      <c r="W463" s="164"/>
      <c r="X463" s="164"/>
    </row>
    <row r="464" spans="1:24" ht="48" x14ac:dyDescent="0.2">
      <c r="A464" s="312">
        <v>14</v>
      </c>
      <c r="B464" s="324" t="str">
        <f>IFERROR(VLOOKUP(A464,'Coverage Indicators - Section D'!$A$10:$Y$42,25,FALSE),"")</f>
        <v>MDR TB-3(M): Number of cases with RR-TB and/or MDR-TB that began second-line treatment</v>
      </c>
      <c r="C464" s="410" t="str">
        <f>IFERROR(IF(VLOOKUP(S464,'Disaggregation Records'!$D$93:$E$181,2,FALSE)=0,"",VLOOKUP(S464,'Disaggregation Records'!$D$93:$E$181,2,FALSE)),"")</f>
        <v/>
      </c>
      <c r="D464" s="410" t="str">
        <f>IFERROR(IF(VLOOKUP(S464,'Disaggregation Records'!$D$93:$F$181,3,FALSE)=0,"",VLOOKUP(S464,'Disaggregation Records'!$D$93:$F$181,3,FALSE)),"")</f>
        <v/>
      </c>
      <c r="E464" s="326"/>
      <c r="F464" s="326"/>
      <c r="G464" s="327" t="str">
        <f t="shared" si="32"/>
        <v/>
      </c>
      <c r="H464" s="380"/>
      <c r="I464" s="381"/>
      <c r="J464" s="381"/>
      <c r="K464" s="381"/>
      <c r="L464" s="381"/>
      <c r="M464" s="381"/>
      <c r="N464" s="381"/>
      <c r="O464" s="381"/>
      <c r="P464" s="380"/>
      <c r="Q464" s="313"/>
      <c r="R464" s="412">
        <f t="shared" si="33"/>
        <v>7</v>
      </c>
      <c r="S464" s="412" t="str">
        <f t="shared" si="34"/>
        <v>MDR TB-3(M): Number of cases with RR-TB and/or MDR-TB that began second-line treatment-7</v>
      </c>
      <c r="T464" s="412" t="b">
        <f t="shared" si="35"/>
        <v>1</v>
      </c>
      <c r="U464" s="412" t="s">
        <v>1522</v>
      </c>
      <c r="V464" s="58"/>
      <c r="W464" s="164"/>
      <c r="X464" s="164"/>
    </row>
    <row r="465" spans="1:24" ht="48" x14ac:dyDescent="0.2">
      <c r="A465" s="312">
        <v>14</v>
      </c>
      <c r="B465" s="324" t="str">
        <f>IFERROR(VLOOKUP(A465,'Coverage Indicators - Section D'!$A$10:$Y$42,25,FALSE),"")</f>
        <v>MDR TB-3(M): Number of cases with RR-TB and/or MDR-TB that began second-line treatment</v>
      </c>
      <c r="C465" s="410" t="str">
        <f>IFERROR(IF(VLOOKUP(S465,'Disaggregation Records'!$D$93:$E$181,2,FALSE)=0,"",VLOOKUP(S465,'Disaggregation Records'!$D$93:$E$181,2,FALSE)),"")</f>
        <v/>
      </c>
      <c r="D465" s="410" t="str">
        <f>IFERROR(IF(VLOOKUP(S465,'Disaggregation Records'!$D$93:$F$181,3,FALSE)=0,"",VLOOKUP(S465,'Disaggregation Records'!$D$93:$F$181,3,FALSE)),"")</f>
        <v/>
      </c>
      <c r="E465" s="326"/>
      <c r="F465" s="326"/>
      <c r="G465" s="327" t="str">
        <f t="shared" si="32"/>
        <v/>
      </c>
      <c r="H465" s="380"/>
      <c r="I465" s="381"/>
      <c r="J465" s="381"/>
      <c r="K465" s="381"/>
      <c r="L465" s="381"/>
      <c r="M465" s="381"/>
      <c r="N465" s="381"/>
      <c r="O465" s="381"/>
      <c r="P465" s="380"/>
      <c r="Q465" s="313"/>
      <c r="R465" s="412">
        <f t="shared" si="33"/>
        <v>8</v>
      </c>
      <c r="S465" s="412" t="str">
        <f t="shared" si="34"/>
        <v>MDR TB-3(M): Number of cases with RR-TB and/or MDR-TB that began second-line treatment-8</v>
      </c>
      <c r="T465" s="412" t="b">
        <f t="shared" si="35"/>
        <v>1</v>
      </c>
      <c r="U465" s="412" t="s">
        <v>1523</v>
      </c>
      <c r="V465" s="58"/>
      <c r="W465" s="164"/>
      <c r="X465" s="164"/>
    </row>
    <row r="466" spans="1:24" ht="48" x14ac:dyDescent="0.2">
      <c r="A466" s="312">
        <v>14</v>
      </c>
      <c r="B466" s="324" t="str">
        <f>IFERROR(VLOOKUP(A466,'Coverage Indicators - Section D'!$A$10:$Y$42,25,FALSE),"")</f>
        <v>MDR TB-3(M): Number of cases with RR-TB and/or MDR-TB that began second-line treatment</v>
      </c>
      <c r="C466" s="410" t="str">
        <f>IFERROR(IF(VLOOKUP(S466,'Disaggregation Records'!$D$93:$E$181,2,FALSE)=0,"",VLOOKUP(S466,'Disaggregation Records'!$D$93:$E$181,2,FALSE)),"")</f>
        <v/>
      </c>
      <c r="D466" s="410" t="str">
        <f>IFERROR(IF(VLOOKUP(S466,'Disaggregation Records'!$D$93:$F$181,3,FALSE)=0,"",VLOOKUP(S466,'Disaggregation Records'!$D$93:$F$181,3,FALSE)),"")</f>
        <v/>
      </c>
      <c r="E466" s="326"/>
      <c r="F466" s="326"/>
      <c r="G466" s="327" t="str">
        <f t="shared" si="32"/>
        <v/>
      </c>
      <c r="H466" s="380"/>
      <c r="I466" s="381"/>
      <c r="J466" s="381"/>
      <c r="K466" s="381"/>
      <c r="L466" s="381"/>
      <c r="M466" s="381"/>
      <c r="N466" s="381"/>
      <c r="O466" s="381"/>
      <c r="P466" s="380"/>
      <c r="Q466" s="313"/>
      <c r="R466" s="412">
        <f t="shared" si="33"/>
        <v>9</v>
      </c>
      <c r="S466" s="412" t="str">
        <f t="shared" si="34"/>
        <v>MDR TB-3(M): Number of cases with RR-TB and/or MDR-TB that began second-line treatment-9</v>
      </c>
      <c r="T466" s="412" t="b">
        <f t="shared" si="35"/>
        <v>1</v>
      </c>
      <c r="U466" s="412" t="s">
        <v>1524</v>
      </c>
      <c r="V466" s="58"/>
      <c r="W466" s="164"/>
      <c r="X466" s="164"/>
    </row>
    <row r="467" spans="1:24" x14ac:dyDescent="0.2">
      <c r="A467" s="312">
        <v>15</v>
      </c>
      <c r="B467" s="324" t="str">
        <f>IFERROR(VLOOKUP(A467,'Coverage Indicators - Section D'!$A$10:$Y$42,25,FALSE),"")</f>
        <v/>
      </c>
      <c r="C467" s="410" t="str">
        <f>IFERROR(IF(VLOOKUP(S467,'Disaggregation Records'!$D$93:$E$181,2,FALSE)=0,"",VLOOKUP(S467,'Disaggregation Records'!$D$93:$E$181,2,FALSE)),"")</f>
        <v/>
      </c>
      <c r="D467" s="410" t="str">
        <f>IFERROR(IF(VLOOKUP(S467,'Disaggregation Records'!$D$93:$F$181,3,FALSE)=0,"",VLOOKUP(S467,'Disaggregation Records'!$D$93:$F$181,3,FALSE)),"")</f>
        <v/>
      </c>
      <c r="E467" s="326"/>
      <c r="F467" s="326"/>
      <c r="G467" s="327" t="str">
        <f t="shared" si="32"/>
        <v/>
      </c>
      <c r="H467" s="380"/>
      <c r="I467" s="381"/>
      <c r="J467" s="381"/>
      <c r="K467" s="381"/>
      <c r="L467" s="381"/>
      <c r="M467" s="381"/>
      <c r="N467" s="381"/>
      <c r="O467" s="381"/>
      <c r="P467" s="380"/>
      <c r="Q467" s="313"/>
      <c r="R467" s="412">
        <f t="shared" si="33"/>
        <v>0</v>
      </c>
      <c r="S467" s="412" t="str">
        <f t="shared" si="34"/>
        <v/>
      </c>
      <c r="T467" s="412" t="b">
        <f t="shared" si="35"/>
        <v>0</v>
      </c>
      <c r="U467" s="412" t="s">
        <v>1525</v>
      </c>
      <c r="V467" s="58"/>
      <c r="W467" s="164"/>
      <c r="X467" s="164"/>
    </row>
    <row r="468" spans="1:24" x14ac:dyDescent="0.2">
      <c r="A468" s="312">
        <v>15</v>
      </c>
      <c r="B468" s="324" t="str">
        <f>IFERROR(VLOOKUP(A468,'Coverage Indicators - Section D'!$A$10:$Y$42,25,FALSE),"")</f>
        <v/>
      </c>
      <c r="C468" s="410" t="str">
        <f>IFERROR(IF(VLOOKUP(S468,'Disaggregation Records'!$D$93:$E$181,2,FALSE)=0,"",VLOOKUP(S468,'Disaggregation Records'!$D$93:$E$181,2,FALSE)),"")</f>
        <v/>
      </c>
      <c r="D468" s="410" t="str">
        <f>IFERROR(IF(VLOOKUP(S468,'Disaggregation Records'!$D$93:$F$181,3,FALSE)=0,"",VLOOKUP(S468,'Disaggregation Records'!$D$93:$F$181,3,FALSE)),"")</f>
        <v/>
      </c>
      <c r="E468" s="326"/>
      <c r="F468" s="326"/>
      <c r="G468" s="327" t="str">
        <f t="shared" si="32"/>
        <v/>
      </c>
      <c r="H468" s="380"/>
      <c r="I468" s="381"/>
      <c r="J468" s="381"/>
      <c r="K468" s="381"/>
      <c r="L468" s="381"/>
      <c r="M468" s="381"/>
      <c r="N468" s="381"/>
      <c r="O468" s="381"/>
      <c r="P468" s="380"/>
      <c r="Q468" s="313"/>
      <c r="R468" s="412">
        <f t="shared" si="33"/>
        <v>1</v>
      </c>
      <c r="S468" s="412" t="str">
        <f t="shared" si="34"/>
        <v/>
      </c>
      <c r="T468" s="412" t="b">
        <f t="shared" si="35"/>
        <v>0</v>
      </c>
      <c r="U468" s="412" t="s">
        <v>1526</v>
      </c>
      <c r="V468" s="58"/>
      <c r="W468" s="164"/>
      <c r="X468" s="164"/>
    </row>
    <row r="469" spans="1:24" x14ac:dyDescent="0.2">
      <c r="A469" s="312">
        <v>15</v>
      </c>
      <c r="B469" s="324" t="str">
        <f>IFERROR(VLOOKUP(A469,'Coverage Indicators - Section D'!$A$10:$Y$42,25,FALSE),"")</f>
        <v/>
      </c>
      <c r="C469" s="410" t="str">
        <f>IFERROR(IF(VLOOKUP(S469,'Disaggregation Records'!$D$93:$E$181,2,FALSE)=0,"",VLOOKUP(S469,'Disaggregation Records'!$D$93:$E$181,2,FALSE)),"")</f>
        <v/>
      </c>
      <c r="D469" s="410" t="str">
        <f>IFERROR(IF(VLOOKUP(S469,'Disaggregation Records'!$D$93:$F$181,3,FALSE)=0,"",VLOOKUP(S469,'Disaggregation Records'!$D$93:$F$181,3,FALSE)),"")</f>
        <v/>
      </c>
      <c r="E469" s="326"/>
      <c r="F469" s="326"/>
      <c r="G469" s="327" t="str">
        <f t="shared" si="32"/>
        <v/>
      </c>
      <c r="H469" s="380"/>
      <c r="I469" s="381"/>
      <c r="J469" s="381"/>
      <c r="K469" s="381"/>
      <c r="L469" s="381"/>
      <c r="M469" s="381"/>
      <c r="N469" s="381"/>
      <c r="O469" s="381"/>
      <c r="P469" s="380"/>
      <c r="Q469" s="313"/>
      <c r="R469" s="412">
        <f t="shared" si="33"/>
        <v>2</v>
      </c>
      <c r="S469" s="412" t="str">
        <f t="shared" si="34"/>
        <v/>
      </c>
      <c r="T469" s="412" t="b">
        <f t="shared" si="35"/>
        <v>0</v>
      </c>
      <c r="U469" s="412" t="s">
        <v>1527</v>
      </c>
      <c r="V469" s="58"/>
      <c r="W469" s="164"/>
      <c r="X469" s="164"/>
    </row>
    <row r="470" spans="1:24" x14ac:dyDescent="0.2">
      <c r="A470" s="312">
        <v>15</v>
      </c>
      <c r="B470" s="324" t="str">
        <f>IFERROR(VLOOKUP(A470,'Coverage Indicators - Section D'!$A$10:$Y$42,25,FALSE),"")</f>
        <v/>
      </c>
      <c r="C470" s="410" t="str">
        <f>IFERROR(IF(VLOOKUP(S470,'Disaggregation Records'!$D$93:$E$181,2,FALSE)=0,"",VLOOKUP(S470,'Disaggregation Records'!$D$93:$E$181,2,FALSE)),"")</f>
        <v/>
      </c>
      <c r="D470" s="410" t="str">
        <f>IFERROR(IF(VLOOKUP(S470,'Disaggregation Records'!$D$93:$F$181,3,FALSE)=0,"",VLOOKUP(S470,'Disaggregation Records'!$D$93:$F$181,3,FALSE)),"")</f>
        <v/>
      </c>
      <c r="E470" s="326"/>
      <c r="F470" s="326"/>
      <c r="G470" s="327" t="str">
        <f t="shared" si="32"/>
        <v/>
      </c>
      <c r="H470" s="380"/>
      <c r="I470" s="381"/>
      <c r="J470" s="381"/>
      <c r="K470" s="381"/>
      <c r="L470" s="381"/>
      <c r="M470" s="381"/>
      <c r="N470" s="381"/>
      <c r="O470" s="381"/>
      <c r="P470" s="380"/>
      <c r="Q470" s="313"/>
      <c r="R470" s="412">
        <f t="shared" si="33"/>
        <v>3</v>
      </c>
      <c r="S470" s="412" t="str">
        <f t="shared" si="34"/>
        <v/>
      </c>
      <c r="T470" s="412" t="b">
        <f t="shared" si="35"/>
        <v>0</v>
      </c>
      <c r="U470" s="412" t="s">
        <v>1528</v>
      </c>
      <c r="V470" s="58"/>
      <c r="W470" s="164"/>
      <c r="X470" s="164"/>
    </row>
    <row r="471" spans="1:24" x14ac:dyDescent="0.2">
      <c r="A471" s="312">
        <v>15</v>
      </c>
      <c r="B471" s="324" t="str">
        <f>IFERROR(VLOOKUP(A471,'Coverage Indicators - Section D'!$A$10:$Y$42,25,FALSE),"")</f>
        <v/>
      </c>
      <c r="C471" s="410" t="str">
        <f>IFERROR(IF(VLOOKUP(S471,'Disaggregation Records'!$D$93:$E$181,2,FALSE)=0,"",VLOOKUP(S471,'Disaggregation Records'!$D$93:$E$181,2,FALSE)),"")</f>
        <v/>
      </c>
      <c r="D471" s="410" t="str">
        <f>IFERROR(IF(VLOOKUP(S471,'Disaggregation Records'!$D$93:$F$181,3,FALSE)=0,"",VLOOKUP(S471,'Disaggregation Records'!$D$93:$F$181,3,FALSE)),"")</f>
        <v/>
      </c>
      <c r="E471" s="326"/>
      <c r="F471" s="326"/>
      <c r="G471" s="327" t="str">
        <f t="shared" si="32"/>
        <v/>
      </c>
      <c r="H471" s="380"/>
      <c r="I471" s="381"/>
      <c r="J471" s="381"/>
      <c r="K471" s="381"/>
      <c r="L471" s="381"/>
      <c r="M471" s="381"/>
      <c r="N471" s="381"/>
      <c r="O471" s="381"/>
      <c r="P471" s="380"/>
      <c r="Q471" s="313"/>
      <c r="R471" s="412">
        <f t="shared" si="33"/>
        <v>4</v>
      </c>
      <c r="S471" s="412" t="str">
        <f t="shared" si="34"/>
        <v/>
      </c>
      <c r="T471" s="412" t="b">
        <f t="shared" si="35"/>
        <v>0</v>
      </c>
      <c r="U471" s="412" t="s">
        <v>1529</v>
      </c>
      <c r="V471" s="58"/>
      <c r="W471" s="164"/>
      <c r="X471" s="164"/>
    </row>
    <row r="472" spans="1:24" x14ac:dyDescent="0.2">
      <c r="A472" s="312">
        <v>15</v>
      </c>
      <c r="B472" s="324" t="str">
        <f>IFERROR(VLOOKUP(A472,'Coverage Indicators - Section D'!$A$10:$Y$42,25,FALSE),"")</f>
        <v/>
      </c>
      <c r="C472" s="410" t="str">
        <f>IFERROR(IF(VLOOKUP(S472,'Disaggregation Records'!$D$93:$E$181,2,FALSE)=0,"",VLOOKUP(S472,'Disaggregation Records'!$D$93:$E$181,2,FALSE)),"")</f>
        <v/>
      </c>
      <c r="D472" s="410" t="str">
        <f>IFERROR(IF(VLOOKUP(S472,'Disaggregation Records'!$D$93:$F$181,3,FALSE)=0,"",VLOOKUP(S472,'Disaggregation Records'!$D$93:$F$181,3,FALSE)),"")</f>
        <v/>
      </c>
      <c r="E472" s="326"/>
      <c r="F472" s="326"/>
      <c r="G472" s="327" t="str">
        <f t="shared" si="32"/>
        <v/>
      </c>
      <c r="H472" s="380"/>
      <c r="I472" s="381"/>
      <c r="J472" s="381"/>
      <c r="K472" s="381"/>
      <c r="L472" s="381"/>
      <c r="M472" s="381"/>
      <c r="N472" s="381"/>
      <c r="O472" s="381"/>
      <c r="P472" s="380"/>
      <c r="Q472" s="313"/>
      <c r="R472" s="412">
        <f t="shared" si="33"/>
        <v>5</v>
      </c>
      <c r="S472" s="412" t="str">
        <f t="shared" si="34"/>
        <v/>
      </c>
      <c r="T472" s="412" t="b">
        <f t="shared" si="35"/>
        <v>0</v>
      </c>
      <c r="U472" s="412" t="s">
        <v>1530</v>
      </c>
      <c r="V472" s="58"/>
      <c r="W472" s="164"/>
      <c r="X472" s="164"/>
    </row>
    <row r="473" spans="1:24" x14ac:dyDescent="0.2">
      <c r="A473" s="312">
        <v>15</v>
      </c>
      <c r="B473" s="324" t="str">
        <f>IFERROR(VLOOKUP(A473,'Coverage Indicators - Section D'!$A$10:$Y$42,25,FALSE),"")</f>
        <v/>
      </c>
      <c r="C473" s="410" t="str">
        <f>IFERROR(IF(VLOOKUP(S473,'Disaggregation Records'!$D$93:$E$181,2,FALSE)=0,"",VLOOKUP(S473,'Disaggregation Records'!$D$93:$E$181,2,FALSE)),"")</f>
        <v/>
      </c>
      <c r="D473" s="410" t="str">
        <f>IFERROR(IF(VLOOKUP(S473,'Disaggregation Records'!$D$93:$F$181,3,FALSE)=0,"",VLOOKUP(S473,'Disaggregation Records'!$D$93:$F$181,3,FALSE)),"")</f>
        <v/>
      </c>
      <c r="E473" s="326"/>
      <c r="F473" s="326"/>
      <c r="G473" s="327" t="str">
        <f t="shared" si="32"/>
        <v/>
      </c>
      <c r="H473" s="380"/>
      <c r="I473" s="381"/>
      <c r="J473" s="381"/>
      <c r="K473" s="381"/>
      <c r="L473" s="381"/>
      <c r="M473" s="381"/>
      <c r="N473" s="381"/>
      <c r="O473" s="381"/>
      <c r="P473" s="380"/>
      <c r="Q473" s="313"/>
      <c r="R473" s="412">
        <f t="shared" si="33"/>
        <v>6</v>
      </c>
      <c r="S473" s="412" t="str">
        <f t="shared" si="34"/>
        <v/>
      </c>
      <c r="T473" s="412" t="b">
        <f t="shared" si="35"/>
        <v>0</v>
      </c>
      <c r="U473" s="412" t="s">
        <v>1531</v>
      </c>
      <c r="V473" s="58"/>
      <c r="W473" s="164"/>
      <c r="X473" s="164"/>
    </row>
    <row r="474" spans="1:24" x14ac:dyDescent="0.2">
      <c r="A474" s="312">
        <v>15</v>
      </c>
      <c r="B474" s="324" t="str">
        <f>IFERROR(VLOOKUP(A474,'Coverage Indicators - Section D'!$A$10:$Y$42,25,FALSE),"")</f>
        <v/>
      </c>
      <c r="C474" s="410" t="str">
        <f>IFERROR(IF(VLOOKUP(S474,'Disaggregation Records'!$D$93:$E$181,2,FALSE)=0,"",VLOOKUP(S474,'Disaggregation Records'!$D$93:$E$181,2,FALSE)),"")</f>
        <v/>
      </c>
      <c r="D474" s="410" t="str">
        <f>IFERROR(IF(VLOOKUP(S474,'Disaggregation Records'!$D$93:$F$181,3,FALSE)=0,"",VLOOKUP(S474,'Disaggregation Records'!$D$93:$F$181,3,FALSE)),"")</f>
        <v/>
      </c>
      <c r="E474" s="326"/>
      <c r="F474" s="326"/>
      <c r="G474" s="327" t="str">
        <f t="shared" si="32"/>
        <v/>
      </c>
      <c r="H474" s="380"/>
      <c r="I474" s="381"/>
      <c r="J474" s="381"/>
      <c r="K474" s="381"/>
      <c r="L474" s="381"/>
      <c r="M474" s="381"/>
      <c r="N474" s="381"/>
      <c r="O474" s="381"/>
      <c r="P474" s="380"/>
      <c r="Q474" s="313"/>
      <c r="R474" s="412">
        <f t="shared" si="33"/>
        <v>7</v>
      </c>
      <c r="S474" s="412" t="str">
        <f t="shared" si="34"/>
        <v/>
      </c>
      <c r="T474" s="412" t="b">
        <f t="shared" si="35"/>
        <v>0</v>
      </c>
      <c r="U474" s="412" t="s">
        <v>1532</v>
      </c>
      <c r="V474" s="58"/>
      <c r="W474" s="164"/>
      <c r="X474" s="164"/>
    </row>
    <row r="475" spans="1:24" x14ac:dyDescent="0.2">
      <c r="A475" s="312">
        <v>15</v>
      </c>
      <c r="B475" s="324" t="str">
        <f>IFERROR(VLOOKUP(A475,'Coverage Indicators - Section D'!$A$10:$Y$42,25,FALSE),"")</f>
        <v/>
      </c>
      <c r="C475" s="410" t="str">
        <f>IFERROR(IF(VLOOKUP(S475,'Disaggregation Records'!$D$93:$E$181,2,FALSE)=0,"",VLOOKUP(S475,'Disaggregation Records'!$D$93:$E$181,2,FALSE)),"")</f>
        <v/>
      </c>
      <c r="D475" s="410" t="str">
        <f>IFERROR(IF(VLOOKUP(S475,'Disaggregation Records'!$D$93:$F$181,3,FALSE)=0,"",VLOOKUP(S475,'Disaggregation Records'!$D$93:$F$181,3,FALSE)),"")</f>
        <v/>
      </c>
      <c r="E475" s="326"/>
      <c r="F475" s="326"/>
      <c r="G475" s="327" t="str">
        <f t="shared" si="32"/>
        <v/>
      </c>
      <c r="H475" s="380"/>
      <c r="I475" s="381"/>
      <c r="J475" s="381"/>
      <c r="K475" s="381"/>
      <c r="L475" s="381"/>
      <c r="M475" s="381"/>
      <c r="N475" s="381"/>
      <c r="O475" s="381"/>
      <c r="P475" s="380"/>
      <c r="Q475" s="313"/>
      <c r="R475" s="412">
        <f t="shared" si="33"/>
        <v>8</v>
      </c>
      <c r="S475" s="412" t="str">
        <f t="shared" si="34"/>
        <v/>
      </c>
      <c r="T475" s="412" t="b">
        <f t="shared" si="35"/>
        <v>0</v>
      </c>
      <c r="U475" s="412" t="s">
        <v>1533</v>
      </c>
      <c r="V475" s="58"/>
      <c r="W475" s="164"/>
      <c r="X475" s="164"/>
    </row>
    <row r="476" spans="1:24" x14ac:dyDescent="0.2">
      <c r="A476" s="312">
        <v>15</v>
      </c>
      <c r="B476" s="324" t="str">
        <f>IFERROR(VLOOKUP(A476,'Coverage Indicators - Section D'!$A$10:$Y$42,25,FALSE),"")</f>
        <v/>
      </c>
      <c r="C476" s="410" t="str">
        <f>IFERROR(IF(VLOOKUP(S476,'Disaggregation Records'!$D$93:$E$181,2,FALSE)=0,"",VLOOKUP(S476,'Disaggregation Records'!$D$93:$E$181,2,FALSE)),"")</f>
        <v/>
      </c>
      <c r="D476" s="410" t="str">
        <f>IFERROR(IF(VLOOKUP(S476,'Disaggregation Records'!$D$93:$F$181,3,FALSE)=0,"",VLOOKUP(S476,'Disaggregation Records'!$D$93:$F$181,3,FALSE)),"")</f>
        <v/>
      </c>
      <c r="E476" s="326"/>
      <c r="F476" s="326"/>
      <c r="G476" s="327" t="str">
        <f t="shared" si="32"/>
        <v/>
      </c>
      <c r="H476" s="380"/>
      <c r="I476" s="381"/>
      <c r="J476" s="381"/>
      <c r="K476" s="381"/>
      <c r="L476" s="381"/>
      <c r="M476" s="381"/>
      <c r="N476" s="381"/>
      <c r="O476" s="381"/>
      <c r="P476" s="380"/>
      <c r="Q476" s="313"/>
      <c r="R476" s="412">
        <f t="shared" si="33"/>
        <v>9</v>
      </c>
      <c r="S476" s="412" t="str">
        <f t="shared" si="34"/>
        <v/>
      </c>
      <c r="T476" s="412" t="b">
        <f t="shared" si="35"/>
        <v>0</v>
      </c>
      <c r="U476" s="412" t="s">
        <v>1534</v>
      </c>
      <c r="V476" s="58"/>
      <c r="W476" s="164"/>
      <c r="X476" s="164"/>
    </row>
    <row r="477" spans="1:24" x14ac:dyDescent="0.2">
      <c r="A477" s="312">
        <v>16</v>
      </c>
      <c r="B477" s="324" t="str">
        <f>IFERROR(VLOOKUP(A477,'Coverage Indicators - Section D'!$A$10:$Y$42,25,FALSE),"")</f>
        <v/>
      </c>
      <c r="C477" s="410" t="str">
        <f>IFERROR(IF(VLOOKUP(S477,'Disaggregation Records'!$D$93:$E$181,2,FALSE)=0,"",VLOOKUP(S477,'Disaggregation Records'!$D$93:$E$181,2,FALSE)),"")</f>
        <v/>
      </c>
      <c r="D477" s="410" t="str">
        <f>IFERROR(IF(VLOOKUP(S477,'Disaggregation Records'!$D$93:$F$181,3,FALSE)=0,"",VLOOKUP(S477,'Disaggregation Records'!$D$93:$F$181,3,FALSE)),"")</f>
        <v/>
      </c>
      <c r="E477" s="326"/>
      <c r="F477" s="326"/>
      <c r="G477" s="327" t="str">
        <f t="shared" si="32"/>
        <v/>
      </c>
      <c r="H477" s="380"/>
      <c r="I477" s="381"/>
      <c r="J477" s="381"/>
      <c r="K477" s="381"/>
      <c r="L477" s="381"/>
      <c r="M477" s="381"/>
      <c r="N477" s="381"/>
      <c r="O477" s="381"/>
      <c r="P477" s="380"/>
      <c r="Q477" s="313"/>
      <c r="R477" s="412">
        <f t="shared" si="33"/>
        <v>10</v>
      </c>
      <c r="S477" s="412" t="str">
        <f t="shared" si="34"/>
        <v/>
      </c>
      <c r="T477" s="412" t="b">
        <f t="shared" si="35"/>
        <v>0</v>
      </c>
      <c r="U477" s="412" t="s">
        <v>1535</v>
      </c>
      <c r="V477" s="58"/>
      <c r="W477" s="164"/>
      <c r="X477" s="164"/>
    </row>
    <row r="478" spans="1:24" x14ac:dyDescent="0.2">
      <c r="A478" s="312">
        <v>16</v>
      </c>
      <c r="B478" s="324" t="str">
        <f>IFERROR(VLOOKUP(A478,'Coverage Indicators - Section D'!$A$10:$Y$42,25,FALSE),"")</f>
        <v/>
      </c>
      <c r="C478" s="410" t="str">
        <f>IFERROR(IF(VLOOKUP(S478,'Disaggregation Records'!$D$93:$E$181,2,FALSE)=0,"",VLOOKUP(S478,'Disaggregation Records'!$D$93:$E$181,2,FALSE)),"")</f>
        <v/>
      </c>
      <c r="D478" s="410" t="str">
        <f>IFERROR(IF(VLOOKUP(S478,'Disaggregation Records'!$D$93:$F$181,3,FALSE)=0,"",VLOOKUP(S478,'Disaggregation Records'!$D$93:$F$181,3,FALSE)),"")</f>
        <v/>
      </c>
      <c r="E478" s="326"/>
      <c r="F478" s="326"/>
      <c r="G478" s="327" t="str">
        <f t="shared" si="32"/>
        <v/>
      </c>
      <c r="H478" s="380"/>
      <c r="I478" s="381"/>
      <c r="J478" s="381"/>
      <c r="K478" s="381"/>
      <c r="L478" s="381"/>
      <c r="M478" s="381"/>
      <c r="N478" s="381"/>
      <c r="O478" s="381"/>
      <c r="P478" s="380"/>
      <c r="Q478" s="313"/>
      <c r="R478" s="412">
        <f t="shared" si="33"/>
        <v>11</v>
      </c>
      <c r="S478" s="412" t="str">
        <f t="shared" si="34"/>
        <v/>
      </c>
      <c r="T478" s="412" t="b">
        <f t="shared" si="35"/>
        <v>0</v>
      </c>
      <c r="U478" s="412" t="s">
        <v>1536</v>
      </c>
      <c r="V478" s="58"/>
      <c r="W478" s="164"/>
      <c r="X478" s="164"/>
    </row>
    <row r="479" spans="1:24" x14ac:dyDescent="0.2">
      <c r="A479" s="312">
        <v>16</v>
      </c>
      <c r="B479" s="324" t="str">
        <f>IFERROR(VLOOKUP(A479,'Coverage Indicators - Section D'!$A$10:$Y$42,25,FALSE),"")</f>
        <v/>
      </c>
      <c r="C479" s="410" t="str">
        <f>IFERROR(IF(VLOOKUP(S479,'Disaggregation Records'!$D$93:$E$181,2,FALSE)=0,"",VLOOKUP(S479,'Disaggregation Records'!$D$93:$E$181,2,FALSE)),"")</f>
        <v/>
      </c>
      <c r="D479" s="410" t="str">
        <f>IFERROR(IF(VLOOKUP(S479,'Disaggregation Records'!$D$93:$F$181,3,FALSE)=0,"",VLOOKUP(S479,'Disaggregation Records'!$D$93:$F$181,3,FALSE)),"")</f>
        <v/>
      </c>
      <c r="E479" s="326"/>
      <c r="F479" s="326"/>
      <c r="G479" s="327" t="str">
        <f t="shared" si="32"/>
        <v/>
      </c>
      <c r="H479" s="380"/>
      <c r="I479" s="381"/>
      <c r="J479" s="381"/>
      <c r="K479" s="381"/>
      <c r="L479" s="381"/>
      <c r="M479" s="381"/>
      <c r="N479" s="381"/>
      <c r="O479" s="381"/>
      <c r="P479" s="380"/>
      <c r="Q479" s="313"/>
      <c r="R479" s="412">
        <f t="shared" si="33"/>
        <v>12</v>
      </c>
      <c r="S479" s="412" t="str">
        <f t="shared" si="34"/>
        <v/>
      </c>
      <c r="T479" s="412" t="b">
        <f t="shared" si="35"/>
        <v>0</v>
      </c>
      <c r="U479" s="412" t="s">
        <v>1537</v>
      </c>
      <c r="V479" s="58"/>
      <c r="W479" s="164"/>
      <c r="X479" s="164"/>
    </row>
    <row r="480" spans="1:24" x14ac:dyDescent="0.2">
      <c r="A480" s="312">
        <v>16</v>
      </c>
      <c r="B480" s="324" t="str">
        <f>IFERROR(VLOOKUP(A480,'Coverage Indicators - Section D'!$A$10:$Y$42,25,FALSE),"")</f>
        <v/>
      </c>
      <c r="C480" s="410" t="str">
        <f>IFERROR(IF(VLOOKUP(S480,'Disaggregation Records'!$D$93:$E$181,2,FALSE)=0,"",VLOOKUP(S480,'Disaggregation Records'!$D$93:$E$181,2,FALSE)),"")</f>
        <v/>
      </c>
      <c r="D480" s="410" t="str">
        <f>IFERROR(IF(VLOOKUP(S480,'Disaggregation Records'!$D$93:$F$181,3,FALSE)=0,"",VLOOKUP(S480,'Disaggregation Records'!$D$93:$F$181,3,FALSE)),"")</f>
        <v/>
      </c>
      <c r="E480" s="326"/>
      <c r="F480" s="326"/>
      <c r="G480" s="327" t="str">
        <f t="shared" si="32"/>
        <v/>
      </c>
      <c r="H480" s="380"/>
      <c r="I480" s="381"/>
      <c r="J480" s="381"/>
      <c r="K480" s="381"/>
      <c r="L480" s="381"/>
      <c r="M480" s="381"/>
      <c r="N480" s="381"/>
      <c r="O480" s="381"/>
      <c r="P480" s="380"/>
      <c r="Q480" s="313"/>
      <c r="R480" s="412">
        <f t="shared" si="33"/>
        <v>13</v>
      </c>
      <c r="S480" s="412" t="str">
        <f t="shared" si="34"/>
        <v/>
      </c>
      <c r="T480" s="412" t="b">
        <f t="shared" si="35"/>
        <v>0</v>
      </c>
      <c r="U480" s="412" t="s">
        <v>1538</v>
      </c>
      <c r="V480" s="58"/>
      <c r="W480" s="164"/>
      <c r="X480" s="164"/>
    </row>
    <row r="481" spans="1:24" x14ac:dyDescent="0.2">
      <c r="A481" s="312">
        <v>16</v>
      </c>
      <c r="B481" s="324" t="str">
        <f>IFERROR(VLOOKUP(A481,'Coverage Indicators - Section D'!$A$10:$Y$42,25,FALSE),"")</f>
        <v/>
      </c>
      <c r="C481" s="410" t="str">
        <f>IFERROR(IF(VLOOKUP(S481,'Disaggregation Records'!$D$93:$E$181,2,FALSE)=0,"",VLOOKUP(S481,'Disaggregation Records'!$D$93:$E$181,2,FALSE)),"")</f>
        <v/>
      </c>
      <c r="D481" s="410" t="str">
        <f>IFERROR(IF(VLOOKUP(S481,'Disaggregation Records'!$D$93:$F$181,3,FALSE)=0,"",VLOOKUP(S481,'Disaggregation Records'!$D$93:$F$181,3,FALSE)),"")</f>
        <v/>
      </c>
      <c r="E481" s="326"/>
      <c r="F481" s="326"/>
      <c r="G481" s="327" t="str">
        <f t="shared" si="32"/>
        <v/>
      </c>
      <c r="H481" s="380"/>
      <c r="I481" s="381"/>
      <c r="J481" s="381"/>
      <c r="K481" s="381"/>
      <c r="L481" s="381"/>
      <c r="M481" s="381"/>
      <c r="N481" s="381"/>
      <c r="O481" s="381"/>
      <c r="P481" s="380"/>
      <c r="Q481" s="313"/>
      <c r="R481" s="412">
        <f t="shared" si="33"/>
        <v>14</v>
      </c>
      <c r="S481" s="412" t="str">
        <f t="shared" si="34"/>
        <v/>
      </c>
      <c r="T481" s="412" t="b">
        <f t="shared" si="35"/>
        <v>0</v>
      </c>
      <c r="U481" s="412" t="s">
        <v>1539</v>
      </c>
      <c r="V481" s="58"/>
      <c r="W481" s="164"/>
      <c r="X481" s="164"/>
    </row>
    <row r="482" spans="1:24" x14ac:dyDescent="0.2">
      <c r="A482" s="312">
        <v>16</v>
      </c>
      <c r="B482" s="324" t="str">
        <f>IFERROR(VLOOKUP(A482,'Coverage Indicators - Section D'!$A$10:$Y$42,25,FALSE),"")</f>
        <v/>
      </c>
      <c r="C482" s="410" t="str">
        <f>IFERROR(IF(VLOOKUP(S482,'Disaggregation Records'!$D$93:$E$181,2,FALSE)=0,"",VLOOKUP(S482,'Disaggregation Records'!$D$93:$E$181,2,FALSE)),"")</f>
        <v/>
      </c>
      <c r="D482" s="410" t="str">
        <f>IFERROR(IF(VLOOKUP(S482,'Disaggregation Records'!$D$93:$F$181,3,FALSE)=0,"",VLOOKUP(S482,'Disaggregation Records'!$D$93:$F$181,3,FALSE)),"")</f>
        <v/>
      </c>
      <c r="E482" s="326"/>
      <c r="F482" s="326"/>
      <c r="G482" s="327" t="str">
        <f t="shared" si="32"/>
        <v/>
      </c>
      <c r="H482" s="380"/>
      <c r="I482" s="381"/>
      <c r="J482" s="381"/>
      <c r="K482" s="381"/>
      <c r="L482" s="381"/>
      <c r="M482" s="381"/>
      <c r="N482" s="381"/>
      <c r="O482" s="381"/>
      <c r="P482" s="380"/>
      <c r="Q482" s="313"/>
      <c r="R482" s="412">
        <f t="shared" si="33"/>
        <v>15</v>
      </c>
      <c r="S482" s="412" t="str">
        <f t="shared" si="34"/>
        <v/>
      </c>
      <c r="T482" s="412" t="b">
        <f t="shared" si="35"/>
        <v>0</v>
      </c>
      <c r="U482" s="412" t="s">
        <v>1540</v>
      </c>
      <c r="V482" s="58"/>
      <c r="W482" s="164"/>
      <c r="X482" s="164"/>
    </row>
    <row r="483" spans="1:24" x14ac:dyDescent="0.2">
      <c r="A483" s="312">
        <v>16</v>
      </c>
      <c r="B483" s="324" t="str">
        <f>IFERROR(VLOOKUP(A483,'Coverage Indicators - Section D'!$A$10:$Y$42,25,FALSE),"")</f>
        <v/>
      </c>
      <c r="C483" s="410" t="str">
        <f>IFERROR(IF(VLOOKUP(S483,'Disaggregation Records'!$D$93:$E$181,2,FALSE)=0,"",VLOOKUP(S483,'Disaggregation Records'!$D$93:$E$181,2,FALSE)),"")</f>
        <v/>
      </c>
      <c r="D483" s="410" t="str">
        <f>IFERROR(IF(VLOOKUP(S483,'Disaggregation Records'!$D$93:$F$181,3,FALSE)=0,"",VLOOKUP(S483,'Disaggregation Records'!$D$93:$F$181,3,FALSE)),"")</f>
        <v/>
      </c>
      <c r="E483" s="326"/>
      <c r="F483" s="326"/>
      <c r="G483" s="327" t="str">
        <f t="shared" si="32"/>
        <v/>
      </c>
      <c r="H483" s="380"/>
      <c r="I483" s="381"/>
      <c r="J483" s="381"/>
      <c r="K483" s="381"/>
      <c r="L483" s="381"/>
      <c r="M483" s="381"/>
      <c r="N483" s="381"/>
      <c r="O483" s="381"/>
      <c r="P483" s="380"/>
      <c r="Q483" s="313"/>
      <c r="R483" s="412">
        <f t="shared" si="33"/>
        <v>16</v>
      </c>
      <c r="S483" s="412" t="str">
        <f t="shared" si="34"/>
        <v/>
      </c>
      <c r="T483" s="412" t="b">
        <f t="shared" si="35"/>
        <v>0</v>
      </c>
      <c r="U483" s="412" t="s">
        <v>1541</v>
      </c>
      <c r="V483" s="58"/>
      <c r="W483" s="164"/>
      <c r="X483" s="164"/>
    </row>
    <row r="484" spans="1:24" x14ac:dyDescent="0.2">
      <c r="A484" s="312">
        <v>16</v>
      </c>
      <c r="B484" s="324" t="str">
        <f>IFERROR(VLOOKUP(A484,'Coverage Indicators - Section D'!$A$10:$Y$42,25,FALSE),"")</f>
        <v/>
      </c>
      <c r="C484" s="410" t="str">
        <f>IFERROR(IF(VLOOKUP(S484,'Disaggregation Records'!$D$93:$E$181,2,FALSE)=0,"",VLOOKUP(S484,'Disaggregation Records'!$D$93:$E$181,2,FALSE)),"")</f>
        <v/>
      </c>
      <c r="D484" s="410" t="str">
        <f>IFERROR(IF(VLOOKUP(S484,'Disaggregation Records'!$D$93:$F$181,3,FALSE)=0,"",VLOOKUP(S484,'Disaggregation Records'!$D$93:$F$181,3,FALSE)),"")</f>
        <v/>
      </c>
      <c r="E484" s="326"/>
      <c r="F484" s="326"/>
      <c r="G484" s="327" t="str">
        <f t="shared" si="32"/>
        <v/>
      </c>
      <c r="H484" s="380"/>
      <c r="I484" s="381"/>
      <c r="J484" s="381"/>
      <c r="K484" s="381"/>
      <c r="L484" s="381"/>
      <c r="M484" s="381"/>
      <c r="N484" s="381"/>
      <c r="O484" s="381"/>
      <c r="P484" s="380"/>
      <c r="Q484" s="313"/>
      <c r="R484" s="412">
        <f t="shared" si="33"/>
        <v>17</v>
      </c>
      <c r="S484" s="412" t="str">
        <f t="shared" si="34"/>
        <v/>
      </c>
      <c r="T484" s="412" t="b">
        <f t="shared" si="35"/>
        <v>0</v>
      </c>
      <c r="U484" s="412" t="s">
        <v>1542</v>
      </c>
      <c r="V484" s="58"/>
      <c r="W484" s="164"/>
      <c r="X484" s="164"/>
    </row>
    <row r="485" spans="1:24" x14ac:dyDescent="0.2">
      <c r="A485" s="312">
        <v>16</v>
      </c>
      <c r="B485" s="324" t="str">
        <f>IFERROR(VLOOKUP(A485,'Coverage Indicators - Section D'!$A$10:$Y$42,25,FALSE),"")</f>
        <v/>
      </c>
      <c r="C485" s="410" t="str">
        <f>IFERROR(IF(VLOOKUP(S485,'Disaggregation Records'!$D$93:$E$181,2,FALSE)=0,"",VLOOKUP(S485,'Disaggregation Records'!$D$93:$E$181,2,FALSE)),"")</f>
        <v/>
      </c>
      <c r="D485" s="410" t="str">
        <f>IFERROR(IF(VLOOKUP(S485,'Disaggregation Records'!$D$93:$F$181,3,FALSE)=0,"",VLOOKUP(S485,'Disaggregation Records'!$D$93:$F$181,3,FALSE)),"")</f>
        <v/>
      </c>
      <c r="E485" s="326"/>
      <c r="F485" s="326"/>
      <c r="G485" s="327" t="str">
        <f t="shared" si="32"/>
        <v/>
      </c>
      <c r="H485" s="380"/>
      <c r="I485" s="381"/>
      <c r="J485" s="381"/>
      <c r="K485" s="381"/>
      <c r="L485" s="381"/>
      <c r="M485" s="381"/>
      <c r="N485" s="381"/>
      <c r="O485" s="381"/>
      <c r="P485" s="380"/>
      <c r="Q485" s="313"/>
      <c r="R485" s="412">
        <f t="shared" si="33"/>
        <v>18</v>
      </c>
      <c r="S485" s="412" t="str">
        <f t="shared" si="34"/>
        <v/>
      </c>
      <c r="T485" s="412" t="b">
        <f t="shared" si="35"/>
        <v>0</v>
      </c>
      <c r="U485" s="412" t="s">
        <v>1543</v>
      </c>
      <c r="V485" s="58"/>
      <c r="W485" s="164"/>
      <c r="X485" s="164"/>
    </row>
    <row r="486" spans="1:24" x14ac:dyDescent="0.2">
      <c r="A486" s="312">
        <v>16</v>
      </c>
      <c r="B486" s="324" t="str">
        <f>IFERROR(VLOOKUP(A486,'Coverage Indicators - Section D'!$A$10:$Y$42,25,FALSE),"")</f>
        <v/>
      </c>
      <c r="C486" s="410" t="str">
        <f>IFERROR(IF(VLOOKUP(S486,'Disaggregation Records'!$D$93:$E$181,2,FALSE)=0,"",VLOOKUP(S486,'Disaggregation Records'!$D$93:$E$181,2,FALSE)),"")</f>
        <v/>
      </c>
      <c r="D486" s="410" t="str">
        <f>IFERROR(IF(VLOOKUP(S486,'Disaggregation Records'!$D$93:$F$181,3,FALSE)=0,"",VLOOKUP(S486,'Disaggregation Records'!$D$93:$F$181,3,FALSE)),"")</f>
        <v/>
      </c>
      <c r="E486" s="326"/>
      <c r="F486" s="326"/>
      <c r="G486" s="327" t="str">
        <f t="shared" si="32"/>
        <v/>
      </c>
      <c r="H486" s="380"/>
      <c r="I486" s="381"/>
      <c r="J486" s="381"/>
      <c r="K486" s="381"/>
      <c r="L486" s="381"/>
      <c r="M486" s="381"/>
      <c r="N486" s="381"/>
      <c r="O486" s="381"/>
      <c r="P486" s="380"/>
      <c r="Q486" s="313"/>
      <c r="R486" s="412">
        <f t="shared" si="33"/>
        <v>19</v>
      </c>
      <c r="S486" s="412" t="str">
        <f t="shared" si="34"/>
        <v/>
      </c>
      <c r="T486" s="412" t="b">
        <f t="shared" si="35"/>
        <v>0</v>
      </c>
      <c r="U486" s="412" t="s">
        <v>1544</v>
      </c>
      <c r="V486" s="58"/>
      <c r="W486" s="164"/>
      <c r="X486" s="164"/>
    </row>
    <row r="487" spans="1:24" x14ac:dyDescent="0.2">
      <c r="A487" s="312">
        <v>17</v>
      </c>
      <c r="B487" s="324" t="str">
        <f>IFERROR(VLOOKUP(A487,'Coverage Indicators - Section D'!$A$10:$Y$42,25,FALSE),"")</f>
        <v/>
      </c>
      <c r="C487" s="410" t="str">
        <f>IFERROR(IF(VLOOKUP(S487,'Disaggregation Records'!$D$93:$E$181,2,FALSE)=0,"",VLOOKUP(S487,'Disaggregation Records'!$D$93:$E$181,2,FALSE)),"")</f>
        <v/>
      </c>
      <c r="D487" s="410" t="str">
        <f>IFERROR(IF(VLOOKUP(S487,'Disaggregation Records'!$D$93:$F$181,3,FALSE)=0,"",VLOOKUP(S487,'Disaggregation Records'!$D$93:$F$181,3,FALSE)),"")</f>
        <v/>
      </c>
      <c r="E487" s="326"/>
      <c r="F487" s="326"/>
      <c r="G487" s="327" t="str">
        <f t="shared" si="32"/>
        <v/>
      </c>
      <c r="H487" s="380"/>
      <c r="I487" s="381"/>
      <c r="J487" s="381"/>
      <c r="K487" s="381"/>
      <c r="L487" s="381"/>
      <c r="M487" s="381"/>
      <c r="N487" s="381"/>
      <c r="O487" s="381"/>
      <c r="P487" s="380"/>
      <c r="Q487" s="313"/>
      <c r="R487" s="412">
        <f t="shared" si="33"/>
        <v>20</v>
      </c>
      <c r="S487" s="412" t="str">
        <f t="shared" si="34"/>
        <v/>
      </c>
      <c r="T487" s="412" t="b">
        <f t="shared" si="35"/>
        <v>0</v>
      </c>
      <c r="U487" s="412" t="s">
        <v>1545</v>
      </c>
      <c r="V487" s="58"/>
      <c r="W487" s="164"/>
      <c r="X487" s="164"/>
    </row>
    <row r="488" spans="1:24" x14ac:dyDescent="0.2">
      <c r="A488" s="312">
        <v>17</v>
      </c>
      <c r="B488" s="324" t="str">
        <f>IFERROR(VLOOKUP(A488,'Coverage Indicators - Section D'!$A$10:$Y$42,25,FALSE),"")</f>
        <v/>
      </c>
      <c r="C488" s="410" t="str">
        <f>IFERROR(IF(VLOOKUP(S488,'Disaggregation Records'!$D$93:$E$181,2,FALSE)=0,"",VLOOKUP(S488,'Disaggregation Records'!$D$93:$E$181,2,FALSE)),"")</f>
        <v/>
      </c>
      <c r="D488" s="410" t="str">
        <f>IFERROR(IF(VLOOKUP(S488,'Disaggregation Records'!$D$93:$F$181,3,FALSE)=0,"",VLOOKUP(S488,'Disaggregation Records'!$D$93:$F$181,3,FALSE)),"")</f>
        <v/>
      </c>
      <c r="E488" s="326"/>
      <c r="F488" s="326"/>
      <c r="G488" s="327" t="str">
        <f t="shared" si="32"/>
        <v/>
      </c>
      <c r="H488" s="380"/>
      <c r="I488" s="381"/>
      <c r="J488" s="381"/>
      <c r="K488" s="381"/>
      <c r="L488" s="381"/>
      <c r="M488" s="381"/>
      <c r="N488" s="381"/>
      <c r="O488" s="381"/>
      <c r="P488" s="380"/>
      <c r="Q488" s="313"/>
      <c r="R488" s="412">
        <f t="shared" si="33"/>
        <v>21</v>
      </c>
      <c r="S488" s="412" t="str">
        <f t="shared" si="34"/>
        <v/>
      </c>
      <c r="T488" s="412" t="b">
        <f t="shared" si="35"/>
        <v>0</v>
      </c>
      <c r="U488" s="412" t="s">
        <v>1546</v>
      </c>
      <c r="V488" s="58"/>
      <c r="W488" s="164"/>
      <c r="X488" s="164"/>
    </row>
    <row r="489" spans="1:24" x14ac:dyDescent="0.2">
      <c r="A489" s="312">
        <v>17</v>
      </c>
      <c r="B489" s="324" t="str">
        <f>IFERROR(VLOOKUP(A489,'Coverage Indicators - Section D'!$A$10:$Y$42,25,FALSE),"")</f>
        <v/>
      </c>
      <c r="C489" s="410" t="str">
        <f>IFERROR(IF(VLOOKUP(S489,'Disaggregation Records'!$D$93:$E$181,2,FALSE)=0,"",VLOOKUP(S489,'Disaggregation Records'!$D$93:$E$181,2,FALSE)),"")</f>
        <v/>
      </c>
      <c r="D489" s="410" t="str">
        <f>IFERROR(IF(VLOOKUP(S489,'Disaggregation Records'!$D$93:$F$181,3,FALSE)=0,"",VLOOKUP(S489,'Disaggregation Records'!$D$93:$F$181,3,FALSE)),"")</f>
        <v/>
      </c>
      <c r="E489" s="326"/>
      <c r="F489" s="326"/>
      <c r="G489" s="327" t="str">
        <f t="shared" si="32"/>
        <v/>
      </c>
      <c r="H489" s="380"/>
      <c r="I489" s="381"/>
      <c r="J489" s="381"/>
      <c r="K489" s="381"/>
      <c r="L489" s="381"/>
      <c r="M489" s="381"/>
      <c r="N489" s="381"/>
      <c r="O489" s="381"/>
      <c r="P489" s="380"/>
      <c r="Q489" s="313"/>
      <c r="R489" s="412">
        <f t="shared" si="33"/>
        <v>22</v>
      </c>
      <c r="S489" s="412" t="str">
        <f t="shared" si="34"/>
        <v/>
      </c>
      <c r="T489" s="412" t="b">
        <f t="shared" si="35"/>
        <v>0</v>
      </c>
      <c r="U489" s="412" t="s">
        <v>1547</v>
      </c>
      <c r="V489" s="58"/>
      <c r="W489" s="164"/>
      <c r="X489" s="164"/>
    </row>
    <row r="490" spans="1:24" x14ac:dyDescent="0.2">
      <c r="A490" s="312">
        <v>17</v>
      </c>
      <c r="B490" s="324" t="str">
        <f>IFERROR(VLOOKUP(A490,'Coverage Indicators - Section D'!$A$10:$Y$42,25,FALSE),"")</f>
        <v/>
      </c>
      <c r="C490" s="410" t="str">
        <f>IFERROR(IF(VLOOKUP(S490,'Disaggregation Records'!$D$93:$E$181,2,FALSE)=0,"",VLOOKUP(S490,'Disaggregation Records'!$D$93:$E$181,2,FALSE)),"")</f>
        <v/>
      </c>
      <c r="D490" s="410" t="str">
        <f>IFERROR(IF(VLOOKUP(S490,'Disaggregation Records'!$D$93:$F$181,3,FALSE)=0,"",VLOOKUP(S490,'Disaggregation Records'!$D$93:$F$181,3,FALSE)),"")</f>
        <v/>
      </c>
      <c r="E490" s="326"/>
      <c r="F490" s="326"/>
      <c r="G490" s="327" t="str">
        <f t="shared" si="32"/>
        <v/>
      </c>
      <c r="H490" s="380"/>
      <c r="I490" s="381"/>
      <c r="J490" s="381"/>
      <c r="K490" s="381"/>
      <c r="L490" s="381"/>
      <c r="M490" s="381"/>
      <c r="N490" s="381"/>
      <c r="O490" s="381"/>
      <c r="P490" s="380"/>
      <c r="Q490" s="313"/>
      <c r="R490" s="412">
        <f t="shared" si="33"/>
        <v>23</v>
      </c>
      <c r="S490" s="412" t="str">
        <f t="shared" si="34"/>
        <v/>
      </c>
      <c r="T490" s="412" t="b">
        <f t="shared" si="35"/>
        <v>0</v>
      </c>
      <c r="U490" s="412" t="s">
        <v>1548</v>
      </c>
      <c r="V490" s="58"/>
      <c r="W490" s="164"/>
      <c r="X490" s="164"/>
    </row>
    <row r="491" spans="1:24" x14ac:dyDescent="0.2">
      <c r="A491" s="312">
        <v>17</v>
      </c>
      <c r="B491" s="324" t="str">
        <f>IFERROR(VLOOKUP(A491,'Coverage Indicators - Section D'!$A$10:$Y$42,25,FALSE),"")</f>
        <v/>
      </c>
      <c r="C491" s="410" t="str">
        <f>IFERROR(IF(VLOOKUP(S491,'Disaggregation Records'!$D$93:$E$181,2,FALSE)=0,"",VLOOKUP(S491,'Disaggregation Records'!$D$93:$E$181,2,FALSE)),"")</f>
        <v/>
      </c>
      <c r="D491" s="410" t="str">
        <f>IFERROR(IF(VLOOKUP(S491,'Disaggregation Records'!$D$93:$F$181,3,FALSE)=0,"",VLOOKUP(S491,'Disaggregation Records'!$D$93:$F$181,3,FALSE)),"")</f>
        <v/>
      </c>
      <c r="E491" s="326"/>
      <c r="F491" s="326"/>
      <c r="G491" s="327" t="str">
        <f t="shared" si="32"/>
        <v/>
      </c>
      <c r="H491" s="380"/>
      <c r="I491" s="381"/>
      <c r="J491" s="381"/>
      <c r="K491" s="381"/>
      <c r="L491" s="381"/>
      <c r="M491" s="381"/>
      <c r="N491" s="381"/>
      <c r="O491" s="381"/>
      <c r="P491" s="380"/>
      <c r="Q491" s="313"/>
      <c r="R491" s="412">
        <f t="shared" si="33"/>
        <v>24</v>
      </c>
      <c r="S491" s="412" t="str">
        <f t="shared" si="34"/>
        <v/>
      </c>
      <c r="T491" s="412" t="b">
        <f t="shared" si="35"/>
        <v>0</v>
      </c>
      <c r="U491" s="412" t="s">
        <v>1549</v>
      </c>
      <c r="V491" s="58"/>
      <c r="W491" s="164"/>
      <c r="X491" s="164"/>
    </row>
    <row r="492" spans="1:24" x14ac:dyDescent="0.2">
      <c r="A492" s="312">
        <v>17</v>
      </c>
      <c r="B492" s="324" t="str">
        <f>IFERROR(VLOOKUP(A492,'Coverage Indicators - Section D'!$A$10:$Y$42,25,FALSE),"")</f>
        <v/>
      </c>
      <c r="C492" s="410" t="str">
        <f>IFERROR(IF(VLOOKUP(S492,'Disaggregation Records'!$D$93:$E$181,2,FALSE)=0,"",VLOOKUP(S492,'Disaggregation Records'!$D$93:$E$181,2,FALSE)),"")</f>
        <v/>
      </c>
      <c r="D492" s="410" t="str">
        <f>IFERROR(IF(VLOOKUP(S492,'Disaggregation Records'!$D$93:$F$181,3,FALSE)=0,"",VLOOKUP(S492,'Disaggregation Records'!$D$93:$F$181,3,FALSE)),"")</f>
        <v/>
      </c>
      <c r="E492" s="326"/>
      <c r="F492" s="326"/>
      <c r="G492" s="327" t="str">
        <f t="shared" si="32"/>
        <v/>
      </c>
      <c r="H492" s="380"/>
      <c r="I492" s="381"/>
      <c r="J492" s="381"/>
      <c r="K492" s="381"/>
      <c r="L492" s="381"/>
      <c r="M492" s="381"/>
      <c r="N492" s="381"/>
      <c r="O492" s="381"/>
      <c r="P492" s="380"/>
      <c r="Q492" s="313"/>
      <c r="R492" s="412">
        <f t="shared" si="33"/>
        <v>25</v>
      </c>
      <c r="S492" s="412" t="str">
        <f t="shared" si="34"/>
        <v/>
      </c>
      <c r="T492" s="412" t="b">
        <f t="shared" si="35"/>
        <v>0</v>
      </c>
      <c r="U492" s="412" t="s">
        <v>1550</v>
      </c>
      <c r="V492" s="58"/>
      <c r="W492" s="164"/>
      <c r="X492" s="164"/>
    </row>
    <row r="493" spans="1:24" x14ac:dyDescent="0.2">
      <c r="A493" s="312">
        <v>17</v>
      </c>
      <c r="B493" s="324" t="str">
        <f>IFERROR(VLOOKUP(A493,'Coverage Indicators - Section D'!$A$10:$Y$42,25,FALSE),"")</f>
        <v/>
      </c>
      <c r="C493" s="410" t="str">
        <f>IFERROR(IF(VLOOKUP(S493,'Disaggregation Records'!$D$93:$E$181,2,FALSE)=0,"",VLOOKUP(S493,'Disaggregation Records'!$D$93:$E$181,2,FALSE)),"")</f>
        <v/>
      </c>
      <c r="D493" s="410" t="str">
        <f>IFERROR(IF(VLOOKUP(S493,'Disaggregation Records'!$D$93:$F$181,3,FALSE)=0,"",VLOOKUP(S493,'Disaggregation Records'!$D$93:$F$181,3,FALSE)),"")</f>
        <v/>
      </c>
      <c r="E493" s="326"/>
      <c r="F493" s="326"/>
      <c r="G493" s="327" t="str">
        <f t="shared" si="32"/>
        <v/>
      </c>
      <c r="H493" s="380"/>
      <c r="I493" s="381"/>
      <c r="J493" s="381"/>
      <c r="K493" s="381"/>
      <c r="L493" s="381"/>
      <c r="M493" s="381"/>
      <c r="N493" s="381"/>
      <c r="O493" s="381"/>
      <c r="P493" s="380"/>
      <c r="Q493" s="313"/>
      <c r="R493" s="412">
        <f t="shared" si="33"/>
        <v>26</v>
      </c>
      <c r="S493" s="412" t="str">
        <f t="shared" si="34"/>
        <v/>
      </c>
      <c r="T493" s="412" t="b">
        <f t="shared" si="35"/>
        <v>0</v>
      </c>
      <c r="U493" s="412" t="s">
        <v>1551</v>
      </c>
      <c r="V493" s="58"/>
      <c r="W493" s="164"/>
      <c r="X493" s="164"/>
    </row>
    <row r="494" spans="1:24" x14ac:dyDescent="0.2">
      <c r="A494" s="312">
        <v>17</v>
      </c>
      <c r="B494" s="324" t="str">
        <f>IFERROR(VLOOKUP(A494,'Coverage Indicators - Section D'!$A$10:$Y$42,25,FALSE),"")</f>
        <v/>
      </c>
      <c r="C494" s="410" t="str">
        <f>IFERROR(IF(VLOOKUP(S494,'Disaggregation Records'!$D$93:$E$181,2,FALSE)=0,"",VLOOKUP(S494,'Disaggregation Records'!$D$93:$E$181,2,FALSE)),"")</f>
        <v/>
      </c>
      <c r="D494" s="410" t="str">
        <f>IFERROR(IF(VLOOKUP(S494,'Disaggregation Records'!$D$93:$F$181,3,FALSE)=0,"",VLOOKUP(S494,'Disaggregation Records'!$D$93:$F$181,3,FALSE)),"")</f>
        <v/>
      </c>
      <c r="E494" s="326"/>
      <c r="F494" s="326"/>
      <c r="G494" s="327" t="str">
        <f t="shared" si="32"/>
        <v/>
      </c>
      <c r="H494" s="380"/>
      <c r="I494" s="381"/>
      <c r="J494" s="381"/>
      <c r="K494" s="381"/>
      <c r="L494" s="381"/>
      <c r="M494" s="381"/>
      <c r="N494" s="381"/>
      <c r="O494" s="381"/>
      <c r="P494" s="380"/>
      <c r="Q494" s="313"/>
      <c r="R494" s="412">
        <f t="shared" si="33"/>
        <v>27</v>
      </c>
      <c r="S494" s="412" t="str">
        <f t="shared" si="34"/>
        <v/>
      </c>
      <c r="T494" s="412" t="b">
        <f t="shared" si="35"/>
        <v>0</v>
      </c>
      <c r="U494" s="412" t="s">
        <v>1552</v>
      </c>
      <c r="V494" s="58"/>
      <c r="W494" s="164"/>
      <c r="X494" s="164"/>
    </row>
    <row r="495" spans="1:24" x14ac:dyDescent="0.2">
      <c r="A495" s="312">
        <v>17</v>
      </c>
      <c r="B495" s="324" t="str">
        <f>IFERROR(VLOOKUP(A495,'Coverage Indicators - Section D'!$A$10:$Y$42,25,FALSE),"")</f>
        <v/>
      </c>
      <c r="C495" s="410" t="str">
        <f>IFERROR(IF(VLOOKUP(S495,'Disaggregation Records'!$D$93:$E$181,2,FALSE)=0,"",VLOOKUP(S495,'Disaggregation Records'!$D$93:$E$181,2,FALSE)),"")</f>
        <v/>
      </c>
      <c r="D495" s="410" t="str">
        <f>IFERROR(IF(VLOOKUP(S495,'Disaggregation Records'!$D$93:$F$181,3,FALSE)=0,"",VLOOKUP(S495,'Disaggregation Records'!$D$93:$F$181,3,FALSE)),"")</f>
        <v/>
      </c>
      <c r="E495" s="326"/>
      <c r="F495" s="326"/>
      <c r="G495" s="327" t="str">
        <f t="shared" si="32"/>
        <v/>
      </c>
      <c r="H495" s="380"/>
      <c r="I495" s="381"/>
      <c r="J495" s="381"/>
      <c r="K495" s="381"/>
      <c r="L495" s="381"/>
      <c r="M495" s="381"/>
      <c r="N495" s="381"/>
      <c r="O495" s="381"/>
      <c r="P495" s="380"/>
      <c r="Q495" s="313"/>
      <c r="R495" s="412">
        <f t="shared" si="33"/>
        <v>28</v>
      </c>
      <c r="S495" s="412" t="str">
        <f t="shared" si="34"/>
        <v/>
      </c>
      <c r="T495" s="412" t="b">
        <f t="shared" si="35"/>
        <v>0</v>
      </c>
      <c r="U495" s="412" t="s">
        <v>1553</v>
      </c>
      <c r="V495" s="58"/>
      <c r="W495" s="164"/>
      <c r="X495" s="164"/>
    </row>
    <row r="496" spans="1:24" x14ac:dyDescent="0.2">
      <c r="A496" s="312">
        <v>17</v>
      </c>
      <c r="B496" s="324" t="str">
        <f>IFERROR(VLOOKUP(A496,'Coverage Indicators - Section D'!$A$10:$Y$42,25,FALSE),"")</f>
        <v/>
      </c>
      <c r="C496" s="410" t="str">
        <f>IFERROR(IF(VLOOKUP(S496,'Disaggregation Records'!$D$93:$E$181,2,FALSE)=0,"",VLOOKUP(S496,'Disaggregation Records'!$D$93:$E$181,2,FALSE)),"")</f>
        <v/>
      </c>
      <c r="D496" s="410" t="str">
        <f>IFERROR(IF(VLOOKUP(S496,'Disaggregation Records'!$D$93:$F$181,3,FALSE)=0,"",VLOOKUP(S496,'Disaggregation Records'!$D$93:$F$181,3,FALSE)),"")</f>
        <v/>
      </c>
      <c r="E496" s="326"/>
      <c r="F496" s="326"/>
      <c r="G496" s="327" t="str">
        <f t="shared" si="32"/>
        <v/>
      </c>
      <c r="H496" s="380"/>
      <c r="I496" s="381"/>
      <c r="J496" s="381"/>
      <c r="K496" s="381"/>
      <c r="L496" s="381"/>
      <c r="M496" s="381"/>
      <c r="N496" s="381"/>
      <c r="O496" s="381"/>
      <c r="P496" s="380"/>
      <c r="Q496" s="313"/>
      <c r="R496" s="412">
        <f t="shared" si="33"/>
        <v>29</v>
      </c>
      <c r="S496" s="412" t="str">
        <f t="shared" si="34"/>
        <v/>
      </c>
      <c r="T496" s="412" t="b">
        <f t="shared" si="35"/>
        <v>0</v>
      </c>
      <c r="U496" s="412" t="s">
        <v>1554</v>
      </c>
      <c r="V496" s="58"/>
      <c r="W496" s="164"/>
      <c r="X496" s="164"/>
    </row>
    <row r="497" spans="1:24" x14ac:dyDescent="0.2">
      <c r="A497" s="312">
        <v>18</v>
      </c>
      <c r="B497" s="324" t="str">
        <f>IFERROR(VLOOKUP(A497,'Coverage Indicators - Section D'!$A$10:$Y$42,25,FALSE),"")</f>
        <v/>
      </c>
      <c r="C497" s="410" t="str">
        <f>IFERROR(IF(VLOOKUP(S497,'Disaggregation Records'!$D$93:$E$181,2,FALSE)=0,"",VLOOKUP(S497,'Disaggregation Records'!$D$93:$E$181,2,FALSE)),"")</f>
        <v/>
      </c>
      <c r="D497" s="410" t="str">
        <f>IFERROR(IF(VLOOKUP(S497,'Disaggregation Records'!$D$93:$F$181,3,FALSE)=0,"",VLOOKUP(S497,'Disaggregation Records'!$D$93:$F$181,3,FALSE)),"")</f>
        <v/>
      </c>
      <c r="E497" s="326"/>
      <c r="F497" s="326"/>
      <c r="G497" s="327" t="str">
        <f t="shared" si="32"/>
        <v/>
      </c>
      <c r="H497" s="380"/>
      <c r="I497" s="381"/>
      <c r="J497" s="381"/>
      <c r="K497" s="381"/>
      <c r="L497" s="381"/>
      <c r="M497" s="381"/>
      <c r="N497" s="381"/>
      <c r="O497" s="381"/>
      <c r="P497" s="380"/>
      <c r="Q497" s="313"/>
      <c r="R497" s="412">
        <f t="shared" si="33"/>
        <v>30</v>
      </c>
      <c r="S497" s="412" t="str">
        <f t="shared" si="34"/>
        <v/>
      </c>
      <c r="T497" s="412" t="b">
        <f t="shared" si="35"/>
        <v>0</v>
      </c>
      <c r="U497" s="412" t="s">
        <v>1555</v>
      </c>
      <c r="V497" s="58"/>
      <c r="W497" s="164"/>
      <c r="X497" s="164"/>
    </row>
    <row r="498" spans="1:24" x14ac:dyDescent="0.2">
      <c r="A498" s="312">
        <v>18</v>
      </c>
      <c r="B498" s="324" t="str">
        <f>IFERROR(VLOOKUP(A498,'Coverage Indicators - Section D'!$A$10:$Y$42,25,FALSE),"")</f>
        <v/>
      </c>
      <c r="C498" s="410" t="str">
        <f>IFERROR(IF(VLOOKUP(S498,'Disaggregation Records'!$D$93:$E$181,2,FALSE)=0,"",VLOOKUP(S498,'Disaggregation Records'!$D$93:$E$181,2,FALSE)),"")</f>
        <v/>
      </c>
      <c r="D498" s="410" t="str">
        <f>IFERROR(IF(VLOOKUP(S498,'Disaggregation Records'!$D$93:$F$181,3,FALSE)=0,"",VLOOKUP(S498,'Disaggregation Records'!$D$93:$F$181,3,FALSE)),"")</f>
        <v/>
      </c>
      <c r="E498" s="326"/>
      <c r="F498" s="326"/>
      <c r="G498" s="327" t="str">
        <f t="shared" si="32"/>
        <v/>
      </c>
      <c r="H498" s="380"/>
      <c r="I498" s="381"/>
      <c r="J498" s="381"/>
      <c r="K498" s="381"/>
      <c r="L498" s="381"/>
      <c r="M498" s="381"/>
      <c r="N498" s="381"/>
      <c r="O498" s="381"/>
      <c r="P498" s="380"/>
      <c r="Q498" s="313"/>
      <c r="R498" s="412">
        <f t="shared" si="33"/>
        <v>31</v>
      </c>
      <c r="S498" s="412" t="str">
        <f t="shared" si="34"/>
        <v/>
      </c>
      <c r="T498" s="412" t="b">
        <f t="shared" si="35"/>
        <v>0</v>
      </c>
      <c r="U498" s="412" t="s">
        <v>1556</v>
      </c>
      <c r="V498" s="58"/>
      <c r="W498" s="164"/>
      <c r="X498" s="164"/>
    </row>
    <row r="499" spans="1:24" x14ac:dyDescent="0.2">
      <c r="A499" s="312">
        <v>18</v>
      </c>
      <c r="B499" s="324" t="str">
        <f>IFERROR(VLOOKUP(A499,'Coverage Indicators - Section D'!$A$10:$Y$42,25,FALSE),"")</f>
        <v/>
      </c>
      <c r="C499" s="410" t="str">
        <f>IFERROR(IF(VLOOKUP(S499,'Disaggregation Records'!$D$93:$E$181,2,FALSE)=0,"",VLOOKUP(S499,'Disaggregation Records'!$D$93:$E$181,2,FALSE)),"")</f>
        <v/>
      </c>
      <c r="D499" s="410" t="str">
        <f>IFERROR(IF(VLOOKUP(S499,'Disaggregation Records'!$D$93:$F$181,3,FALSE)=0,"",VLOOKUP(S499,'Disaggregation Records'!$D$93:$F$181,3,FALSE)),"")</f>
        <v/>
      </c>
      <c r="E499" s="326"/>
      <c r="F499" s="326"/>
      <c r="G499" s="327" t="str">
        <f t="shared" si="32"/>
        <v/>
      </c>
      <c r="H499" s="380"/>
      <c r="I499" s="381"/>
      <c r="J499" s="381"/>
      <c r="K499" s="381"/>
      <c r="L499" s="381"/>
      <c r="M499" s="381"/>
      <c r="N499" s="381"/>
      <c r="O499" s="381"/>
      <c r="P499" s="380"/>
      <c r="Q499" s="313"/>
      <c r="R499" s="412">
        <f t="shared" si="33"/>
        <v>32</v>
      </c>
      <c r="S499" s="412" t="str">
        <f t="shared" si="34"/>
        <v/>
      </c>
      <c r="T499" s="412" t="b">
        <f t="shared" si="35"/>
        <v>0</v>
      </c>
      <c r="U499" s="412" t="s">
        <v>1557</v>
      </c>
      <c r="V499" s="58"/>
      <c r="W499" s="164"/>
      <c r="X499" s="164"/>
    </row>
    <row r="500" spans="1:24" x14ac:dyDescent="0.2">
      <c r="A500" s="312">
        <v>18</v>
      </c>
      <c r="B500" s="324" t="str">
        <f>IFERROR(VLOOKUP(A500,'Coverage Indicators - Section D'!$A$10:$Y$42,25,FALSE),"")</f>
        <v/>
      </c>
      <c r="C500" s="410" t="str">
        <f>IFERROR(IF(VLOOKUP(S500,'Disaggregation Records'!$D$93:$E$181,2,FALSE)=0,"",VLOOKUP(S500,'Disaggregation Records'!$D$93:$E$181,2,FALSE)),"")</f>
        <v/>
      </c>
      <c r="D500" s="410" t="str">
        <f>IFERROR(IF(VLOOKUP(S500,'Disaggregation Records'!$D$93:$F$181,3,FALSE)=0,"",VLOOKUP(S500,'Disaggregation Records'!$D$93:$F$181,3,FALSE)),"")</f>
        <v/>
      </c>
      <c r="E500" s="326"/>
      <c r="F500" s="326"/>
      <c r="G500" s="327" t="str">
        <f t="shared" si="32"/>
        <v/>
      </c>
      <c r="H500" s="380"/>
      <c r="I500" s="381"/>
      <c r="J500" s="381"/>
      <c r="K500" s="381"/>
      <c r="L500" s="381"/>
      <c r="M500" s="381"/>
      <c r="N500" s="381"/>
      <c r="O500" s="381"/>
      <c r="P500" s="380"/>
      <c r="Q500" s="313"/>
      <c r="R500" s="412">
        <f t="shared" si="33"/>
        <v>33</v>
      </c>
      <c r="S500" s="412" t="str">
        <f t="shared" si="34"/>
        <v/>
      </c>
      <c r="T500" s="412" t="b">
        <f t="shared" si="35"/>
        <v>0</v>
      </c>
      <c r="U500" s="412" t="s">
        <v>1558</v>
      </c>
      <c r="V500" s="58"/>
      <c r="W500" s="164"/>
      <c r="X500" s="164"/>
    </row>
    <row r="501" spans="1:24" x14ac:dyDescent="0.2">
      <c r="A501" s="312">
        <v>18</v>
      </c>
      <c r="B501" s="324" t="str">
        <f>IFERROR(VLOOKUP(A501,'Coverage Indicators - Section D'!$A$10:$Y$42,25,FALSE),"")</f>
        <v/>
      </c>
      <c r="C501" s="410" t="str">
        <f>IFERROR(IF(VLOOKUP(S501,'Disaggregation Records'!$D$93:$E$181,2,FALSE)=0,"",VLOOKUP(S501,'Disaggregation Records'!$D$93:$E$181,2,FALSE)),"")</f>
        <v/>
      </c>
      <c r="D501" s="410" t="str">
        <f>IFERROR(IF(VLOOKUP(S501,'Disaggregation Records'!$D$93:$F$181,3,FALSE)=0,"",VLOOKUP(S501,'Disaggregation Records'!$D$93:$F$181,3,FALSE)),"")</f>
        <v/>
      </c>
      <c r="E501" s="326"/>
      <c r="F501" s="326"/>
      <c r="G501" s="327" t="str">
        <f t="shared" si="32"/>
        <v/>
      </c>
      <c r="H501" s="380"/>
      <c r="I501" s="381"/>
      <c r="J501" s="381"/>
      <c r="K501" s="381"/>
      <c r="L501" s="381"/>
      <c r="M501" s="381"/>
      <c r="N501" s="381"/>
      <c r="O501" s="381"/>
      <c r="P501" s="380"/>
      <c r="Q501" s="313"/>
      <c r="R501" s="412">
        <f t="shared" si="33"/>
        <v>34</v>
      </c>
      <c r="S501" s="412" t="str">
        <f t="shared" si="34"/>
        <v/>
      </c>
      <c r="T501" s="412" t="b">
        <f t="shared" si="35"/>
        <v>0</v>
      </c>
      <c r="U501" s="412" t="s">
        <v>1559</v>
      </c>
      <c r="V501" s="58"/>
      <c r="W501" s="164"/>
      <c r="X501" s="164"/>
    </row>
    <row r="502" spans="1:24" x14ac:dyDescent="0.2">
      <c r="A502" s="312">
        <v>18</v>
      </c>
      <c r="B502" s="324" t="str">
        <f>IFERROR(VLOOKUP(A502,'Coverage Indicators - Section D'!$A$10:$Y$42,25,FALSE),"")</f>
        <v/>
      </c>
      <c r="C502" s="410" t="str">
        <f>IFERROR(IF(VLOOKUP(S502,'Disaggregation Records'!$D$93:$E$181,2,FALSE)=0,"",VLOOKUP(S502,'Disaggregation Records'!$D$93:$E$181,2,FALSE)),"")</f>
        <v/>
      </c>
      <c r="D502" s="410" t="str">
        <f>IFERROR(IF(VLOOKUP(S502,'Disaggregation Records'!$D$93:$F$181,3,FALSE)=0,"",VLOOKUP(S502,'Disaggregation Records'!$D$93:$F$181,3,FALSE)),"")</f>
        <v/>
      </c>
      <c r="E502" s="326"/>
      <c r="F502" s="326"/>
      <c r="G502" s="327" t="str">
        <f t="shared" si="32"/>
        <v/>
      </c>
      <c r="H502" s="380"/>
      <c r="I502" s="381"/>
      <c r="J502" s="381"/>
      <c r="K502" s="381"/>
      <c r="L502" s="381"/>
      <c r="M502" s="381"/>
      <c r="N502" s="381"/>
      <c r="O502" s="381"/>
      <c r="P502" s="380"/>
      <c r="Q502" s="313"/>
      <c r="R502" s="412">
        <f t="shared" si="33"/>
        <v>35</v>
      </c>
      <c r="S502" s="412" t="str">
        <f t="shared" si="34"/>
        <v/>
      </c>
      <c r="T502" s="412" t="b">
        <f t="shared" si="35"/>
        <v>0</v>
      </c>
      <c r="U502" s="412" t="s">
        <v>1560</v>
      </c>
      <c r="V502" s="58"/>
      <c r="W502" s="164"/>
      <c r="X502" s="164"/>
    </row>
    <row r="503" spans="1:24" x14ac:dyDescent="0.2">
      <c r="A503" s="312">
        <v>18</v>
      </c>
      <c r="B503" s="324" t="str">
        <f>IFERROR(VLOOKUP(A503,'Coverage Indicators - Section D'!$A$10:$Y$42,25,FALSE),"")</f>
        <v/>
      </c>
      <c r="C503" s="410" t="str">
        <f>IFERROR(IF(VLOOKUP(S503,'Disaggregation Records'!$D$93:$E$181,2,FALSE)=0,"",VLOOKUP(S503,'Disaggregation Records'!$D$93:$E$181,2,FALSE)),"")</f>
        <v/>
      </c>
      <c r="D503" s="410" t="str">
        <f>IFERROR(IF(VLOOKUP(S503,'Disaggregation Records'!$D$93:$F$181,3,FALSE)=0,"",VLOOKUP(S503,'Disaggregation Records'!$D$93:$F$181,3,FALSE)),"")</f>
        <v/>
      </c>
      <c r="E503" s="326"/>
      <c r="F503" s="326"/>
      <c r="G503" s="327" t="str">
        <f t="shared" si="32"/>
        <v/>
      </c>
      <c r="H503" s="380"/>
      <c r="I503" s="381"/>
      <c r="J503" s="381"/>
      <c r="K503" s="381"/>
      <c r="L503" s="381"/>
      <c r="M503" s="381"/>
      <c r="N503" s="381"/>
      <c r="O503" s="381"/>
      <c r="P503" s="380"/>
      <c r="Q503" s="313"/>
      <c r="R503" s="412">
        <f t="shared" si="33"/>
        <v>36</v>
      </c>
      <c r="S503" s="412" t="str">
        <f t="shared" si="34"/>
        <v/>
      </c>
      <c r="T503" s="412" t="b">
        <f t="shared" si="35"/>
        <v>0</v>
      </c>
      <c r="U503" s="412" t="s">
        <v>1561</v>
      </c>
      <c r="V503" s="58"/>
      <c r="W503" s="164"/>
      <c r="X503" s="164"/>
    </row>
    <row r="504" spans="1:24" x14ac:dyDescent="0.2">
      <c r="A504" s="312">
        <v>18</v>
      </c>
      <c r="B504" s="324" t="str">
        <f>IFERROR(VLOOKUP(A504,'Coverage Indicators - Section D'!$A$10:$Y$42,25,FALSE),"")</f>
        <v/>
      </c>
      <c r="C504" s="410" t="str">
        <f>IFERROR(IF(VLOOKUP(S504,'Disaggregation Records'!$D$93:$E$181,2,FALSE)=0,"",VLOOKUP(S504,'Disaggregation Records'!$D$93:$E$181,2,FALSE)),"")</f>
        <v/>
      </c>
      <c r="D504" s="410" t="str">
        <f>IFERROR(IF(VLOOKUP(S504,'Disaggregation Records'!$D$93:$F$181,3,FALSE)=0,"",VLOOKUP(S504,'Disaggregation Records'!$D$93:$F$181,3,FALSE)),"")</f>
        <v/>
      </c>
      <c r="E504" s="326"/>
      <c r="F504" s="326"/>
      <c r="G504" s="327" t="str">
        <f t="shared" si="32"/>
        <v/>
      </c>
      <c r="H504" s="380"/>
      <c r="I504" s="381"/>
      <c r="J504" s="381"/>
      <c r="K504" s="381"/>
      <c r="L504" s="381"/>
      <c r="M504" s="381"/>
      <c r="N504" s="381"/>
      <c r="O504" s="381"/>
      <c r="P504" s="380"/>
      <c r="Q504" s="313"/>
      <c r="R504" s="412">
        <f t="shared" si="33"/>
        <v>37</v>
      </c>
      <c r="S504" s="412" t="str">
        <f t="shared" si="34"/>
        <v/>
      </c>
      <c r="T504" s="412" t="b">
        <f t="shared" si="35"/>
        <v>0</v>
      </c>
      <c r="U504" s="412" t="s">
        <v>1562</v>
      </c>
      <c r="V504" s="58"/>
      <c r="W504" s="164"/>
      <c r="X504" s="164"/>
    </row>
    <row r="505" spans="1:24" x14ac:dyDescent="0.2">
      <c r="A505" s="312">
        <v>18</v>
      </c>
      <c r="B505" s="324" t="str">
        <f>IFERROR(VLOOKUP(A505,'Coverage Indicators - Section D'!$A$10:$Y$42,25,FALSE),"")</f>
        <v/>
      </c>
      <c r="C505" s="410" t="str">
        <f>IFERROR(IF(VLOOKUP(S505,'Disaggregation Records'!$D$93:$E$181,2,FALSE)=0,"",VLOOKUP(S505,'Disaggregation Records'!$D$93:$E$181,2,FALSE)),"")</f>
        <v/>
      </c>
      <c r="D505" s="410" t="str">
        <f>IFERROR(IF(VLOOKUP(S505,'Disaggregation Records'!$D$93:$F$181,3,FALSE)=0,"",VLOOKUP(S505,'Disaggregation Records'!$D$93:$F$181,3,FALSE)),"")</f>
        <v/>
      </c>
      <c r="E505" s="326"/>
      <c r="F505" s="326"/>
      <c r="G505" s="327" t="str">
        <f t="shared" si="32"/>
        <v/>
      </c>
      <c r="H505" s="380"/>
      <c r="I505" s="381"/>
      <c r="J505" s="381"/>
      <c r="K505" s="381"/>
      <c r="L505" s="381"/>
      <c r="M505" s="381"/>
      <c r="N505" s="381"/>
      <c r="O505" s="381"/>
      <c r="P505" s="380"/>
      <c r="Q505" s="313"/>
      <c r="R505" s="412">
        <f t="shared" si="33"/>
        <v>38</v>
      </c>
      <c r="S505" s="412" t="str">
        <f t="shared" si="34"/>
        <v/>
      </c>
      <c r="T505" s="412" t="b">
        <f t="shared" si="35"/>
        <v>0</v>
      </c>
      <c r="U505" s="412" t="s">
        <v>1563</v>
      </c>
      <c r="V505" s="58"/>
      <c r="W505" s="164"/>
      <c r="X505" s="164"/>
    </row>
    <row r="506" spans="1:24" x14ac:dyDescent="0.2">
      <c r="A506" s="312">
        <v>18</v>
      </c>
      <c r="B506" s="324" t="str">
        <f>IFERROR(VLOOKUP(A506,'Coverage Indicators - Section D'!$A$10:$Y$42,25,FALSE),"")</f>
        <v/>
      </c>
      <c r="C506" s="410" t="str">
        <f>IFERROR(IF(VLOOKUP(S506,'Disaggregation Records'!$D$93:$E$181,2,FALSE)=0,"",VLOOKUP(S506,'Disaggregation Records'!$D$93:$E$181,2,FALSE)),"")</f>
        <v/>
      </c>
      <c r="D506" s="410" t="str">
        <f>IFERROR(IF(VLOOKUP(S506,'Disaggregation Records'!$D$93:$F$181,3,FALSE)=0,"",VLOOKUP(S506,'Disaggregation Records'!$D$93:$F$181,3,FALSE)),"")</f>
        <v/>
      </c>
      <c r="E506" s="326"/>
      <c r="F506" s="326"/>
      <c r="G506" s="327" t="str">
        <f t="shared" si="32"/>
        <v/>
      </c>
      <c r="H506" s="380"/>
      <c r="I506" s="381"/>
      <c r="J506" s="381"/>
      <c r="K506" s="381"/>
      <c r="L506" s="381"/>
      <c r="M506" s="381"/>
      <c r="N506" s="381"/>
      <c r="O506" s="381"/>
      <c r="P506" s="380"/>
      <c r="Q506" s="313"/>
      <c r="R506" s="412">
        <f t="shared" si="33"/>
        <v>39</v>
      </c>
      <c r="S506" s="412" t="str">
        <f t="shared" si="34"/>
        <v/>
      </c>
      <c r="T506" s="412" t="b">
        <f t="shared" si="35"/>
        <v>0</v>
      </c>
      <c r="U506" s="412" t="s">
        <v>1564</v>
      </c>
      <c r="V506" s="58"/>
      <c r="W506" s="164"/>
      <c r="X506" s="164"/>
    </row>
    <row r="507" spans="1:24" x14ac:dyDescent="0.2">
      <c r="A507" s="312">
        <v>19</v>
      </c>
      <c r="B507" s="324" t="str">
        <f>IFERROR(VLOOKUP(A507,'Coverage Indicators - Section D'!$A$10:$Y$42,25,FALSE),"")</f>
        <v/>
      </c>
      <c r="C507" s="410" t="str">
        <f>IFERROR(IF(VLOOKUP(S507,'Disaggregation Records'!$D$93:$E$181,2,FALSE)=0,"",VLOOKUP(S507,'Disaggregation Records'!$D$93:$E$181,2,FALSE)),"")</f>
        <v/>
      </c>
      <c r="D507" s="410" t="str">
        <f>IFERROR(IF(VLOOKUP(S507,'Disaggregation Records'!$D$93:$F$181,3,FALSE)=0,"",VLOOKUP(S507,'Disaggregation Records'!$D$93:$F$181,3,FALSE)),"")</f>
        <v/>
      </c>
      <c r="E507" s="326"/>
      <c r="F507" s="326"/>
      <c r="G507" s="327" t="str">
        <f t="shared" si="32"/>
        <v/>
      </c>
      <c r="H507" s="380"/>
      <c r="I507" s="381"/>
      <c r="J507" s="381"/>
      <c r="K507" s="381"/>
      <c r="L507" s="381"/>
      <c r="M507" s="381"/>
      <c r="N507" s="381"/>
      <c r="O507" s="381"/>
      <c r="P507" s="380"/>
      <c r="Q507" s="313"/>
      <c r="R507" s="412">
        <f t="shared" si="33"/>
        <v>40</v>
      </c>
      <c r="S507" s="412" t="str">
        <f t="shared" si="34"/>
        <v/>
      </c>
      <c r="T507" s="412" t="b">
        <f t="shared" si="35"/>
        <v>0</v>
      </c>
      <c r="U507" s="412" t="s">
        <v>1565</v>
      </c>
      <c r="V507" s="58"/>
      <c r="W507" s="164"/>
      <c r="X507" s="164"/>
    </row>
    <row r="508" spans="1:24" x14ac:dyDescent="0.2">
      <c r="A508" s="312">
        <v>19</v>
      </c>
      <c r="B508" s="324" t="str">
        <f>IFERROR(VLOOKUP(A508,'Coverage Indicators - Section D'!$A$10:$Y$42,25,FALSE),"")</f>
        <v/>
      </c>
      <c r="C508" s="410" t="str">
        <f>IFERROR(IF(VLOOKUP(S508,'Disaggregation Records'!$D$93:$E$181,2,FALSE)=0,"",VLOOKUP(S508,'Disaggregation Records'!$D$93:$E$181,2,FALSE)),"")</f>
        <v/>
      </c>
      <c r="D508" s="410" t="str">
        <f>IFERROR(IF(VLOOKUP(S508,'Disaggregation Records'!$D$93:$F$181,3,FALSE)=0,"",VLOOKUP(S508,'Disaggregation Records'!$D$93:$F$181,3,FALSE)),"")</f>
        <v/>
      </c>
      <c r="E508" s="326"/>
      <c r="F508" s="326"/>
      <c r="G508" s="327" t="str">
        <f t="shared" si="32"/>
        <v/>
      </c>
      <c r="H508" s="380"/>
      <c r="I508" s="381"/>
      <c r="J508" s="381"/>
      <c r="K508" s="381"/>
      <c r="L508" s="381"/>
      <c r="M508" s="381"/>
      <c r="N508" s="381"/>
      <c r="O508" s="381"/>
      <c r="P508" s="380"/>
      <c r="Q508" s="313"/>
      <c r="R508" s="412">
        <f t="shared" si="33"/>
        <v>41</v>
      </c>
      <c r="S508" s="412" t="str">
        <f t="shared" si="34"/>
        <v/>
      </c>
      <c r="T508" s="412" t="b">
        <f t="shared" si="35"/>
        <v>0</v>
      </c>
      <c r="U508" s="412" t="s">
        <v>1566</v>
      </c>
      <c r="V508" s="58"/>
      <c r="W508" s="164"/>
      <c r="X508" s="164"/>
    </row>
    <row r="509" spans="1:24" x14ac:dyDescent="0.2">
      <c r="A509" s="312">
        <v>19</v>
      </c>
      <c r="B509" s="324" t="str">
        <f>IFERROR(VLOOKUP(A509,'Coverage Indicators - Section D'!$A$10:$Y$42,25,FALSE),"")</f>
        <v/>
      </c>
      <c r="C509" s="410" t="str">
        <f>IFERROR(IF(VLOOKUP(S509,'Disaggregation Records'!$D$93:$E$181,2,FALSE)=0,"",VLOOKUP(S509,'Disaggregation Records'!$D$93:$E$181,2,FALSE)),"")</f>
        <v/>
      </c>
      <c r="D509" s="410" t="str">
        <f>IFERROR(IF(VLOOKUP(S509,'Disaggregation Records'!$D$93:$F$181,3,FALSE)=0,"",VLOOKUP(S509,'Disaggregation Records'!$D$93:$F$181,3,FALSE)),"")</f>
        <v/>
      </c>
      <c r="E509" s="326"/>
      <c r="F509" s="326"/>
      <c r="G509" s="327" t="str">
        <f t="shared" si="32"/>
        <v/>
      </c>
      <c r="H509" s="380"/>
      <c r="I509" s="381"/>
      <c r="J509" s="381"/>
      <c r="K509" s="381"/>
      <c r="L509" s="381"/>
      <c r="M509" s="381"/>
      <c r="N509" s="381"/>
      <c r="O509" s="381"/>
      <c r="P509" s="380"/>
      <c r="Q509" s="313"/>
      <c r="R509" s="412">
        <f t="shared" si="33"/>
        <v>42</v>
      </c>
      <c r="S509" s="412" t="str">
        <f t="shared" si="34"/>
        <v/>
      </c>
      <c r="T509" s="412" t="b">
        <f t="shared" si="35"/>
        <v>0</v>
      </c>
      <c r="U509" s="412" t="s">
        <v>1567</v>
      </c>
      <c r="V509" s="58"/>
      <c r="W509" s="164"/>
      <c r="X509" s="164"/>
    </row>
    <row r="510" spans="1:24" x14ac:dyDescent="0.2">
      <c r="A510" s="312">
        <v>19</v>
      </c>
      <c r="B510" s="324" t="str">
        <f>IFERROR(VLOOKUP(A510,'Coverage Indicators - Section D'!$A$10:$Y$42,25,FALSE),"")</f>
        <v/>
      </c>
      <c r="C510" s="410" t="str">
        <f>IFERROR(IF(VLOOKUP(S510,'Disaggregation Records'!$D$93:$E$181,2,FALSE)=0,"",VLOOKUP(S510,'Disaggregation Records'!$D$93:$E$181,2,FALSE)),"")</f>
        <v/>
      </c>
      <c r="D510" s="410" t="str">
        <f>IFERROR(IF(VLOOKUP(S510,'Disaggregation Records'!$D$93:$F$181,3,FALSE)=0,"",VLOOKUP(S510,'Disaggregation Records'!$D$93:$F$181,3,FALSE)),"")</f>
        <v/>
      </c>
      <c r="E510" s="326"/>
      <c r="F510" s="326"/>
      <c r="G510" s="327" t="str">
        <f t="shared" si="32"/>
        <v/>
      </c>
      <c r="H510" s="380"/>
      <c r="I510" s="381"/>
      <c r="J510" s="381"/>
      <c r="K510" s="381"/>
      <c r="L510" s="381"/>
      <c r="M510" s="381"/>
      <c r="N510" s="381"/>
      <c r="O510" s="381"/>
      <c r="P510" s="380"/>
      <c r="Q510" s="313"/>
      <c r="R510" s="412">
        <f t="shared" si="33"/>
        <v>43</v>
      </c>
      <c r="S510" s="412" t="str">
        <f t="shared" si="34"/>
        <v/>
      </c>
      <c r="T510" s="412" t="b">
        <f t="shared" si="35"/>
        <v>0</v>
      </c>
      <c r="U510" s="412" t="s">
        <v>1568</v>
      </c>
      <c r="V510" s="58"/>
      <c r="W510" s="164"/>
      <c r="X510" s="164"/>
    </row>
    <row r="511" spans="1:24" x14ac:dyDescent="0.2">
      <c r="A511" s="312">
        <v>19</v>
      </c>
      <c r="B511" s="324" t="str">
        <f>IFERROR(VLOOKUP(A511,'Coverage Indicators - Section D'!$A$10:$Y$42,25,FALSE),"")</f>
        <v/>
      </c>
      <c r="C511" s="410" t="str">
        <f>IFERROR(IF(VLOOKUP(S511,'Disaggregation Records'!$D$93:$E$181,2,FALSE)=0,"",VLOOKUP(S511,'Disaggregation Records'!$D$93:$E$181,2,FALSE)),"")</f>
        <v/>
      </c>
      <c r="D511" s="410" t="str">
        <f>IFERROR(IF(VLOOKUP(S511,'Disaggregation Records'!$D$93:$F$181,3,FALSE)=0,"",VLOOKUP(S511,'Disaggregation Records'!$D$93:$F$181,3,FALSE)),"")</f>
        <v/>
      </c>
      <c r="E511" s="326"/>
      <c r="F511" s="326"/>
      <c r="G511" s="327" t="str">
        <f t="shared" si="32"/>
        <v/>
      </c>
      <c r="H511" s="380"/>
      <c r="I511" s="381"/>
      <c r="J511" s="381"/>
      <c r="K511" s="381"/>
      <c r="L511" s="381"/>
      <c r="M511" s="381"/>
      <c r="N511" s="381"/>
      <c r="O511" s="381"/>
      <c r="P511" s="380"/>
      <c r="Q511" s="313"/>
      <c r="R511" s="412">
        <f t="shared" si="33"/>
        <v>44</v>
      </c>
      <c r="S511" s="412" t="str">
        <f t="shared" si="34"/>
        <v/>
      </c>
      <c r="T511" s="412" t="b">
        <f t="shared" si="35"/>
        <v>0</v>
      </c>
      <c r="U511" s="412" t="s">
        <v>1569</v>
      </c>
      <c r="V511" s="58"/>
      <c r="W511" s="164"/>
      <c r="X511" s="164"/>
    </row>
    <row r="512" spans="1:24" x14ac:dyDescent="0.2">
      <c r="A512" s="312">
        <v>19</v>
      </c>
      <c r="B512" s="324" t="str">
        <f>IFERROR(VLOOKUP(A512,'Coverage Indicators - Section D'!$A$10:$Y$42,25,FALSE),"")</f>
        <v/>
      </c>
      <c r="C512" s="410" t="str">
        <f>IFERROR(IF(VLOOKUP(S512,'Disaggregation Records'!$D$93:$E$181,2,FALSE)=0,"",VLOOKUP(S512,'Disaggregation Records'!$D$93:$E$181,2,FALSE)),"")</f>
        <v/>
      </c>
      <c r="D512" s="410" t="str">
        <f>IFERROR(IF(VLOOKUP(S512,'Disaggregation Records'!$D$93:$F$181,3,FALSE)=0,"",VLOOKUP(S512,'Disaggregation Records'!$D$93:$F$181,3,FALSE)),"")</f>
        <v/>
      </c>
      <c r="E512" s="326"/>
      <c r="F512" s="326"/>
      <c r="G512" s="327" t="str">
        <f t="shared" si="32"/>
        <v/>
      </c>
      <c r="H512" s="380"/>
      <c r="I512" s="381"/>
      <c r="J512" s="381"/>
      <c r="K512" s="381"/>
      <c r="L512" s="381"/>
      <c r="M512" s="381"/>
      <c r="N512" s="381"/>
      <c r="O512" s="381"/>
      <c r="P512" s="380"/>
      <c r="Q512" s="313"/>
      <c r="R512" s="412">
        <f t="shared" si="33"/>
        <v>45</v>
      </c>
      <c r="S512" s="412" t="str">
        <f t="shared" si="34"/>
        <v/>
      </c>
      <c r="T512" s="412" t="b">
        <f t="shared" si="35"/>
        <v>0</v>
      </c>
      <c r="U512" s="412" t="s">
        <v>1570</v>
      </c>
      <c r="V512" s="58"/>
      <c r="W512" s="164"/>
      <c r="X512" s="164"/>
    </row>
    <row r="513" spans="1:24" x14ac:dyDescent="0.2">
      <c r="A513" s="312">
        <v>19</v>
      </c>
      <c r="B513" s="324" t="str">
        <f>IFERROR(VLOOKUP(A513,'Coverage Indicators - Section D'!$A$10:$Y$42,25,FALSE),"")</f>
        <v/>
      </c>
      <c r="C513" s="410" t="str">
        <f>IFERROR(IF(VLOOKUP(S513,'Disaggregation Records'!$D$93:$E$181,2,FALSE)=0,"",VLOOKUP(S513,'Disaggregation Records'!$D$93:$E$181,2,FALSE)),"")</f>
        <v/>
      </c>
      <c r="D513" s="410" t="str">
        <f>IFERROR(IF(VLOOKUP(S513,'Disaggregation Records'!$D$93:$F$181,3,FALSE)=0,"",VLOOKUP(S513,'Disaggregation Records'!$D$93:$F$181,3,FALSE)),"")</f>
        <v/>
      </c>
      <c r="E513" s="326"/>
      <c r="F513" s="326"/>
      <c r="G513" s="327" t="str">
        <f t="shared" si="32"/>
        <v/>
      </c>
      <c r="H513" s="380"/>
      <c r="I513" s="381"/>
      <c r="J513" s="381"/>
      <c r="K513" s="381"/>
      <c r="L513" s="381"/>
      <c r="M513" s="381"/>
      <c r="N513" s="381"/>
      <c r="O513" s="381"/>
      <c r="P513" s="380"/>
      <c r="Q513" s="313"/>
      <c r="R513" s="412">
        <f t="shared" si="33"/>
        <v>46</v>
      </c>
      <c r="S513" s="412" t="str">
        <f t="shared" si="34"/>
        <v/>
      </c>
      <c r="T513" s="412" t="b">
        <f t="shared" si="35"/>
        <v>0</v>
      </c>
      <c r="U513" s="412" t="s">
        <v>1571</v>
      </c>
      <c r="V513" s="58"/>
      <c r="W513" s="164"/>
      <c r="X513" s="164"/>
    </row>
    <row r="514" spans="1:24" x14ac:dyDescent="0.2">
      <c r="A514" s="312">
        <v>19</v>
      </c>
      <c r="B514" s="324" t="str">
        <f>IFERROR(VLOOKUP(A514,'Coverage Indicators - Section D'!$A$10:$Y$42,25,FALSE),"")</f>
        <v/>
      </c>
      <c r="C514" s="410" t="str">
        <f>IFERROR(IF(VLOOKUP(S514,'Disaggregation Records'!$D$93:$E$181,2,FALSE)=0,"",VLOOKUP(S514,'Disaggregation Records'!$D$93:$E$181,2,FALSE)),"")</f>
        <v/>
      </c>
      <c r="D514" s="410" t="str">
        <f>IFERROR(IF(VLOOKUP(S514,'Disaggregation Records'!$D$93:$F$181,3,FALSE)=0,"",VLOOKUP(S514,'Disaggregation Records'!$D$93:$F$181,3,FALSE)),"")</f>
        <v/>
      </c>
      <c r="E514" s="326"/>
      <c r="F514" s="326"/>
      <c r="G514" s="327" t="str">
        <f t="shared" si="32"/>
        <v/>
      </c>
      <c r="H514" s="380"/>
      <c r="I514" s="381"/>
      <c r="J514" s="381"/>
      <c r="K514" s="381"/>
      <c r="L514" s="381"/>
      <c r="M514" s="381"/>
      <c r="N514" s="381"/>
      <c r="O514" s="381"/>
      <c r="P514" s="380"/>
      <c r="Q514" s="313"/>
      <c r="R514" s="412">
        <f t="shared" si="33"/>
        <v>47</v>
      </c>
      <c r="S514" s="412" t="str">
        <f t="shared" si="34"/>
        <v/>
      </c>
      <c r="T514" s="412" t="b">
        <f t="shared" si="35"/>
        <v>0</v>
      </c>
      <c r="U514" s="412" t="s">
        <v>1572</v>
      </c>
      <c r="V514" s="58"/>
      <c r="W514" s="164"/>
      <c r="X514" s="164"/>
    </row>
    <row r="515" spans="1:24" x14ac:dyDescent="0.2">
      <c r="A515" s="312">
        <v>19</v>
      </c>
      <c r="B515" s="324" t="str">
        <f>IFERROR(VLOOKUP(A515,'Coverage Indicators - Section D'!$A$10:$Y$42,25,FALSE),"")</f>
        <v/>
      </c>
      <c r="C515" s="410" t="str">
        <f>IFERROR(IF(VLOOKUP(S515,'Disaggregation Records'!$D$93:$E$181,2,FALSE)=0,"",VLOOKUP(S515,'Disaggregation Records'!$D$93:$E$181,2,FALSE)),"")</f>
        <v/>
      </c>
      <c r="D515" s="410" t="str">
        <f>IFERROR(IF(VLOOKUP(S515,'Disaggregation Records'!$D$93:$F$181,3,FALSE)=0,"",VLOOKUP(S515,'Disaggregation Records'!$D$93:$F$181,3,FALSE)),"")</f>
        <v/>
      </c>
      <c r="E515" s="326"/>
      <c r="F515" s="326"/>
      <c r="G515" s="327" t="str">
        <f t="shared" si="32"/>
        <v/>
      </c>
      <c r="H515" s="380"/>
      <c r="I515" s="381"/>
      <c r="J515" s="381"/>
      <c r="K515" s="381"/>
      <c r="L515" s="381"/>
      <c r="M515" s="381"/>
      <c r="N515" s="381"/>
      <c r="O515" s="381"/>
      <c r="P515" s="380"/>
      <c r="Q515" s="313"/>
      <c r="R515" s="412">
        <f t="shared" si="33"/>
        <v>48</v>
      </c>
      <c r="S515" s="412" t="str">
        <f t="shared" si="34"/>
        <v/>
      </c>
      <c r="T515" s="412" t="b">
        <f t="shared" si="35"/>
        <v>0</v>
      </c>
      <c r="U515" s="412" t="s">
        <v>1573</v>
      </c>
      <c r="V515" s="58"/>
      <c r="W515" s="164"/>
      <c r="X515" s="164"/>
    </row>
    <row r="516" spans="1:24" x14ac:dyDescent="0.2">
      <c r="A516" s="312">
        <v>19</v>
      </c>
      <c r="B516" s="324" t="str">
        <f>IFERROR(VLOOKUP(A516,'Coverage Indicators - Section D'!$A$10:$Y$42,25,FALSE),"")</f>
        <v/>
      </c>
      <c r="C516" s="410" t="str">
        <f>IFERROR(IF(VLOOKUP(S516,'Disaggregation Records'!$D$93:$E$181,2,FALSE)=0,"",VLOOKUP(S516,'Disaggregation Records'!$D$93:$E$181,2,FALSE)),"")</f>
        <v/>
      </c>
      <c r="D516" s="410" t="str">
        <f>IFERROR(IF(VLOOKUP(S516,'Disaggregation Records'!$D$93:$F$181,3,FALSE)=0,"",VLOOKUP(S516,'Disaggregation Records'!$D$93:$F$181,3,FALSE)),"")</f>
        <v/>
      </c>
      <c r="E516" s="326"/>
      <c r="F516" s="326"/>
      <c r="G516" s="327" t="str">
        <f t="shared" si="32"/>
        <v/>
      </c>
      <c r="H516" s="380"/>
      <c r="I516" s="381"/>
      <c r="J516" s="381"/>
      <c r="K516" s="381"/>
      <c r="L516" s="381"/>
      <c r="M516" s="381"/>
      <c r="N516" s="381"/>
      <c r="O516" s="381"/>
      <c r="P516" s="380"/>
      <c r="Q516" s="313"/>
      <c r="R516" s="412">
        <f t="shared" si="33"/>
        <v>49</v>
      </c>
      <c r="S516" s="412" t="str">
        <f t="shared" si="34"/>
        <v/>
      </c>
      <c r="T516" s="412" t="b">
        <f t="shared" si="35"/>
        <v>0</v>
      </c>
      <c r="U516" s="412" t="s">
        <v>1574</v>
      </c>
      <c r="V516" s="58"/>
      <c r="W516" s="164"/>
      <c r="X516" s="164"/>
    </row>
    <row r="517" spans="1:24" x14ac:dyDescent="0.2">
      <c r="A517" s="312">
        <v>20</v>
      </c>
      <c r="B517" s="324" t="str">
        <f>IFERROR(VLOOKUP(A517,'Coverage Indicators - Section D'!$A$10:$Y$42,25,FALSE),"")</f>
        <v/>
      </c>
      <c r="C517" s="410" t="str">
        <f>IFERROR(IF(VLOOKUP(S517,'Disaggregation Records'!$D$93:$E$181,2,FALSE)=0,"",VLOOKUP(S517,'Disaggregation Records'!$D$93:$E$181,2,FALSE)),"")</f>
        <v/>
      </c>
      <c r="D517" s="410" t="str">
        <f>IFERROR(IF(VLOOKUP(S517,'Disaggregation Records'!$D$93:$F$181,3,FALSE)=0,"",VLOOKUP(S517,'Disaggregation Records'!$D$93:$F$181,3,FALSE)),"")</f>
        <v/>
      </c>
      <c r="E517" s="326"/>
      <c r="F517" s="326"/>
      <c r="G517" s="327" t="str">
        <f t="shared" si="32"/>
        <v/>
      </c>
      <c r="H517" s="380"/>
      <c r="I517" s="381"/>
      <c r="J517" s="381"/>
      <c r="K517" s="381"/>
      <c r="L517" s="381"/>
      <c r="M517" s="381"/>
      <c r="N517" s="381"/>
      <c r="O517" s="381"/>
      <c r="P517" s="380"/>
      <c r="Q517" s="313"/>
      <c r="R517" s="412">
        <f t="shared" si="33"/>
        <v>50</v>
      </c>
      <c r="S517" s="412" t="str">
        <f t="shared" si="34"/>
        <v/>
      </c>
      <c r="T517" s="412" t="b">
        <f t="shared" si="35"/>
        <v>0</v>
      </c>
      <c r="U517" s="412" t="s">
        <v>1575</v>
      </c>
      <c r="V517" s="58"/>
      <c r="W517" s="164"/>
      <c r="X517" s="164"/>
    </row>
    <row r="518" spans="1:24" x14ac:dyDescent="0.2">
      <c r="A518" s="312">
        <v>20</v>
      </c>
      <c r="B518" s="324" t="str">
        <f>IFERROR(VLOOKUP(A518,'Coverage Indicators - Section D'!$A$10:$Y$42,25,FALSE),"")</f>
        <v/>
      </c>
      <c r="C518" s="410" t="str">
        <f>IFERROR(IF(VLOOKUP(S518,'Disaggregation Records'!$D$93:$E$181,2,FALSE)=0,"",VLOOKUP(S518,'Disaggregation Records'!$D$93:$E$181,2,FALSE)),"")</f>
        <v/>
      </c>
      <c r="D518" s="410" t="str">
        <f>IFERROR(IF(VLOOKUP(S518,'Disaggregation Records'!$D$93:$F$181,3,FALSE)=0,"",VLOOKUP(S518,'Disaggregation Records'!$D$93:$F$181,3,FALSE)),"")</f>
        <v/>
      </c>
      <c r="E518" s="326"/>
      <c r="F518" s="326"/>
      <c r="G518" s="327" t="str">
        <f t="shared" si="32"/>
        <v/>
      </c>
      <c r="H518" s="380"/>
      <c r="I518" s="381"/>
      <c r="J518" s="381"/>
      <c r="K518" s="381"/>
      <c r="L518" s="381"/>
      <c r="M518" s="381"/>
      <c r="N518" s="381"/>
      <c r="O518" s="381"/>
      <c r="P518" s="380"/>
      <c r="Q518" s="313"/>
      <c r="R518" s="412">
        <f t="shared" si="33"/>
        <v>51</v>
      </c>
      <c r="S518" s="412" t="str">
        <f t="shared" si="34"/>
        <v/>
      </c>
      <c r="T518" s="412" t="b">
        <f t="shared" si="35"/>
        <v>0</v>
      </c>
      <c r="U518" s="412" t="s">
        <v>1576</v>
      </c>
      <c r="V518" s="58"/>
      <c r="W518" s="164"/>
      <c r="X518" s="164"/>
    </row>
    <row r="519" spans="1:24" x14ac:dyDescent="0.2">
      <c r="A519" s="312">
        <v>20</v>
      </c>
      <c r="B519" s="324" t="str">
        <f>IFERROR(VLOOKUP(A519,'Coverage Indicators - Section D'!$A$10:$Y$42,25,FALSE),"")</f>
        <v/>
      </c>
      <c r="C519" s="410" t="str">
        <f>IFERROR(IF(VLOOKUP(S519,'Disaggregation Records'!$D$93:$E$181,2,FALSE)=0,"",VLOOKUP(S519,'Disaggregation Records'!$D$93:$E$181,2,FALSE)),"")</f>
        <v/>
      </c>
      <c r="D519" s="410" t="str">
        <f>IFERROR(IF(VLOOKUP(S519,'Disaggregation Records'!$D$93:$F$181,3,FALSE)=0,"",VLOOKUP(S519,'Disaggregation Records'!$D$93:$F$181,3,FALSE)),"")</f>
        <v/>
      </c>
      <c r="E519" s="326"/>
      <c r="F519" s="326"/>
      <c r="G519" s="327" t="str">
        <f t="shared" ref="G519:G582" si="36">IFERROR(IF(F519&lt;&gt;"",(E519/F519)*100,""),"")</f>
        <v/>
      </c>
      <c r="H519" s="380"/>
      <c r="I519" s="381"/>
      <c r="J519" s="381"/>
      <c r="K519" s="381"/>
      <c r="L519" s="381"/>
      <c r="M519" s="381"/>
      <c r="N519" s="381"/>
      <c r="O519" s="381"/>
      <c r="P519" s="380"/>
      <c r="Q519" s="313"/>
      <c r="R519" s="412">
        <f t="shared" ref="R519:R582" si="37">IF(B519=B518,R518+1,0)</f>
        <v>52</v>
      </c>
      <c r="S519" s="412" t="str">
        <f t="shared" ref="S519:S582" si="38">IF(B519&lt;&gt;"",B519&amp;"-"&amp;R519,"")</f>
        <v/>
      </c>
      <c r="T519" s="412" t="b">
        <f t="shared" ref="T519:T582" si="39">IFERROR(IF(B519&lt;&gt;"",TRUE,FALSE),"")</f>
        <v>0</v>
      </c>
      <c r="U519" s="412" t="s">
        <v>1577</v>
      </c>
      <c r="V519" s="58"/>
      <c r="W519" s="164"/>
      <c r="X519" s="164"/>
    </row>
    <row r="520" spans="1:24" x14ac:dyDescent="0.2">
      <c r="A520" s="312">
        <v>20</v>
      </c>
      <c r="B520" s="324" t="str">
        <f>IFERROR(VLOOKUP(A520,'Coverage Indicators - Section D'!$A$10:$Y$42,25,FALSE),"")</f>
        <v/>
      </c>
      <c r="C520" s="410" t="str">
        <f>IFERROR(IF(VLOOKUP(S520,'Disaggregation Records'!$D$93:$E$181,2,FALSE)=0,"",VLOOKUP(S520,'Disaggregation Records'!$D$93:$E$181,2,FALSE)),"")</f>
        <v/>
      </c>
      <c r="D520" s="410" t="str">
        <f>IFERROR(IF(VLOOKUP(S520,'Disaggregation Records'!$D$93:$F$181,3,FALSE)=0,"",VLOOKUP(S520,'Disaggregation Records'!$D$93:$F$181,3,FALSE)),"")</f>
        <v/>
      </c>
      <c r="E520" s="326"/>
      <c r="F520" s="326"/>
      <c r="G520" s="327" t="str">
        <f t="shared" si="36"/>
        <v/>
      </c>
      <c r="H520" s="380"/>
      <c r="I520" s="381"/>
      <c r="J520" s="381"/>
      <c r="K520" s="381"/>
      <c r="L520" s="381"/>
      <c r="M520" s="381"/>
      <c r="N520" s="381"/>
      <c r="O520" s="381"/>
      <c r="P520" s="380"/>
      <c r="Q520" s="313"/>
      <c r="R520" s="412">
        <f t="shared" si="37"/>
        <v>53</v>
      </c>
      <c r="S520" s="412" t="str">
        <f t="shared" si="38"/>
        <v/>
      </c>
      <c r="T520" s="412" t="b">
        <f t="shared" si="39"/>
        <v>0</v>
      </c>
      <c r="U520" s="412" t="s">
        <v>1578</v>
      </c>
      <c r="V520" s="58"/>
      <c r="W520" s="164"/>
      <c r="X520" s="164"/>
    </row>
    <row r="521" spans="1:24" x14ac:dyDescent="0.2">
      <c r="A521" s="312">
        <v>20</v>
      </c>
      <c r="B521" s="324" t="str">
        <f>IFERROR(VLOOKUP(A521,'Coverage Indicators - Section D'!$A$10:$Y$42,25,FALSE),"")</f>
        <v/>
      </c>
      <c r="C521" s="410" t="str">
        <f>IFERROR(IF(VLOOKUP(S521,'Disaggregation Records'!$D$93:$E$181,2,FALSE)=0,"",VLOOKUP(S521,'Disaggregation Records'!$D$93:$E$181,2,FALSE)),"")</f>
        <v/>
      </c>
      <c r="D521" s="410" t="str">
        <f>IFERROR(IF(VLOOKUP(S521,'Disaggregation Records'!$D$93:$F$181,3,FALSE)=0,"",VLOOKUP(S521,'Disaggregation Records'!$D$93:$F$181,3,FALSE)),"")</f>
        <v/>
      </c>
      <c r="E521" s="326"/>
      <c r="F521" s="326"/>
      <c r="G521" s="327" t="str">
        <f t="shared" si="36"/>
        <v/>
      </c>
      <c r="H521" s="380"/>
      <c r="I521" s="381"/>
      <c r="J521" s="381"/>
      <c r="K521" s="381"/>
      <c r="L521" s="381"/>
      <c r="M521" s="381"/>
      <c r="N521" s="381"/>
      <c r="O521" s="381"/>
      <c r="P521" s="380"/>
      <c r="Q521" s="313"/>
      <c r="R521" s="412">
        <f t="shared" si="37"/>
        <v>54</v>
      </c>
      <c r="S521" s="412" t="str">
        <f t="shared" si="38"/>
        <v/>
      </c>
      <c r="T521" s="412" t="b">
        <f t="shared" si="39"/>
        <v>0</v>
      </c>
      <c r="U521" s="412" t="s">
        <v>1579</v>
      </c>
      <c r="V521" s="58"/>
      <c r="W521" s="164"/>
      <c r="X521" s="164"/>
    </row>
    <row r="522" spans="1:24" x14ac:dyDescent="0.2">
      <c r="A522" s="312">
        <v>20</v>
      </c>
      <c r="B522" s="324" t="str">
        <f>IFERROR(VLOOKUP(A522,'Coverage Indicators - Section D'!$A$10:$Y$42,25,FALSE),"")</f>
        <v/>
      </c>
      <c r="C522" s="410" t="str">
        <f>IFERROR(IF(VLOOKUP(S522,'Disaggregation Records'!$D$93:$E$181,2,FALSE)=0,"",VLOOKUP(S522,'Disaggregation Records'!$D$93:$E$181,2,FALSE)),"")</f>
        <v/>
      </c>
      <c r="D522" s="410" t="str">
        <f>IFERROR(IF(VLOOKUP(S522,'Disaggregation Records'!$D$93:$F$181,3,FALSE)=0,"",VLOOKUP(S522,'Disaggregation Records'!$D$93:$F$181,3,FALSE)),"")</f>
        <v/>
      </c>
      <c r="E522" s="326"/>
      <c r="F522" s="326"/>
      <c r="G522" s="327" t="str">
        <f t="shared" si="36"/>
        <v/>
      </c>
      <c r="H522" s="380"/>
      <c r="I522" s="381"/>
      <c r="J522" s="381"/>
      <c r="K522" s="381"/>
      <c r="L522" s="381"/>
      <c r="M522" s="381"/>
      <c r="N522" s="381"/>
      <c r="O522" s="381"/>
      <c r="P522" s="380"/>
      <c r="Q522" s="313"/>
      <c r="R522" s="412">
        <f t="shared" si="37"/>
        <v>55</v>
      </c>
      <c r="S522" s="412" t="str">
        <f t="shared" si="38"/>
        <v/>
      </c>
      <c r="T522" s="412" t="b">
        <f t="shared" si="39"/>
        <v>0</v>
      </c>
      <c r="U522" s="412" t="s">
        <v>1580</v>
      </c>
      <c r="V522" s="58"/>
      <c r="W522" s="164"/>
      <c r="X522" s="164"/>
    </row>
    <row r="523" spans="1:24" x14ac:dyDescent="0.2">
      <c r="A523" s="312">
        <v>20</v>
      </c>
      <c r="B523" s="324" t="str">
        <f>IFERROR(VLOOKUP(A523,'Coverage Indicators - Section D'!$A$10:$Y$42,25,FALSE),"")</f>
        <v/>
      </c>
      <c r="C523" s="410" t="str">
        <f>IFERROR(IF(VLOOKUP(S523,'Disaggregation Records'!$D$93:$E$181,2,FALSE)=0,"",VLOOKUP(S523,'Disaggregation Records'!$D$93:$E$181,2,FALSE)),"")</f>
        <v/>
      </c>
      <c r="D523" s="410" t="str">
        <f>IFERROR(IF(VLOOKUP(S523,'Disaggregation Records'!$D$93:$F$181,3,FALSE)=0,"",VLOOKUP(S523,'Disaggregation Records'!$D$93:$F$181,3,FALSE)),"")</f>
        <v/>
      </c>
      <c r="E523" s="326"/>
      <c r="F523" s="326"/>
      <c r="G523" s="327" t="str">
        <f t="shared" si="36"/>
        <v/>
      </c>
      <c r="H523" s="380"/>
      <c r="I523" s="381"/>
      <c r="J523" s="381"/>
      <c r="K523" s="381"/>
      <c r="L523" s="381"/>
      <c r="M523" s="381"/>
      <c r="N523" s="381"/>
      <c r="O523" s="381"/>
      <c r="P523" s="380"/>
      <c r="Q523" s="313"/>
      <c r="R523" s="412">
        <f t="shared" si="37"/>
        <v>56</v>
      </c>
      <c r="S523" s="412" t="str">
        <f t="shared" si="38"/>
        <v/>
      </c>
      <c r="T523" s="412" t="b">
        <f t="shared" si="39"/>
        <v>0</v>
      </c>
      <c r="U523" s="412" t="s">
        <v>1581</v>
      </c>
      <c r="V523" s="58"/>
      <c r="W523" s="164"/>
      <c r="X523" s="164"/>
    </row>
    <row r="524" spans="1:24" x14ac:dyDescent="0.2">
      <c r="A524" s="312">
        <v>20</v>
      </c>
      <c r="B524" s="324" t="str">
        <f>IFERROR(VLOOKUP(A524,'Coverage Indicators - Section D'!$A$10:$Y$42,25,FALSE),"")</f>
        <v/>
      </c>
      <c r="C524" s="410" t="str">
        <f>IFERROR(IF(VLOOKUP(S524,'Disaggregation Records'!$D$93:$E$181,2,FALSE)=0,"",VLOOKUP(S524,'Disaggregation Records'!$D$93:$E$181,2,FALSE)),"")</f>
        <v/>
      </c>
      <c r="D524" s="410" t="str">
        <f>IFERROR(IF(VLOOKUP(S524,'Disaggregation Records'!$D$93:$F$181,3,FALSE)=0,"",VLOOKUP(S524,'Disaggregation Records'!$D$93:$F$181,3,FALSE)),"")</f>
        <v/>
      </c>
      <c r="E524" s="326"/>
      <c r="F524" s="326"/>
      <c r="G524" s="327" t="str">
        <f t="shared" si="36"/>
        <v/>
      </c>
      <c r="H524" s="380"/>
      <c r="I524" s="381"/>
      <c r="J524" s="381"/>
      <c r="K524" s="381"/>
      <c r="L524" s="381"/>
      <c r="M524" s="381"/>
      <c r="N524" s="381"/>
      <c r="O524" s="381"/>
      <c r="P524" s="380"/>
      <c r="Q524" s="313"/>
      <c r="R524" s="412">
        <f t="shared" si="37"/>
        <v>57</v>
      </c>
      <c r="S524" s="412" t="str">
        <f t="shared" si="38"/>
        <v/>
      </c>
      <c r="T524" s="412" t="b">
        <f t="shared" si="39"/>
        <v>0</v>
      </c>
      <c r="U524" s="412" t="s">
        <v>1582</v>
      </c>
      <c r="V524" s="58"/>
      <c r="W524" s="164"/>
      <c r="X524" s="164"/>
    </row>
    <row r="525" spans="1:24" x14ac:dyDescent="0.2">
      <c r="A525" s="312">
        <v>20</v>
      </c>
      <c r="B525" s="324" t="str">
        <f>IFERROR(VLOOKUP(A525,'Coverage Indicators - Section D'!$A$10:$Y$42,25,FALSE),"")</f>
        <v/>
      </c>
      <c r="C525" s="410" t="str">
        <f>IFERROR(IF(VLOOKUP(S525,'Disaggregation Records'!$D$93:$E$181,2,FALSE)=0,"",VLOOKUP(S525,'Disaggregation Records'!$D$93:$E$181,2,FALSE)),"")</f>
        <v/>
      </c>
      <c r="D525" s="410" t="str">
        <f>IFERROR(IF(VLOOKUP(S525,'Disaggregation Records'!$D$93:$F$181,3,FALSE)=0,"",VLOOKUP(S525,'Disaggregation Records'!$D$93:$F$181,3,FALSE)),"")</f>
        <v/>
      </c>
      <c r="E525" s="326"/>
      <c r="F525" s="326"/>
      <c r="G525" s="327" t="str">
        <f t="shared" si="36"/>
        <v/>
      </c>
      <c r="H525" s="380"/>
      <c r="I525" s="381"/>
      <c r="J525" s="381"/>
      <c r="K525" s="381"/>
      <c r="L525" s="381"/>
      <c r="M525" s="381"/>
      <c r="N525" s="381"/>
      <c r="O525" s="381"/>
      <c r="P525" s="380"/>
      <c r="Q525" s="313"/>
      <c r="R525" s="412">
        <f t="shared" si="37"/>
        <v>58</v>
      </c>
      <c r="S525" s="412" t="str">
        <f t="shared" si="38"/>
        <v/>
      </c>
      <c r="T525" s="412" t="b">
        <f t="shared" si="39"/>
        <v>0</v>
      </c>
      <c r="U525" s="412" t="s">
        <v>1583</v>
      </c>
      <c r="V525" s="58"/>
      <c r="W525" s="164"/>
      <c r="X525" s="164"/>
    </row>
    <row r="526" spans="1:24" x14ac:dyDescent="0.2">
      <c r="A526" s="312">
        <v>20</v>
      </c>
      <c r="B526" s="324" t="str">
        <f>IFERROR(VLOOKUP(A526,'Coverage Indicators - Section D'!$A$10:$Y$42,25,FALSE),"")</f>
        <v/>
      </c>
      <c r="C526" s="410" t="str">
        <f>IFERROR(IF(VLOOKUP(S526,'Disaggregation Records'!$D$93:$E$181,2,FALSE)=0,"",VLOOKUP(S526,'Disaggregation Records'!$D$93:$E$181,2,FALSE)),"")</f>
        <v/>
      </c>
      <c r="D526" s="410" t="str">
        <f>IFERROR(IF(VLOOKUP(S526,'Disaggregation Records'!$D$93:$F$181,3,FALSE)=0,"",VLOOKUP(S526,'Disaggregation Records'!$D$93:$F$181,3,FALSE)),"")</f>
        <v/>
      </c>
      <c r="E526" s="326"/>
      <c r="F526" s="326"/>
      <c r="G526" s="327" t="str">
        <f t="shared" si="36"/>
        <v/>
      </c>
      <c r="H526" s="380"/>
      <c r="I526" s="381"/>
      <c r="J526" s="381"/>
      <c r="K526" s="381"/>
      <c r="L526" s="381"/>
      <c r="M526" s="381"/>
      <c r="N526" s="381"/>
      <c r="O526" s="381"/>
      <c r="P526" s="380"/>
      <c r="Q526" s="313"/>
      <c r="R526" s="412">
        <f t="shared" si="37"/>
        <v>59</v>
      </c>
      <c r="S526" s="412" t="str">
        <f t="shared" si="38"/>
        <v/>
      </c>
      <c r="T526" s="412" t="b">
        <f t="shared" si="39"/>
        <v>0</v>
      </c>
      <c r="U526" s="412" t="s">
        <v>1584</v>
      </c>
      <c r="V526" s="58"/>
      <c r="W526" s="164"/>
      <c r="X526" s="164"/>
    </row>
    <row r="527" spans="1:24" x14ac:dyDescent="0.2">
      <c r="A527" s="312">
        <v>21</v>
      </c>
      <c r="B527" s="324" t="str">
        <f>IFERROR(VLOOKUP(A527,'Coverage Indicators - Section D'!$A$10:$Y$42,25,FALSE),"")</f>
        <v/>
      </c>
      <c r="C527" s="410" t="str">
        <f>IFERROR(IF(VLOOKUP(S527,'Disaggregation Records'!$D$93:$E$181,2,FALSE)=0,"",VLOOKUP(S527,'Disaggregation Records'!$D$93:$E$181,2,FALSE)),"")</f>
        <v/>
      </c>
      <c r="D527" s="410" t="str">
        <f>IFERROR(IF(VLOOKUP(S527,'Disaggregation Records'!$D$93:$F$181,3,FALSE)=0,"",VLOOKUP(S527,'Disaggregation Records'!$D$93:$F$181,3,FALSE)),"")</f>
        <v/>
      </c>
      <c r="E527" s="326"/>
      <c r="F527" s="326"/>
      <c r="G527" s="327" t="str">
        <f t="shared" si="36"/>
        <v/>
      </c>
      <c r="H527" s="380"/>
      <c r="I527" s="381"/>
      <c r="J527" s="381"/>
      <c r="K527" s="381"/>
      <c r="L527" s="381"/>
      <c r="M527" s="381"/>
      <c r="N527" s="381"/>
      <c r="O527" s="381"/>
      <c r="P527" s="380"/>
      <c r="Q527" s="313"/>
      <c r="R527" s="412">
        <f t="shared" si="37"/>
        <v>60</v>
      </c>
      <c r="S527" s="412" t="str">
        <f t="shared" si="38"/>
        <v/>
      </c>
      <c r="T527" s="412" t="b">
        <f t="shared" si="39"/>
        <v>0</v>
      </c>
      <c r="U527" s="412" t="s">
        <v>1585</v>
      </c>
      <c r="V527" s="58"/>
      <c r="W527" s="164"/>
      <c r="X527" s="164"/>
    </row>
    <row r="528" spans="1:24" x14ac:dyDescent="0.2">
      <c r="A528" s="312">
        <v>21</v>
      </c>
      <c r="B528" s="324" t="str">
        <f>IFERROR(VLOOKUP(A528,'Coverage Indicators - Section D'!$A$10:$Y$42,25,FALSE),"")</f>
        <v/>
      </c>
      <c r="C528" s="410" t="str">
        <f>IFERROR(IF(VLOOKUP(S528,'Disaggregation Records'!$D$93:$E$181,2,FALSE)=0,"",VLOOKUP(S528,'Disaggregation Records'!$D$93:$E$181,2,FALSE)),"")</f>
        <v/>
      </c>
      <c r="D528" s="410" t="str">
        <f>IFERROR(IF(VLOOKUP(S528,'Disaggregation Records'!$D$93:$F$181,3,FALSE)=0,"",VLOOKUP(S528,'Disaggregation Records'!$D$93:$F$181,3,FALSE)),"")</f>
        <v/>
      </c>
      <c r="E528" s="326"/>
      <c r="F528" s="326"/>
      <c r="G528" s="327" t="str">
        <f t="shared" si="36"/>
        <v/>
      </c>
      <c r="H528" s="380"/>
      <c r="I528" s="381"/>
      <c r="J528" s="381"/>
      <c r="K528" s="381"/>
      <c r="L528" s="381"/>
      <c r="M528" s="381"/>
      <c r="N528" s="381"/>
      <c r="O528" s="381"/>
      <c r="P528" s="380"/>
      <c r="Q528" s="313"/>
      <c r="R528" s="412">
        <f t="shared" si="37"/>
        <v>61</v>
      </c>
      <c r="S528" s="412" t="str">
        <f t="shared" si="38"/>
        <v/>
      </c>
      <c r="T528" s="412" t="b">
        <f t="shared" si="39"/>
        <v>0</v>
      </c>
      <c r="U528" s="412" t="s">
        <v>1586</v>
      </c>
      <c r="V528" s="58"/>
      <c r="W528" s="164"/>
      <c r="X528" s="164"/>
    </row>
    <row r="529" spans="1:24" x14ac:dyDescent="0.2">
      <c r="A529" s="312">
        <v>21</v>
      </c>
      <c r="B529" s="324" t="str">
        <f>IFERROR(VLOOKUP(A529,'Coverage Indicators - Section D'!$A$10:$Y$42,25,FALSE),"")</f>
        <v/>
      </c>
      <c r="C529" s="410" t="str">
        <f>IFERROR(IF(VLOOKUP(S529,'Disaggregation Records'!$D$93:$E$181,2,FALSE)=0,"",VLOOKUP(S529,'Disaggregation Records'!$D$93:$E$181,2,FALSE)),"")</f>
        <v/>
      </c>
      <c r="D529" s="410" t="str">
        <f>IFERROR(IF(VLOOKUP(S529,'Disaggregation Records'!$D$93:$F$181,3,FALSE)=0,"",VLOOKUP(S529,'Disaggregation Records'!$D$93:$F$181,3,FALSE)),"")</f>
        <v/>
      </c>
      <c r="E529" s="326"/>
      <c r="F529" s="326"/>
      <c r="G529" s="327" t="str">
        <f t="shared" si="36"/>
        <v/>
      </c>
      <c r="H529" s="380"/>
      <c r="I529" s="381"/>
      <c r="J529" s="381"/>
      <c r="K529" s="381"/>
      <c r="L529" s="381"/>
      <c r="M529" s="381"/>
      <c r="N529" s="381"/>
      <c r="O529" s="381"/>
      <c r="P529" s="380"/>
      <c r="Q529" s="313"/>
      <c r="R529" s="412">
        <f t="shared" si="37"/>
        <v>62</v>
      </c>
      <c r="S529" s="412" t="str">
        <f t="shared" si="38"/>
        <v/>
      </c>
      <c r="T529" s="412" t="b">
        <f t="shared" si="39"/>
        <v>0</v>
      </c>
      <c r="U529" s="412" t="s">
        <v>1587</v>
      </c>
      <c r="V529" s="58"/>
      <c r="W529" s="164"/>
      <c r="X529" s="164"/>
    </row>
    <row r="530" spans="1:24" x14ac:dyDescent="0.2">
      <c r="A530" s="312">
        <v>21</v>
      </c>
      <c r="B530" s="324" t="str">
        <f>IFERROR(VLOOKUP(A530,'Coverage Indicators - Section D'!$A$10:$Y$42,25,FALSE),"")</f>
        <v/>
      </c>
      <c r="C530" s="410" t="str">
        <f>IFERROR(IF(VLOOKUP(S530,'Disaggregation Records'!$D$93:$E$181,2,FALSE)=0,"",VLOOKUP(S530,'Disaggregation Records'!$D$93:$E$181,2,FALSE)),"")</f>
        <v/>
      </c>
      <c r="D530" s="410" t="str">
        <f>IFERROR(IF(VLOOKUP(S530,'Disaggregation Records'!$D$93:$F$181,3,FALSE)=0,"",VLOOKUP(S530,'Disaggregation Records'!$D$93:$F$181,3,FALSE)),"")</f>
        <v/>
      </c>
      <c r="E530" s="326"/>
      <c r="F530" s="326"/>
      <c r="G530" s="327" t="str">
        <f t="shared" si="36"/>
        <v/>
      </c>
      <c r="H530" s="380"/>
      <c r="I530" s="381"/>
      <c r="J530" s="381"/>
      <c r="K530" s="381"/>
      <c r="L530" s="381"/>
      <c r="M530" s="381"/>
      <c r="N530" s="381"/>
      <c r="O530" s="381"/>
      <c r="P530" s="380"/>
      <c r="Q530" s="313"/>
      <c r="R530" s="412">
        <f t="shared" si="37"/>
        <v>63</v>
      </c>
      <c r="S530" s="412" t="str">
        <f t="shared" si="38"/>
        <v/>
      </c>
      <c r="T530" s="412" t="b">
        <f t="shared" si="39"/>
        <v>0</v>
      </c>
      <c r="U530" s="412" t="s">
        <v>1588</v>
      </c>
      <c r="V530" s="58"/>
      <c r="W530" s="164"/>
      <c r="X530" s="164"/>
    </row>
    <row r="531" spans="1:24" x14ac:dyDescent="0.2">
      <c r="A531" s="312">
        <v>21</v>
      </c>
      <c r="B531" s="324" t="str">
        <f>IFERROR(VLOOKUP(A531,'Coverage Indicators - Section D'!$A$10:$Y$42,25,FALSE),"")</f>
        <v/>
      </c>
      <c r="C531" s="410" t="str">
        <f>IFERROR(IF(VLOOKUP(S531,'Disaggregation Records'!$D$93:$E$181,2,FALSE)=0,"",VLOOKUP(S531,'Disaggregation Records'!$D$93:$E$181,2,FALSE)),"")</f>
        <v/>
      </c>
      <c r="D531" s="410" t="str">
        <f>IFERROR(IF(VLOOKUP(S531,'Disaggregation Records'!$D$93:$F$181,3,FALSE)=0,"",VLOOKUP(S531,'Disaggregation Records'!$D$93:$F$181,3,FALSE)),"")</f>
        <v/>
      </c>
      <c r="E531" s="326"/>
      <c r="F531" s="326"/>
      <c r="G531" s="327" t="str">
        <f t="shared" si="36"/>
        <v/>
      </c>
      <c r="H531" s="380"/>
      <c r="I531" s="381"/>
      <c r="J531" s="381"/>
      <c r="K531" s="381"/>
      <c r="L531" s="381"/>
      <c r="M531" s="381"/>
      <c r="N531" s="381"/>
      <c r="O531" s="381"/>
      <c r="P531" s="380"/>
      <c r="Q531" s="313"/>
      <c r="R531" s="412">
        <f t="shared" si="37"/>
        <v>64</v>
      </c>
      <c r="S531" s="412" t="str">
        <f t="shared" si="38"/>
        <v/>
      </c>
      <c r="T531" s="412" t="b">
        <f t="shared" si="39"/>
        <v>0</v>
      </c>
      <c r="U531" s="412" t="s">
        <v>1589</v>
      </c>
      <c r="V531" s="58"/>
      <c r="W531" s="164"/>
      <c r="X531" s="164"/>
    </row>
    <row r="532" spans="1:24" x14ac:dyDescent="0.2">
      <c r="A532" s="312">
        <v>21</v>
      </c>
      <c r="B532" s="324" t="str">
        <f>IFERROR(VLOOKUP(A532,'Coverage Indicators - Section D'!$A$10:$Y$42,25,FALSE),"")</f>
        <v/>
      </c>
      <c r="C532" s="410" t="str">
        <f>IFERROR(IF(VLOOKUP(S532,'Disaggregation Records'!$D$93:$E$181,2,FALSE)=0,"",VLOOKUP(S532,'Disaggregation Records'!$D$93:$E$181,2,FALSE)),"")</f>
        <v/>
      </c>
      <c r="D532" s="410" t="str">
        <f>IFERROR(IF(VLOOKUP(S532,'Disaggregation Records'!$D$93:$F$181,3,FALSE)=0,"",VLOOKUP(S532,'Disaggregation Records'!$D$93:$F$181,3,FALSE)),"")</f>
        <v/>
      </c>
      <c r="E532" s="326"/>
      <c r="F532" s="326"/>
      <c r="G532" s="327" t="str">
        <f t="shared" si="36"/>
        <v/>
      </c>
      <c r="H532" s="380"/>
      <c r="I532" s="381"/>
      <c r="J532" s="381"/>
      <c r="K532" s="381"/>
      <c r="L532" s="381"/>
      <c r="M532" s="381"/>
      <c r="N532" s="381"/>
      <c r="O532" s="381"/>
      <c r="P532" s="380"/>
      <c r="Q532" s="313"/>
      <c r="R532" s="412">
        <f t="shared" si="37"/>
        <v>65</v>
      </c>
      <c r="S532" s="412" t="str">
        <f t="shared" si="38"/>
        <v/>
      </c>
      <c r="T532" s="412" t="b">
        <f t="shared" si="39"/>
        <v>0</v>
      </c>
      <c r="U532" s="412" t="s">
        <v>1590</v>
      </c>
      <c r="V532" s="58"/>
      <c r="W532" s="164"/>
      <c r="X532" s="164"/>
    </row>
    <row r="533" spans="1:24" x14ac:dyDescent="0.2">
      <c r="A533" s="312">
        <v>21</v>
      </c>
      <c r="B533" s="324" t="str">
        <f>IFERROR(VLOOKUP(A533,'Coverage Indicators - Section D'!$A$10:$Y$42,25,FALSE),"")</f>
        <v/>
      </c>
      <c r="C533" s="410" t="str">
        <f>IFERROR(IF(VLOOKUP(S533,'Disaggregation Records'!$D$93:$E$181,2,FALSE)=0,"",VLOOKUP(S533,'Disaggregation Records'!$D$93:$E$181,2,FALSE)),"")</f>
        <v/>
      </c>
      <c r="D533" s="410" t="str">
        <f>IFERROR(IF(VLOOKUP(S533,'Disaggregation Records'!$D$93:$F$181,3,FALSE)=0,"",VLOOKUP(S533,'Disaggregation Records'!$D$93:$F$181,3,FALSE)),"")</f>
        <v/>
      </c>
      <c r="E533" s="326"/>
      <c r="F533" s="326"/>
      <c r="G533" s="327" t="str">
        <f t="shared" si="36"/>
        <v/>
      </c>
      <c r="H533" s="380"/>
      <c r="I533" s="381"/>
      <c r="J533" s="381"/>
      <c r="K533" s="381"/>
      <c r="L533" s="381"/>
      <c r="M533" s="381"/>
      <c r="N533" s="381"/>
      <c r="O533" s="381"/>
      <c r="P533" s="380"/>
      <c r="Q533" s="313"/>
      <c r="R533" s="412">
        <f t="shared" si="37"/>
        <v>66</v>
      </c>
      <c r="S533" s="412" t="str">
        <f t="shared" si="38"/>
        <v/>
      </c>
      <c r="T533" s="412" t="b">
        <f t="shared" si="39"/>
        <v>0</v>
      </c>
      <c r="U533" s="412" t="s">
        <v>1591</v>
      </c>
      <c r="V533" s="58"/>
      <c r="W533" s="164"/>
      <c r="X533" s="164"/>
    </row>
    <row r="534" spans="1:24" x14ac:dyDescent="0.2">
      <c r="A534" s="312">
        <v>21</v>
      </c>
      <c r="B534" s="324" t="str">
        <f>IFERROR(VLOOKUP(A534,'Coverage Indicators - Section D'!$A$10:$Y$42,25,FALSE),"")</f>
        <v/>
      </c>
      <c r="C534" s="410" t="str">
        <f>IFERROR(IF(VLOOKUP(S534,'Disaggregation Records'!$D$93:$E$181,2,FALSE)=0,"",VLOOKUP(S534,'Disaggregation Records'!$D$93:$E$181,2,FALSE)),"")</f>
        <v/>
      </c>
      <c r="D534" s="410" t="str">
        <f>IFERROR(IF(VLOOKUP(S534,'Disaggregation Records'!$D$93:$F$181,3,FALSE)=0,"",VLOOKUP(S534,'Disaggregation Records'!$D$93:$F$181,3,FALSE)),"")</f>
        <v/>
      </c>
      <c r="E534" s="326"/>
      <c r="F534" s="326"/>
      <c r="G534" s="327" t="str">
        <f t="shared" si="36"/>
        <v/>
      </c>
      <c r="H534" s="380"/>
      <c r="I534" s="381"/>
      <c r="J534" s="381"/>
      <c r="K534" s="381"/>
      <c r="L534" s="381"/>
      <c r="M534" s="381"/>
      <c r="N534" s="381"/>
      <c r="O534" s="381"/>
      <c r="P534" s="380"/>
      <c r="Q534" s="313"/>
      <c r="R534" s="412">
        <f t="shared" si="37"/>
        <v>67</v>
      </c>
      <c r="S534" s="412" t="str">
        <f t="shared" si="38"/>
        <v/>
      </c>
      <c r="T534" s="412" t="b">
        <f t="shared" si="39"/>
        <v>0</v>
      </c>
      <c r="U534" s="412" t="s">
        <v>1592</v>
      </c>
      <c r="V534" s="58"/>
      <c r="W534" s="164"/>
      <c r="X534" s="164"/>
    </row>
    <row r="535" spans="1:24" x14ac:dyDescent="0.2">
      <c r="A535" s="312">
        <v>21</v>
      </c>
      <c r="B535" s="324" t="str">
        <f>IFERROR(VLOOKUP(A535,'Coverage Indicators - Section D'!$A$10:$Y$42,25,FALSE),"")</f>
        <v/>
      </c>
      <c r="C535" s="410" t="str">
        <f>IFERROR(IF(VLOOKUP(S535,'Disaggregation Records'!$D$93:$E$181,2,FALSE)=0,"",VLOOKUP(S535,'Disaggregation Records'!$D$93:$E$181,2,FALSE)),"")</f>
        <v/>
      </c>
      <c r="D535" s="410" t="str">
        <f>IFERROR(IF(VLOOKUP(S535,'Disaggregation Records'!$D$93:$F$181,3,FALSE)=0,"",VLOOKUP(S535,'Disaggregation Records'!$D$93:$F$181,3,FALSE)),"")</f>
        <v/>
      </c>
      <c r="E535" s="326"/>
      <c r="F535" s="326"/>
      <c r="G535" s="327" t="str">
        <f t="shared" si="36"/>
        <v/>
      </c>
      <c r="H535" s="380"/>
      <c r="I535" s="381"/>
      <c r="J535" s="381"/>
      <c r="K535" s="381"/>
      <c r="L535" s="381"/>
      <c r="M535" s="381"/>
      <c r="N535" s="381"/>
      <c r="O535" s="381"/>
      <c r="P535" s="380"/>
      <c r="Q535" s="313"/>
      <c r="R535" s="412">
        <f t="shared" si="37"/>
        <v>68</v>
      </c>
      <c r="S535" s="412" t="str">
        <f t="shared" si="38"/>
        <v/>
      </c>
      <c r="T535" s="412" t="b">
        <f t="shared" si="39"/>
        <v>0</v>
      </c>
      <c r="U535" s="412" t="s">
        <v>1593</v>
      </c>
      <c r="V535" s="58"/>
      <c r="W535" s="164"/>
      <c r="X535" s="164"/>
    </row>
    <row r="536" spans="1:24" x14ac:dyDescent="0.2">
      <c r="A536" s="312">
        <v>21</v>
      </c>
      <c r="B536" s="324" t="str">
        <f>IFERROR(VLOOKUP(A536,'Coverage Indicators - Section D'!$A$10:$Y$42,25,FALSE),"")</f>
        <v/>
      </c>
      <c r="C536" s="410" t="str">
        <f>IFERROR(IF(VLOOKUP(S536,'Disaggregation Records'!$D$93:$E$181,2,FALSE)=0,"",VLOOKUP(S536,'Disaggregation Records'!$D$93:$E$181,2,FALSE)),"")</f>
        <v/>
      </c>
      <c r="D536" s="410" t="str">
        <f>IFERROR(IF(VLOOKUP(S536,'Disaggregation Records'!$D$93:$F$181,3,FALSE)=0,"",VLOOKUP(S536,'Disaggregation Records'!$D$93:$F$181,3,FALSE)),"")</f>
        <v/>
      </c>
      <c r="E536" s="326"/>
      <c r="F536" s="326"/>
      <c r="G536" s="327" t="str">
        <f t="shared" si="36"/>
        <v/>
      </c>
      <c r="H536" s="380"/>
      <c r="I536" s="381"/>
      <c r="J536" s="381"/>
      <c r="K536" s="381"/>
      <c r="L536" s="381"/>
      <c r="M536" s="381"/>
      <c r="N536" s="381"/>
      <c r="O536" s="381"/>
      <c r="P536" s="380"/>
      <c r="Q536" s="313"/>
      <c r="R536" s="412">
        <f t="shared" si="37"/>
        <v>69</v>
      </c>
      <c r="S536" s="412" t="str">
        <f t="shared" si="38"/>
        <v/>
      </c>
      <c r="T536" s="412" t="b">
        <f t="shared" si="39"/>
        <v>0</v>
      </c>
      <c r="U536" s="412" t="s">
        <v>1594</v>
      </c>
      <c r="V536" s="58"/>
      <c r="W536" s="164"/>
      <c r="X536" s="164"/>
    </row>
    <row r="537" spans="1:24" x14ac:dyDescent="0.2">
      <c r="A537" s="312">
        <v>22</v>
      </c>
      <c r="B537" s="324" t="str">
        <f>IFERROR(VLOOKUP(A537,'Coverage Indicators - Section D'!$A$10:$Y$42,25,FALSE),"")</f>
        <v/>
      </c>
      <c r="C537" s="410" t="str">
        <f>IFERROR(IF(VLOOKUP(S537,'Disaggregation Records'!$D$93:$E$181,2,FALSE)=0,"",VLOOKUP(S537,'Disaggregation Records'!$D$93:$E$181,2,FALSE)),"")</f>
        <v/>
      </c>
      <c r="D537" s="410" t="str">
        <f>IFERROR(IF(VLOOKUP(S537,'Disaggregation Records'!$D$93:$F$181,3,FALSE)=0,"",VLOOKUP(S537,'Disaggregation Records'!$D$93:$F$181,3,FALSE)),"")</f>
        <v/>
      </c>
      <c r="E537" s="326"/>
      <c r="F537" s="326"/>
      <c r="G537" s="327" t="str">
        <f t="shared" si="36"/>
        <v/>
      </c>
      <c r="H537" s="380"/>
      <c r="I537" s="381"/>
      <c r="J537" s="381"/>
      <c r="K537" s="381"/>
      <c r="L537" s="381"/>
      <c r="M537" s="381"/>
      <c r="N537" s="381"/>
      <c r="O537" s="381"/>
      <c r="P537" s="380"/>
      <c r="Q537" s="313"/>
      <c r="R537" s="412">
        <f t="shared" si="37"/>
        <v>70</v>
      </c>
      <c r="S537" s="412" t="str">
        <f t="shared" si="38"/>
        <v/>
      </c>
      <c r="T537" s="412" t="b">
        <f t="shared" si="39"/>
        <v>0</v>
      </c>
      <c r="U537" s="412" t="s">
        <v>1595</v>
      </c>
      <c r="V537" s="58"/>
      <c r="W537" s="164"/>
      <c r="X537" s="164"/>
    </row>
    <row r="538" spans="1:24" x14ac:dyDescent="0.2">
      <c r="A538" s="312">
        <v>22</v>
      </c>
      <c r="B538" s="324" t="str">
        <f>IFERROR(VLOOKUP(A538,'Coverage Indicators - Section D'!$A$10:$Y$42,25,FALSE),"")</f>
        <v/>
      </c>
      <c r="C538" s="410" t="str">
        <f>IFERROR(IF(VLOOKUP(S538,'Disaggregation Records'!$D$93:$E$181,2,FALSE)=0,"",VLOOKUP(S538,'Disaggregation Records'!$D$93:$E$181,2,FALSE)),"")</f>
        <v/>
      </c>
      <c r="D538" s="410" t="str">
        <f>IFERROR(IF(VLOOKUP(S538,'Disaggregation Records'!$D$93:$F$181,3,FALSE)=0,"",VLOOKUP(S538,'Disaggregation Records'!$D$93:$F$181,3,FALSE)),"")</f>
        <v/>
      </c>
      <c r="E538" s="326"/>
      <c r="F538" s="326"/>
      <c r="G538" s="327" t="str">
        <f t="shared" si="36"/>
        <v/>
      </c>
      <c r="H538" s="380"/>
      <c r="I538" s="381"/>
      <c r="J538" s="381"/>
      <c r="K538" s="381"/>
      <c r="L538" s="381"/>
      <c r="M538" s="381"/>
      <c r="N538" s="381"/>
      <c r="O538" s="381"/>
      <c r="P538" s="380"/>
      <c r="Q538" s="313"/>
      <c r="R538" s="412">
        <f t="shared" si="37"/>
        <v>71</v>
      </c>
      <c r="S538" s="412" t="str">
        <f t="shared" si="38"/>
        <v/>
      </c>
      <c r="T538" s="412" t="b">
        <f t="shared" si="39"/>
        <v>0</v>
      </c>
      <c r="U538" s="412" t="s">
        <v>1596</v>
      </c>
      <c r="V538" s="58"/>
      <c r="W538" s="164"/>
      <c r="X538" s="164"/>
    </row>
    <row r="539" spans="1:24" x14ac:dyDescent="0.2">
      <c r="A539" s="312">
        <v>22</v>
      </c>
      <c r="B539" s="324" t="str">
        <f>IFERROR(VLOOKUP(A539,'Coverage Indicators - Section D'!$A$10:$Y$42,25,FALSE),"")</f>
        <v/>
      </c>
      <c r="C539" s="410" t="str">
        <f>IFERROR(IF(VLOOKUP(S539,'Disaggregation Records'!$D$93:$E$181,2,FALSE)=0,"",VLOOKUP(S539,'Disaggregation Records'!$D$93:$E$181,2,FALSE)),"")</f>
        <v/>
      </c>
      <c r="D539" s="410" t="str">
        <f>IFERROR(IF(VLOOKUP(S539,'Disaggregation Records'!$D$93:$F$181,3,FALSE)=0,"",VLOOKUP(S539,'Disaggregation Records'!$D$93:$F$181,3,FALSE)),"")</f>
        <v/>
      </c>
      <c r="E539" s="326"/>
      <c r="F539" s="326"/>
      <c r="G539" s="327" t="str">
        <f t="shared" si="36"/>
        <v/>
      </c>
      <c r="H539" s="380"/>
      <c r="I539" s="381"/>
      <c r="J539" s="381"/>
      <c r="K539" s="381"/>
      <c r="L539" s="381"/>
      <c r="M539" s="381"/>
      <c r="N539" s="381"/>
      <c r="O539" s="381"/>
      <c r="P539" s="380"/>
      <c r="Q539" s="313"/>
      <c r="R539" s="412">
        <f t="shared" si="37"/>
        <v>72</v>
      </c>
      <c r="S539" s="412" t="str">
        <f t="shared" si="38"/>
        <v/>
      </c>
      <c r="T539" s="412" t="b">
        <f t="shared" si="39"/>
        <v>0</v>
      </c>
      <c r="U539" s="412" t="s">
        <v>1597</v>
      </c>
      <c r="V539" s="58"/>
      <c r="W539" s="164"/>
      <c r="X539" s="164"/>
    </row>
    <row r="540" spans="1:24" x14ac:dyDescent="0.2">
      <c r="A540" s="312">
        <v>22</v>
      </c>
      <c r="B540" s="324" t="str">
        <f>IFERROR(VLOOKUP(A540,'Coverage Indicators - Section D'!$A$10:$Y$42,25,FALSE),"")</f>
        <v/>
      </c>
      <c r="C540" s="410" t="str">
        <f>IFERROR(IF(VLOOKUP(S540,'Disaggregation Records'!$D$93:$E$181,2,FALSE)=0,"",VLOOKUP(S540,'Disaggregation Records'!$D$93:$E$181,2,FALSE)),"")</f>
        <v/>
      </c>
      <c r="D540" s="410" t="str">
        <f>IFERROR(IF(VLOOKUP(S540,'Disaggregation Records'!$D$93:$F$181,3,FALSE)=0,"",VLOOKUP(S540,'Disaggregation Records'!$D$93:$F$181,3,FALSE)),"")</f>
        <v/>
      </c>
      <c r="E540" s="326"/>
      <c r="F540" s="326"/>
      <c r="G540" s="327" t="str">
        <f t="shared" si="36"/>
        <v/>
      </c>
      <c r="H540" s="380"/>
      <c r="I540" s="381"/>
      <c r="J540" s="381"/>
      <c r="K540" s="381"/>
      <c r="L540" s="381"/>
      <c r="M540" s="381"/>
      <c r="N540" s="381"/>
      <c r="O540" s="381"/>
      <c r="P540" s="380"/>
      <c r="Q540" s="313"/>
      <c r="R540" s="412">
        <f t="shared" si="37"/>
        <v>73</v>
      </c>
      <c r="S540" s="412" t="str">
        <f t="shared" si="38"/>
        <v/>
      </c>
      <c r="T540" s="412" t="b">
        <f t="shared" si="39"/>
        <v>0</v>
      </c>
      <c r="U540" s="412" t="s">
        <v>1598</v>
      </c>
      <c r="V540" s="58"/>
      <c r="W540" s="164"/>
      <c r="X540" s="164"/>
    </row>
    <row r="541" spans="1:24" x14ac:dyDescent="0.2">
      <c r="A541" s="312">
        <v>22</v>
      </c>
      <c r="B541" s="324" t="str">
        <f>IFERROR(VLOOKUP(A541,'Coverage Indicators - Section D'!$A$10:$Y$42,25,FALSE),"")</f>
        <v/>
      </c>
      <c r="C541" s="410" t="str">
        <f>IFERROR(IF(VLOOKUP(S541,'Disaggregation Records'!$D$93:$E$181,2,FALSE)=0,"",VLOOKUP(S541,'Disaggregation Records'!$D$93:$E$181,2,FALSE)),"")</f>
        <v/>
      </c>
      <c r="D541" s="410" t="str">
        <f>IFERROR(IF(VLOOKUP(S541,'Disaggregation Records'!$D$93:$F$181,3,FALSE)=0,"",VLOOKUP(S541,'Disaggregation Records'!$D$93:$F$181,3,FALSE)),"")</f>
        <v/>
      </c>
      <c r="E541" s="326"/>
      <c r="F541" s="326"/>
      <c r="G541" s="327" t="str">
        <f t="shared" si="36"/>
        <v/>
      </c>
      <c r="H541" s="380"/>
      <c r="I541" s="381"/>
      <c r="J541" s="381"/>
      <c r="K541" s="381"/>
      <c r="L541" s="381"/>
      <c r="M541" s="381"/>
      <c r="N541" s="381"/>
      <c r="O541" s="381"/>
      <c r="P541" s="380"/>
      <c r="Q541" s="313"/>
      <c r="R541" s="412">
        <f t="shared" si="37"/>
        <v>74</v>
      </c>
      <c r="S541" s="412" t="str">
        <f t="shared" si="38"/>
        <v/>
      </c>
      <c r="T541" s="412" t="b">
        <f t="shared" si="39"/>
        <v>0</v>
      </c>
      <c r="U541" s="412" t="s">
        <v>1599</v>
      </c>
      <c r="V541" s="58"/>
      <c r="W541" s="164"/>
      <c r="X541" s="164"/>
    </row>
    <row r="542" spans="1:24" x14ac:dyDescent="0.2">
      <c r="A542" s="312">
        <v>22</v>
      </c>
      <c r="B542" s="324" t="str">
        <f>IFERROR(VLOOKUP(A542,'Coverage Indicators - Section D'!$A$10:$Y$42,25,FALSE),"")</f>
        <v/>
      </c>
      <c r="C542" s="410" t="str">
        <f>IFERROR(IF(VLOOKUP(S542,'Disaggregation Records'!$D$93:$E$181,2,FALSE)=0,"",VLOOKUP(S542,'Disaggregation Records'!$D$93:$E$181,2,FALSE)),"")</f>
        <v/>
      </c>
      <c r="D542" s="410" t="str">
        <f>IFERROR(IF(VLOOKUP(S542,'Disaggregation Records'!$D$93:$F$181,3,FALSE)=0,"",VLOOKUP(S542,'Disaggregation Records'!$D$93:$F$181,3,FALSE)),"")</f>
        <v/>
      </c>
      <c r="E542" s="326"/>
      <c r="F542" s="326"/>
      <c r="G542" s="327" t="str">
        <f t="shared" si="36"/>
        <v/>
      </c>
      <c r="H542" s="380"/>
      <c r="I542" s="381"/>
      <c r="J542" s="381"/>
      <c r="K542" s="381"/>
      <c r="L542" s="381"/>
      <c r="M542" s="381"/>
      <c r="N542" s="381"/>
      <c r="O542" s="381"/>
      <c r="P542" s="380"/>
      <c r="Q542" s="313"/>
      <c r="R542" s="412">
        <f t="shared" si="37"/>
        <v>75</v>
      </c>
      <c r="S542" s="412" t="str">
        <f t="shared" si="38"/>
        <v/>
      </c>
      <c r="T542" s="412" t="b">
        <f t="shared" si="39"/>
        <v>0</v>
      </c>
      <c r="U542" s="412" t="s">
        <v>1600</v>
      </c>
      <c r="V542" s="58"/>
      <c r="W542" s="164"/>
      <c r="X542" s="164"/>
    </row>
    <row r="543" spans="1:24" x14ac:dyDescent="0.2">
      <c r="A543" s="312">
        <v>22</v>
      </c>
      <c r="B543" s="324" t="str">
        <f>IFERROR(VLOOKUP(A543,'Coverage Indicators - Section D'!$A$10:$Y$42,25,FALSE),"")</f>
        <v/>
      </c>
      <c r="C543" s="410" t="str">
        <f>IFERROR(IF(VLOOKUP(S543,'Disaggregation Records'!$D$93:$E$181,2,FALSE)=0,"",VLOOKUP(S543,'Disaggregation Records'!$D$93:$E$181,2,FALSE)),"")</f>
        <v/>
      </c>
      <c r="D543" s="410" t="str">
        <f>IFERROR(IF(VLOOKUP(S543,'Disaggregation Records'!$D$93:$F$181,3,FALSE)=0,"",VLOOKUP(S543,'Disaggregation Records'!$D$93:$F$181,3,FALSE)),"")</f>
        <v/>
      </c>
      <c r="E543" s="326"/>
      <c r="F543" s="326"/>
      <c r="G543" s="327" t="str">
        <f t="shared" si="36"/>
        <v/>
      </c>
      <c r="H543" s="380"/>
      <c r="I543" s="381"/>
      <c r="J543" s="381"/>
      <c r="K543" s="381"/>
      <c r="L543" s="381"/>
      <c r="M543" s="381"/>
      <c r="N543" s="381"/>
      <c r="O543" s="381"/>
      <c r="P543" s="380"/>
      <c r="Q543" s="313"/>
      <c r="R543" s="412">
        <f t="shared" si="37"/>
        <v>76</v>
      </c>
      <c r="S543" s="412" t="str">
        <f t="shared" si="38"/>
        <v/>
      </c>
      <c r="T543" s="412" t="b">
        <f t="shared" si="39"/>
        <v>0</v>
      </c>
      <c r="U543" s="412" t="s">
        <v>1601</v>
      </c>
      <c r="V543" s="58"/>
      <c r="W543" s="164"/>
      <c r="X543" s="164"/>
    </row>
    <row r="544" spans="1:24" x14ac:dyDescent="0.2">
      <c r="A544" s="312">
        <v>22</v>
      </c>
      <c r="B544" s="324" t="str">
        <f>IFERROR(VLOOKUP(A544,'Coverage Indicators - Section D'!$A$10:$Y$42,25,FALSE),"")</f>
        <v/>
      </c>
      <c r="C544" s="410" t="str">
        <f>IFERROR(IF(VLOOKUP(S544,'Disaggregation Records'!$D$93:$E$181,2,FALSE)=0,"",VLOOKUP(S544,'Disaggregation Records'!$D$93:$E$181,2,FALSE)),"")</f>
        <v/>
      </c>
      <c r="D544" s="410" t="str">
        <f>IFERROR(IF(VLOOKUP(S544,'Disaggregation Records'!$D$93:$F$181,3,FALSE)=0,"",VLOOKUP(S544,'Disaggregation Records'!$D$93:$F$181,3,FALSE)),"")</f>
        <v/>
      </c>
      <c r="E544" s="326"/>
      <c r="F544" s="326"/>
      <c r="G544" s="327" t="str">
        <f t="shared" si="36"/>
        <v/>
      </c>
      <c r="H544" s="380"/>
      <c r="I544" s="381"/>
      <c r="J544" s="381"/>
      <c r="K544" s="381"/>
      <c r="L544" s="381"/>
      <c r="M544" s="381"/>
      <c r="N544" s="381"/>
      <c r="O544" s="381"/>
      <c r="P544" s="380"/>
      <c r="Q544" s="313"/>
      <c r="R544" s="412">
        <f t="shared" si="37"/>
        <v>77</v>
      </c>
      <c r="S544" s="412" t="str">
        <f t="shared" si="38"/>
        <v/>
      </c>
      <c r="T544" s="412" t="b">
        <f t="shared" si="39"/>
        <v>0</v>
      </c>
      <c r="U544" s="412" t="s">
        <v>1602</v>
      </c>
      <c r="V544" s="58"/>
      <c r="W544" s="164"/>
      <c r="X544" s="164"/>
    </row>
    <row r="545" spans="1:24" x14ac:dyDescent="0.2">
      <c r="A545" s="312">
        <v>22</v>
      </c>
      <c r="B545" s="324" t="str">
        <f>IFERROR(VLOOKUP(A545,'Coverage Indicators - Section D'!$A$10:$Y$42,25,FALSE),"")</f>
        <v/>
      </c>
      <c r="C545" s="410" t="str">
        <f>IFERROR(IF(VLOOKUP(S545,'Disaggregation Records'!$D$93:$E$181,2,FALSE)=0,"",VLOOKUP(S545,'Disaggregation Records'!$D$93:$E$181,2,FALSE)),"")</f>
        <v/>
      </c>
      <c r="D545" s="410" t="str">
        <f>IFERROR(IF(VLOOKUP(S545,'Disaggregation Records'!$D$93:$F$181,3,FALSE)=0,"",VLOOKUP(S545,'Disaggregation Records'!$D$93:$F$181,3,FALSE)),"")</f>
        <v/>
      </c>
      <c r="E545" s="326"/>
      <c r="F545" s="326"/>
      <c r="G545" s="327" t="str">
        <f t="shared" si="36"/>
        <v/>
      </c>
      <c r="H545" s="380"/>
      <c r="I545" s="381"/>
      <c r="J545" s="381"/>
      <c r="K545" s="381"/>
      <c r="L545" s="381"/>
      <c r="M545" s="381"/>
      <c r="N545" s="381"/>
      <c r="O545" s="381"/>
      <c r="P545" s="380"/>
      <c r="Q545" s="313"/>
      <c r="R545" s="412">
        <f t="shared" si="37"/>
        <v>78</v>
      </c>
      <c r="S545" s="412" t="str">
        <f t="shared" si="38"/>
        <v/>
      </c>
      <c r="T545" s="412" t="b">
        <f t="shared" si="39"/>
        <v>0</v>
      </c>
      <c r="U545" s="412" t="s">
        <v>1603</v>
      </c>
      <c r="V545" s="58"/>
      <c r="W545" s="164"/>
      <c r="X545" s="164"/>
    </row>
    <row r="546" spans="1:24" x14ac:dyDescent="0.2">
      <c r="A546" s="312">
        <v>22</v>
      </c>
      <c r="B546" s="324" t="str">
        <f>IFERROR(VLOOKUP(A546,'Coverage Indicators - Section D'!$A$10:$Y$42,25,FALSE),"")</f>
        <v/>
      </c>
      <c r="C546" s="410" t="str">
        <f>IFERROR(IF(VLOOKUP(S546,'Disaggregation Records'!$D$93:$E$181,2,FALSE)=0,"",VLOOKUP(S546,'Disaggregation Records'!$D$93:$E$181,2,FALSE)),"")</f>
        <v/>
      </c>
      <c r="D546" s="410" t="str">
        <f>IFERROR(IF(VLOOKUP(S546,'Disaggregation Records'!$D$93:$F$181,3,FALSE)=0,"",VLOOKUP(S546,'Disaggregation Records'!$D$93:$F$181,3,FALSE)),"")</f>
        <v/>
      </c>
      <c r="E546" s="326"/>
      <c r="F546" s="326"/>
      <c r="G546" s="327" t="str">
        <f t="shared" si="36"/>
        <v/>
      </c>
      <c r="H546" s="380"/>
      <c r="I546" s="381"/>
      <c r="J546" s="381"/>
      <c r="K546" s="381"/>
      <c r="L546" s="381"/>
      <c r="M546" s="381"/>
      <c r="N546" s="381"/>
      <c r="O546" s="381"/>
      <c r="P546" s="380"/>
      <c r="Q546" s="313"/>
      <c r="R546" s="412">
        <f t="shared" si="37"/>
        <v>79</v>
      </c>
      <c r="S546" s="412" t="str">
        <f t="shared" si="38"/>
        <v/>
      </c>
      <c r="T546" s="412" t="b">
        <f t="shared" si="39"/>
        <v>0</v>
      </c>
      <c r="U546" s="412" t="s">
        <v>1604</v>
      </c>
      <c r="V546" s="58"/>
      <c r="W546" s="164"/>
      <c r="X546" s="164"/>
    </row>
    <row r="547" spans="1:24" x14ac:dyDescent="0.2">
      <c r="A547" s="312">
        <v>23</v>
      </c>
      <c r="B547" s="324" t="str">
        <f>IFERROR(VLOOKUP(A547,'Coverage Indicators - Section D'!$A$10:$Y$42,25,FALSE),"")</f>
        <v/>
      </c>
      <c r="C547" s="410" t="str">
        <f>IFERROR(IF(VLOOKUP(S547,'Disaggregation Records'!$D$93:$E$181,2,FALSE)=0,"",VLOOKUP(S547,'Disaggregation Records'!$D$93:$E$181,2,FALSE)),"")</f>
        <v/>
      </c>
      <c r="D547" s="410" t="str">
        <f>IFERROR(IF(VLOOKUP(S547,'Disaggregation Records'!$D$93:$F$181,3,FALSE)=0,"",VLOOKUP(S547,'Disaggregation Records'!$D$93:$F$181,3,FALSE)),"")</f>
        <v/>
      </c>
      <c r="E547" s="326"/>
      <c r="F547" s="326"/>
      <c r="G547" s="327" t="str">
        <f t="shared" si="36"/>
        <v/>
      </c>
      <c r="H547" s="380"/>
      <c r="I547" s="381"/>
      <c r="J547" s="381"/>
      <c r="K547" s="381"/>
      <c r="L547" s="381"/>
      <c r="M547" s="381"/>
      <c r="N547" s="381"/>
      <c r="O547" s="381"/>
      <c r="P547" s="380"/>
      <c r="Q547" s="313"/>
      <c r="R547" s="412">
        <f t="shared" si="37"/>
        <v>80</v>
      </c>
      <c r="S547" s="412" t="str">
        <f t="shared" si="38"/>
        <v/>
      </c>
      <c r="T547" s="412" t="b">
        <f t="shared" si="39"/>
        <v>0</v>
      </c>
      <c r="U547" s="412" t="s">
        <v>1605</v>
      </c>
      <c r="V547" s="58"/>
      <c r="W547" s="164"/>
      <c r="X547" s="164"/>
    </row>
    <row r="548" spans="1:24" x14ac:dyDescent="0.2">
      <c r="A548" s="312">
        <v>23</v>
      </c>
      <c r="B548" s="324" t="str">
        <f>IFERROR(VLOOKUP(A548,'Coverage Indicators - Section D'!$A$10:$Y$42,25,FALSE),"")</f>
        <v/>
      </c>
      <c r="C548" s="410" t="str">
        <f>IFERROR(IF(VLOOKUP(S548,'Disaggregation Records'!$D$93:$E$181,2,FALSE)=0,"",VLOOKUP(S548,'Disaggregation Records'!$D$93:$E$181,2,FALSE)),"")</f>
        <v/>
      </c>
      <c r="D548" s="410" t="str">
        <f>IFERROR(IF(VLOOKUP(S548,'Disaggregation Records'!$D$93:$F$181,3,FALSE)=0,"",VLOOKUP(S548,'Disaggregation Records'!$D$93:$F$181,3,FALSE)),"")</f>
        <v/>
      </c>
      <c r="E548" s="326"/>
      <c r="F548" s="326"/>
      <c r="G548" s="327" t="str">
        <f t="shared" si="36"/>
        <v/>
      </c>
      <c r="H548" s="380"/>
      <c r="I548" s="381"/>
      <c r="J548" s="381"/>
      <c r="K548" s="381"/>
      <c r="L548" s="381"/>
      <c r="M548" s="381"/>
      <c r="N548" s="381"/>
      <c r="O548" s="381"/>
      <c r="P548" s="380"/>
      <c r="Q548" s="313"/>
      <c r="R548" s="412">
        <f t="shared" si="37"/>
        <v>81</v>
      </c>
      <c r="S548" s="412" t="str">
        <f t="shared" si="38"/>
        <v/>
      </c>
      <c r="T548" s="412" t="b">
        <f t="shared" si="39"/>
        <v>0</v>
      </c>
      <c r="U548" s="412" t="s">
        <v>1606</v>
      </c>
      <c r="V548" s="58"/>
      <c r="W548" s="164"/>
      <c r="X548" s="164"/>
    </row>
    <row r="549" spans="1:24" x14ac:dyDescent="0.2">
      <c r="A549" s="312">
        <v>23</v>
      </c>
      <c r="B549" s="324" t="str">
        <f>IFERROR(VLOOKUP(A549,'Coverage Indicators - Section D'!$A$10:$Y$42,25,FALSE),"")</f>
        <v/>
      </c>
      <c r="C549" s="410" t="str">
        <f>IFERROR(IF(VLOOKUP(S549,'Disaggregation Records'!$D$93:$E$181,2,FALSE)=0,"",VLOOKUP(S549,'Disaggregation Records'!$D$93:$E$181,2,FALSE)),"")</f>
        <v/>
      </c>
      <c r="D549" s="410" t="str">
        <f>IFERROR(IF(VLOOKUP(S549,'Disaggregation Records'!$D$93:$F$181,3,FALSE)=0,"",VLOOKUP(S549,'Disaggregation Records'!$D$93:$F$181,3,FALSE)),"")</f>
        <v/>
      </c>
      <c r="E549" s="326"/>
      <c r="F549" s="326"/>
      <c r="G549" s="327" t="str">
        <f t="shared" si="36"/>
        <v/>
      </c>
      <c r="H549" s="380"/>
      <c r="I549" s="381"/>
      <c r="J549" s="381"/>
      <c r="K549" s="381"/>
      <c r="L549" s="381"/>
      <c r="M549" s="381"/>
      <c r="N549" s="381"/>
      <c r="O549" s="381"/>
      <c r="P549" s="380"/>
      <c r="Q549" s="313"/>
      <c r="R549" s="412">
        <f t="shared" si="37"/>
        <v>82</v>
      </c>
      <c r="S549" s="412" t="str">
        <f t="shared" si="38"/>
        <v/>
      </c>
      <c r="T549" s="412" t="b">
        <f t="shared" si="39"/>
        <v>0</v>
      </c>
      <c r="U549" s="412" t="s">
        <v>1607</v>
      </c>
      <c r="V549" s="58"/>
      <c r="W549" s="164"/>
      <c r="X549" s="164"/>
    </row>
    <row r="550" spans="1:24" x14ac:dyDescent="0.2">
      <c r="A550" s="312">
        <v>23</v>
      </c>
      <c r="B550" s="324" t="str">
        <f>IFERROR(VLOOKUP(A550,'Coverage Indicators - Section D'!$A$10:$Y$42,25,FALSE),"")</f>
        <v/>
      </c>
      <c r="C550" s="410" t="str">
        <f>IFERROR(IF(VLOOKUP(S550,'Disaggregation Records'!$D$93:$E$181,2,FALSE)=0,"",VLOOKUP(S550,'Disaggregation Records'!$D$93:$E$181,2,FALSE)),"")</f>
        <v/>
      </c>
      <c r="D550" s="410" t="str">
        <f>IFERROR(IF(VLOOKUP(S550,'Disaggregation Records'!$D$93:$F$181,3,FALSE)=0,"",VLOOKUP(S550,'Disaggregation Records'!$D$93:$F$181,3,FALSE)),"")</f>
        <v/>
      </c>
      <c r="E550" s="326"/>
      <c r="F550" s="326"/>
      <c r="G550" s="327" t="str">
        <f t="shared" si="36"/>
        <v/>
      </c>
      <c r="H550" s="380"/>
      <c r="I550" s="381"/>
      <c r="J550" s="381"/>
      <c r="K550" s="381"/>
      <c r="L550" s="381"/>
      <c r="M550" s="381"/>
      <c r="N550" s="381"/>
      <c r="O550" s="381"/>
      <c r="P550" s="380"/>
      <c r="Q550" s="313"/>
      <c r="R550" s="412">
        <f t="shared" si="37"/>
        <v>83</v>
      </c>
      <c r="S550" s="412" t="str">
        <f t="shared" si="38"/>
        <v/>
      </c>
      <c r="T550" s="412" t="b">
        <f t="shared" si="39"/>
        <v>0</v>
      </c>
      <c r="U550" s="412" t="s">
        <v>1608</v>
      </c>
      <c r="V550" s="58"/>
      <c r="W550" s="164"/>
      <c r="X550" s="164"/>
    </row>
    <row r="551" spans="1:24" x14ac:dyDescent="0.2">
      <c r="A551" s="312">
        <v>23</v>
      </c>
      <c r="B551" s="324" t="str">
        <f>IFERROR(VLOOKUP(A551,'Coverage Indicators - Section D'!$A$10:$Y$42,25,FALSE),"")</f>
        <v/>
      </c>
      <c r="C551" s="410" t="str">
        <f>IFERROR(IF(VLOOKUP(S551,'Disaggregation Records'!$D$93:$E$181,2,FALSE)=0,"",VLOOKUP(S551,'Disaggregation Records'!$D$93:$E$181,2,FALSE)),"")</f>
        <v/>
      </c>
      <c r="D551" s="410" t="str">
        <f>IFERROR(IF(VLOOKUP(S551,'Disaggregation Records'!$D$93:$F$181,3,FALSE)=0,"",VLOOKUP(S551,'Disaggregation Records'!$D$93:$F$181,3,FALSE)),"")</f>
        <v/>
      </c>
      <c r="E551" s="326"/>
      <c r="F551" s="326"/>
      <c r="G551" s="327" t="str">
        <f t="shared" si="36"/>
        <v/>
      </c>
      <c r="H551" s="380"/>
      <c r="I551" s="381"/>
      <c r="J551" s="381"/>
      <c r="K551" s="381"/>
      <c r="L551" s="381"/>
      <c r="M551" s="381"/>
      <c r="N551" s="381"/>
      <c r="O551" s="381"/>
      <c r="P551" s="380"/>
      <c r="Q551" s="313"/>
      <c r="R551" s="412">
        <f t="shared" si="37"/>
        <v>84</v>
      </c>
      <c r="S551" s="412" t="str">
        <f t="shared" si="38"/>
        <v/>
      </c>
      <c r="T551" s="412" t="b">
        <f t="shared" si="39"/>
        <v>0</v>
      </c>
      <c r="U551" s="412" t="s">
        <v>1609</v>
      </c>
      <c r="V551" s="58"/>
      <c r="W551" s="164"/>
      <c r="X551" s="164"/>
    </row>
    <row r="552" spans="1:24" x14ac:dyDescent="0.2">
      <c r="A552" s="312">
        <v>23</v>
      </c>
      <c r="B552" s="324" t="str">
        <f>IFERROR(VLOOKUP(A552,'Coverage Indicators - Section D'!$A$10:$Y$42,25,FALSE),"")</f>
        <v/>
      </c>
      <c r="C552" s="410" t="str">
        <f>IFERROR(IF(VLOOKUP(S552,'Disaggregation Records'!$D$93:$E$181,2,FALSE)=0,"",VLOOKUP(S552,'Disaggregation Records'!$D$93:$E$181,2,FALSE)),"")</f>
        <v/>
      </c>
      <c r="D552" s="410" t="str">
        <f>IFERROR(IF(VLOOKUP(S552,'Disaggregation Records'!$D$93:$F$181,3,FALSE)=0,"",VLOOKUP(S552,'Disaggregation Records'!$D$93:$F$181,3,FALSE)),"")</f>
        <v/>
      </c>
      <c r="E552" s="326"/>
      <c r="F552" s="326"/>
      <c r="G552" s="327" t="str">
        <f t="shared" si="36"/>
        <v/>
      </c>
      <c r="H552" s="380"/>
      <c r="I552" s="381"/>
      <c r="J552" s="381"/>
      <c r="K552" s="381"/>
      <c r="L552" s="381"/>
      <c r="M552" s="381"/>
      <c r="N552" s="381"/>
      <c r="O552" s="381"/>
      <c r="P552" s="380"/>
      <c r="Q552" s="313"/>
      <c r="R552" s="412">
        <f t="shared" si="37"/>
        <v>85</v>
      </c>
      <c r="S552" s="412" t="str">
        <f t="shared" si="38"/>
        <v/>
      </c>
      <c r="T552" s="412" t="b">
        <f t="shared" si="39"/>
        <v>0</v>
      </c>
      <c r="U552" s="412" t="s">
        <v>1610</v>
      </c>
      <c r="V552" s="58"/>
      <c r="W552" s="164"/>
      <c r="X552" s="164"/>
    </row>
    <row r="553" spans="1:24" x14ac:dyDescent="0.2">
      <c r="A553" s="312">
        <v>23</v>
      </c>
      <c r="B553" s="324" t="str">
        <f>IFERROR(VLOOKUP(A553,'Coverage Indicators - Section D'!$A$10:$Y$42,25,FALSE),"")</f>
        <v/>
      </c>
      <c r="C553" s="410" t="str">
        <f>IFERROR(IF(VLOOKUP(S553,'Disaggregation Records'!$D$93:$E$181,2,FALSE)=0,"",VLOOKUP(S553,'Disaggregation Records'!$D$93:$E$181,2,FALSE)),"")</f>
        <v/>
      </c>
      <c r="D553" s="410" t="str">
        <f>IFERROR(IF(VLOOKUP(S553,'Disaggregation Records'!$D$93:$F$181,3,FALSE)=0,"",VLOOKUP(S553,'Disaggregation Records'!$D$93:$F$181,3,FALSE)),"")</f>
        <v/>
      </c>
      <c r="E553" s="326"/>
      <c r="F553" s="326"/>
      <c r="G553" s="327" t="str">
        <f t="shared" si="36"/>
        <v/>
      </c>
      <c r="H553" s="380"/>
      <c r="I553" s="381"/>
      <c r="J553" s="381"/>
      <c r="K553" s="381"/>
      <c r="L553" s="381"/>
      <c r="M553" s="381"/>
      <c r="N553" s="381"/>
      <c r="O553" s="381"/>
      <c r="P553" s="380"/>
      <c r="Q553" s="313"/>
      <c r="R553" s="412">
        <f t="shared" si="37"/>
        <v>86</v>
      </c>
      <c r="S553" s="412" t="str">
        <f t="shared" si="38"/>
        <v/>
      </c>
      <c r="T553" s="412" t="b">
        <f t="shared" si="39"/>
        <v>0</v>
      </c>
      <c r="U553" s="412" t="s">
        <v>1611</v>
      </c>
      <c r="V553" s="58"/>
      <c r="W553" s="164"/>
      <c r="X553" s="164"/>
    </row>
    <row r="554" spans="1:24" x14ac:dyDescent="0.2">
      <c r="A554" s="312">
        <v>23</v>
      </c>
      <c r="B554" s="324" t="str">
        <f>IFERROR(VLOOKUP(A554,'Coverage Indicators - Section D'!$A$10:$Y$42,25,FALSE),"")</f>
        <v/>
      </c>
      <c r="C554" s="410" t="str">
        <f>IFERROR(IF(VLOOKUP(S554,'Disaggregation Records'!$D$93:$E$181,2,FALSE)=0,"",VLOOKUP(S554,'Disaggregation Records'!$D$93:$E$181,2,FALSE)),"")</f>
        <v/>
      </c>
      <c r="D554" s="410" t="str">
        <f>IFERROR(IF(VLOOKUP(S554,'Disaggregation Records'!$D$93:$F$181,3,FALSE)=0,"",VLOOKUP(S554,'Disaggregation Records'!$D$93:$F$181,3,FALSE)),"")</f>
        <v/>
      </c>
      <c r="E554" s="326"/>
      <c r="F554" s="326"/>
      <c r="G554" s="327" t="str">
        <f t="shared" si="36"/>
        <v/>
      </c>
      <c r="H554" s="380"/>
      <c r="I554" s="381"/>
      <c r="J554" s="381"/>
      <c r="K554" s="381"/>
      <c r="L554" s="381"/>
      <c r="M554" s="381"/>
      <c r="N554" s="381"/>
      <c r="O554" s="381"/>
      <c r="P554" s="380"/>
      <c r="Q554" s="313"/>
      <c r="R554" s="412">
        <f t="shared" si="37"/>
        <v>87</v>
      </c>
      <c r="S554" s="412" t="str">
        <f t="shared" si="38"/>
        <v/>
      </c>
      <c r="T554" s="412" t="b">
        <f t="shared" si="39"/>
        <v>0</v>
      </c>
      <c r="U554" s="412" t="s">
        <v>1612</v>
      </c>
      <c r="V554" s="58"/>
      <c r="W554" s="164"/>
      <c r="X554" s="164"/>
    </row>
    <row r="555" spans="1:24" x14ac:dyDescent="0.2">
      <c r="A555" s="312">
        <v>23</v>
      </c>
      <c r="B555" s="324" t="str">
        <f>IFERROR(VLOOKUP(A555,'Coverage Indicators - Section D'!$A$10:$Y$42,25,FALSE),"")</f>
        <v/>
      </c>
      <c r="C555" s="410" t="str">
        <f>IFERROR(IF(VLOOKUP(S555,'Disaggregation Records'!$D$93:$E$181,2,FALSE)=0,"",VLOOKUP(S555,'Disaggregation Records'!$D$93:$E$181,2,FALSE)),"")</f>
        <v/>
      </c>
      <c r="D555" s="410" t="str">
        <f>IFERROR(IF(VLOOKUP(S555,'Disaggregation Records'!$D$93:$F$181,3,FALSE)=0,"",VLOOKUP(S555,'Disaggregation Records'!$D$93:$F$181,3,FALSE)),"")</f>
        <v/>
      </c>
      <c r="E555" s="326"/>
      <c r="F555" s="326"/>
      <c r="G555" s="327" t="str">
        <f t="shared" si="36"/>
        <v/>
      </c>
      <c r="H555" s="380"/>
      <c r="I555" s="381"/>
      <c r="J555" s="381"/>
      <c r="K555" s="381"/>
      <c r="L555" s="381"/>
      <c r="M555" s="381"/>
      <c r="N555" s="381"/>
      <c r="O555" s="381"/>
      <c r="P555" s="380"/>
      <c r="Q555" s="313"/>
      <c r="R555" s="412">
        <f t="shared" si="37"/>
        <v>88</v>
      </c>
      <c r="S555" s="412" t="str">
        <f t="shared" si="38"/>
        <v/>
      </c>
      <c r="T555" s="412" t="b">
        <f t="shared" si="39"/>
        <v>0</v>
      </c>
      <c r="U555" s="412" t="s">
        <v>1613</v>
      </c>
      <c r="V555" s="58"/>
      <c r="W555" s="164"/>
      <c r="X555" s="164"/>
    </row>
    <row r="556" spans="1:24" x14ac:dyDescent="0.2">
      <c r="A556" s="312">
        <v>23</v>
      </c>
      <c r="B556" s="324" t="str">
        <f>IFERROR(VLOOKUP(A556,'Coverage Indicators - Section D'!$A$10:$Y$42,25,FALSE),"")</f>
        <v/>
      </c>
      <c r="C556" s="410" t="str">
        <f>IFERROR(IF(VLOOKUP(S556,'Disaggregation Records'!$D$93:$E$181,2,FALSE)=0,"",VLOOKUP(S556,'Disaggregation Records'!$D$93:$E$181,2,FALSE)),"")</f>
        <v/>
      </c>
      <c r="D556" s="410" t="str">
        <f>IFERROR(IF(VLOOKUP(S556,'Disaggregation Records'!$D$93:$F$181,3,FALSE)=0,"",VLOOKUP(S556,'Disaggregation Records'!$D$93:$F$181,3,FALSE)),"")</f>
        <v/>
      </c>
      <c r="E556" s="326"/>
      <c r="F556" s="326"/>
      <c r="G556" s="327" t="str">
        <f t="shared" si="36"/>
        <v/>
      </c>
      <c r="H556" s="380"/>
      <c r="I556" s="381"/>
      <c r="J556" s="381"/>
      <c r="K556" s="381"/>
      <c r="L556" s="381"/>
      <c r="M556" s="381"/>
      <c r="N556" s="381"/>
      <c r="O556" s="381"/>
      <c r="P556" s="380"/>
      <c r="Q556" s="313"/>
      <c r="R556" s="412">
        <f t="shared" si="37"/>
        <v>89</v>
      </c>
      <c r="S556" s="412" t="str">
        <f t="shared" si="38"/>
        <v/>
      </c>
      <c r="T556" s="412" t="b">
        <f t="shared" si="39"/>
        <v>0</v>
      </c>
      <c r="U556" s="412" t="s">
        <v>1614</v>
      </c>
      <c r="V556" s="58"/>
      <c r="W556" s="164"/>
      <c r="X556" s="164"/>
    </row>
    <row r="557" spans="1:24" x14ac:dyDescent="0.2">
      <c r="A557" s="312">
        <v>24</v>
      </c>
      <c r="B557" s="324" t="str">
        <f>IFERROR(VLOOKUP(A557,'Coverage Indicators - Section D'!$A$10:$Y$42,25,FALSE),"")</f>
        <v/>
      </c>
      <c r="C557" s="410" t="str">
        <f>IFERROR(IF(VLOOKUP(S557,'Disaggregation Records'!$D$93:$E$181,2,FALSE)=0,"",VLOOKUP(S557,'Disaggregation Records'!$D$93:$E$181,2,FALSE)),"")</f>
        <v/>
      </c>
      <c r="D557" s="410" t="str">
        <f>IFERROR(IF(VLOOKUP(S557,'Disaggregation Records'!$D$93:$F$181,3,FALSE)=0,"",VLOOKUP(S557,'Disaggregation Records'!$D$93:$F$181,3,FALSE)),"")</f>
        <v/>
      </c>
      <c r="E557" s="326"/>
      <c r="F557" s="326"/>
      <c r="G557" s="327" t="str">
        <f t="shared" si="36"/>
        <v/>
      </c>
      <c r="H557" s="380"/>
      <c r="I557" s="381"/>
      <c r="J557" s="381"/>
      <c r="K557" s="381"/>
      <c r="L557" s="381"/>
      <c r="M557" s="381"/>
      <c r="N557" s="381"/>
      <c r="O557" s="381"/>
      <c r="P557" s="380"/>
      <c r="Q557" s="313"/>
      <c r="R557" s="412">
        <f t="shared" si="37"/>
        <v>90</v>
      </c>
      <c r="S557" s="412" t="str">
        <f t="shared" si="38"/>
        <v/>
      </c>
      <c r="T557" s="412" t="b">
        <f t="shared" si="39"/>
        <v>0</v>
      </c>
      <c r="U557" s="412" t="s">
        <v>1615</v>
      </c>
      <c r="V557" s="58"/>
      <c r="W557" s="164"/>
      <c r="X557" s="164"/>
    </row>
    <row r="558" spans="1:24" x14ac:dyDescent="0.2">
      <c r="A558" s="312">
        <v>24</v>
      </c>
      <c r="B558" s="324" t="str">
        <f>IFERROR(VLOOKUP(A558,'Coverage Indicators - Section D'!$A$10:$Y$42,25,FALSE),"")</f>
        <v/>
      </c>
      <c r="C558" s="410" t="str">
        <f>IFERROR(IF(VLOOKUP(S558,'Disaggregation Records'!$D$93:$E$181,2,FALSE)=0,"",VLOOKUP(S558,'Disaggregation Records'!$D$93:$E$181,2,FALSE)),"")</f>
        <v/>
      </c>
      <c r="D558" s="410" t="str">
        <f>IFERROR(IF(VLOOKUP(S558,'Disaggregation Records'!$D$93:$F$181,3,FALSE)=0,"",VLOOKUP(S558,'Disaggregation Records'!$D$93:$F$181,3,FALSE)),"")</f>
        <v/>
      </c>
      <c r="E558" s="326"/>
      <c r="F558" s="326"/>
      <c r="G558" s="327" t="str">
        <f t="shared" si="36"/>
        <v/>
      </c>
      <c r="H558" s="380"/>
      <c r="I558" s="381"/>
      <c r="J558" s="381"/>
      <c r="K558" s="381"/>
      <c r="L558" s="381"/>
      <c r="M558" s="381"/>
      <c r="N558" s="381"/>
      <c r="O558" s="381"/>
      <c r="P558" s="380"/>
      <c r="Q558" s="313"/>
      <c r="R558" s="412">
        <f t="shared" si="37"/>
        <v>91</v>
      </c>
      <c r="S558" s="412" t="str">
        <f t="shared" si="38"/>
        <v/>
      </c>
      <c r="T558" s="412" t="b">
        <f t="shared" si="39"/>
        <v>0</v>
      </c>
      <c r="U558" s="412" t="s">
        <v>1616</v>
      </c>
      <c r="V558" s="58"/>
      <c r="W558" s="164"/>
      <c r="X558" s="164"/>
    </row>
    <row r="559" spans="1:24" x14ac:dyDescent="0.2">
      <c r="A559" s="312">
        <v>24</v>
      </c>
      <c r="B559" s="324" t="str">
        <f>IFERROR(VLOOKUP(A559,'Coverage Indicators - Section D'!$A$10:$Y$42,25,FALSE),"")</f>
        <v/>
      </c>
      <c r="C559" s="410" t="str">
        <f>IFERROR(IF(VLOOKUP(S559,'Disaggregation Records'!$D$93:$E$181,2,FALSE)=0,"",VLOOKUP(S559,'Disaggregation Records'!$D$93:$E$181,2,FALSE)),"")</f>
        <v/>
      </c>
      <c r="D559" s="410" t="str">
        <f>IFERROR(IF(VLOOKUP(S559,'Disaggregation Records'!$D$93:$F$181,3,FALSE)=0,"",VLOOKUP(S559,'Disaggregation Records'!$D$93:$F$181,3,FALSE)),"")</f>
        <v/>
      </c>
      <c r="E559" s="326"/>
      <c r="F559" s="326"/>
      <c r="G559" s="327" t="str">
        <f t="shared" si="36"/>
        <v/>
      </c>
      <c r="H559" s="380"/>
      <c r="I559" s="381"/>
      <c r="J559" s="381"/>
      <c r="K559" s="381"/>
      <c r="L559" s="381"/>
      <c r="M559" s="381"/>
      <c r="N559" s="381"/>
      <c r="O559" s="381"/>
      <c r="P559" s="380"/>
      <c r="Q559" s="313"/>
      <c r="R559" s="412">
        <f t="shared" si="37"/>
        <v>92</v>
      </c>
      <c r="S559" s="412" t="str">
        <f t="shared" si="38"/>
        <v/>
      </c>
      <c r="T559" s="412" t="b">
        <f t="shared" si="39"/>
        <v>0</v>
      </c>
      <c r="U559" s="412" t="s">
        <v>1617</v>
      </c>
      <c r="V559" s="58"/>
      <c r="W559" s="164"/>
      <c r="X559" s="164"/>
    </row>
    <row r="560" spans="1:24" x14ac:dyDescent="0.2">
      <c r="A560" s="312">
        <v>24</v>
      </c>
      <c r="B560" s="324" t="str">
        <f>IFERROR(VLOOKUP(A560,'Coverage Indicators - Section D'!$A$10:$Y$42,25,FALSE),"")</f>
        <v/>
      </c>
      <c r="C560" s="410" t="str">
        <f>IFERROR(IF(VLOOKUP(S560,'Disaggregation Records'!$D$93:$E$181,2,FALSE)=0,"",VLOOKUP(S560,'Disaggregation Records'!$D$93:$E$181,2,FALSE)),"")</f>
        <v/>
      </c>
      <c r="D560" s="410" t="str">
        <f>IFERROR(IF(VLOOKUP(S560,'Disaggregation Records'!$D$93:$F$181,3,FALSE)=0,"",VLOOKUP(S560,'Disaggregation Records'!$D$93:$F$181,3,FALSE)),"")</f>
        <v/>
      </c>
      <c r="E560" s="326"/>
      <c r="F560" s="326"/>
      <c r="G560" s="327" t="str">
        <f t="shared" si="36"/>
        <v/>
      </c>
      <c r="H560" s="380"/>
      <c r="I560" s="381"/>
      <c r="J560" s="381"/>
      <c r="K560" s="381"/>
      <c r="L560" s="381"/>
      <c r="M560" s="381"/>
      <c r="N560" s="381"/>
      <c r="O560" s="381"/>
      <c r="P560" s="380"/>
      <c r="Q560" s="313"/>
      <c r="R560" s="412">
        <f t="shared" si="37"/>
        <v>93</v>
      </c>
      <c r="S560" s="412" t="str">
        <f t="shared" si="38"/>
        <v/>
      </c>
      <c r="T560" s="412" t="b">
        <f t="shared" si="39"/>
        <v>0</v>
      </c>
      <c r="U560" s="412" t="s">
        <v>1618</v>
      </c>
      <c r="V560" s="58"/>
      <c r="W560" s="164"/>
      <c r="X560" s="164"/>
    </row>
    <row r="561" spans="1:24" x14ac:dyDescent="0.2">
      <c r="A561" s="312">
        <v>24</v>
      </c>
      <c r="B561" s="324" t="str">
        <f>IFERROR(VLOOKUP(A561,'Coverage Indicators - Section D'!$A$10:$Y$42,25,FALSE),"")</f>
        <v/>
      </c>
      <c r="C561" s="410" t="str">
        <f>IFERROR(IF(VLOOKUP(S561,'Disaggregation Records'!$D$93:$E$181,2,FALSE)=0,"",VLOOKUP(S561,'Disaggregation Records'!$D$93:$E$181,2,FALSE)),"")</f>
        <v/>
      </c>
      <c r="D561" s="410" t="str">
        <f>IFERROR(IF(VLOOKUP(S561,'Disaggregation Records'!$D$93:$F$181,3,FALSE)=0,"",VLOOKUP(S561,'Disaggregation Records'!$D$93:$F$181,3,FALSE)),"")</f>
        <v/>
      </c>
      <c r="E561" s="326"/>
      <c r="F561" s="326"/>
      <c r="G561" s="327" t="str">
        <f t="shared" si="36"/>
        <v/>
      </c>
      <c r="H561" s="380"/>
      <c r="I561" s="381"/>
      <c r="J561" s="381"/>
      <c r="K561" s="381"/>
      <c r="L561" s="381"/>
      <c r="M561" s="381"/>
      <c r="N561" s="381"/>
      <c r="O561" s="381"/>
      <c r="P561" s="380"/>
      <c r="Q561" s="313"/>
      <c r="R561" s="412">
        <f t="shared" si="37"/>
        <v>94</v>
      </c>
      <c r="S561" s="412" t="str">
        <f t="shared" si="38"/>
        <v/>
      </c>
      <c r="T561" s="412" t="b">
        <f t="shared" si="39"/>
        <v>0</v>
      </c>
      <c r="U561" s="412" t="s">
        <v>1619</v>
      </c>
      <c r="V561" s="58"/>
      <c r="W561" s="164"/>
      <c r="X561" s="164"/>
    </row>
    <row r="562" spans="1:24" x14ac:dyDescent="0.2">
      <c r="A562" s="312">
        <v>24</v>
      </c>
      <c r="B562" s="324" t="str">
        <f>IFERROR(VLOOKUP(A562,'Coverage Indicators - Section D'!$A$10:$Y$42,25,FALSE),"")</f>
        <v/>
      </c>
      <c r="C562" s="410" t="str">
        <f>IFERROR(IF(VLOOKUP(S562,'Disaggregation Records'!$D$93:$E$181,2,FALSE)=0,"",VLOOKUP(S562,'Disaggregation Records'!$D$93:$E$181,2,FALSE)),"")</f>
        <v/>
      </c>
      <c r="D562" s="410" t="str">
        <f>IFERROR(IF(VLOOKUP(S562,'Disaggregation Records'!$D$93:$F$181,3,FALSE)=0,"",VLOOKUP(S562,'Disaggregation Records'!$D$93:$F$181,3,FALSE)),"")</f>
        <v/>
      </c>
      <c r="E562" s="326"/>
      <c r="F562" s="326"/>
      <c r="G562" s="327" t="str">
        <f t="shared" si="36"/>
        <v/>
      </c>
      <c r="H562" s="380"/>
      <c r="I562" s="381"/>
      <c r="J562" s="381"/>
      <c r="K562" s="381"/>
      <c r="L562" s="381"/>
      <c r="M562" s="381"/>
      <c r="N562" s="381"/>
      <c r="O562" s="381"/>
      <c r="P562" s="380"/>
      <c r="Q562" s="313"/>
      <c r="R562" s="412">
        <f t="shared" si="37"/>
        <v>95</v>
      </c>
      <c r="S562" s="412" t="str">
        <f t="shared" si="38"/>
        <v/>
      </c>
      <c r="T562" s="412" t="b">
        <f t="shared" si="39"/>
        <v>0</v>
      </c>
      <c r="U562" s="412" t="s">
        <v>1620</v>
      </c>
      <c r="V562" s="58"/>
      <c r="W562" s="164"/>
      <c r="X562" s="164"/>
    </row>
    <row r="563" spans="1:24" x14ac:dyDescent="0.2">
      <c r="A563" s="312">
        <v>24</v>
      </c>
      <c r="B563" s="324" t="str">
        <f>IFERROR(VLOOKUP(A563,'Coverage Indicators - Section D'!$A$10:$Y$42,25,FALSE),"")</f>
        <v/>
      </c>
      <c r="C563" s="410" t="str">
        <f>IFERROR(IF(VLOOKUP(S563,'Disaggregation Records'!$D$93:$E$181,2,FALSE)=0,"",VLOOKUP(S563,'Disaggregation Records'!$D$93:$E$181,2,FALSE)),"")</f>
        <v/>
      </c>
      <c r="D563" s="410" t="str">
        <f>IFERROR(IF(VLOOKUP(S563,'Disaggregation Records'!$D$93:$F$181,3,FALSE)=0,"",VLOOKUP(S563,'Disaggregation Records'!$D$93:$F$181,3,FALSE)),"")</f>
        <v/>
      </c>
      <c r="E563" s="326"/>
      <c r="F563" s="326"/>
      <c r="G563" s="327" t="str">
        <f t="shared" si="36"/>
        <v/>
      </c>
      <c r="H563" s="380"/>
      <c r="I563" s="381"/>
      <c r="J563" s="381"/>
      <c r="K563" s="381"/>
      <c r="L563" s="381"/>
      <c r="M563" s="381"/>
      <c r="N563" s="381"/>
      <c r="O563" s="381"/>
      <c r="P563" s="380"/>
      <c r="Q563" s="313"/>
      <c r="R563" s="412">
        <f t="shared" si="37"/>
        <v>96</v>
      </c>
      <c r="S563" s="412" t="str">
        <f t="shared" si="38"/>
        <v/>
      </c>
      <c r="T563" s="412" t="b">
        <f t="shared" si="39"/>
        <v>0</v>
      </c>
      <c r="U563" s="412" t="s">
        <v>1621</v>
      </c>
      <c r="V563" s="58"/>
      <c r="W563" s="164"/>
      <c r="X563" s="164"/>
    </row>
    <row r="564" spans="1:24" x14ac:dyDescent="0.2">
      <c r="A564" s="312">
        <v>24</v>
      </c>
      <c r="B564" s="324" t="str">
        <f>IFERROR(VLOOKUP(A564,'Coverage Indicators - Section D'!$A$10:$Y$42,25,FALSE),"")</f>
        <v/>
      </c>
      <c r="C564" s="410" t="str">
        <f>IFERROR(IF(VLOOKUP(S564,'Disaggregation Records'!$D$93:$E$181,2,FALSE)=0,"",VLOOKUP(S564,'Disaggregation Records'!$D$93:$E$181,2,FALSE)),"")</f>
        <v/>
      </c>
      <c r="D564" s="410" t="str">
        <f>IFERROR(IF(VLOOKUP(S564,'Disaggregation Records'!$D$93:$F$181,3,FALSE)=0,"",VLOOKUP(S564,'Disaggregation Records'!$D$93:$F$181,3,FALSE)),"")</f>
        <v/>
      </c>
      <c r="E564" s="326"/>
      <c r="F564" s="326"/>
      <c r="G564" s="327" t="str">
        <f t="shared" si="36"/>
        <v/>
      </c>
      <c r="H564" s="380"/>
      <c r="I564" s="381"/>
      <c r="J564" s="381"/>
      <c r="K564" s="381"/>
      <c r="L564" s="381"/>
      <c r="M564" s="381"/>
      <c r="N564" s="381"/>
      <c r="O564" s="381"/>
      <c r="P564" s="380"/>
      <c r="Q564" s="313"/>
      <c r="R564" s="412">
        <f t="shared" si="37"/>
        <v>97</v>
      </c>
      <c r="S564" s="412" t="str">
        <f t="shared" si="38"/>
        <v/>
      </c>
      <c r="T564" s="412" t="b">
        <f t="shared" si="39"/>
        <v>0</v>
      </c>
      <c r="U564" s="412" t="s">
        <v>1622</v>
      </c>
      <c r="V564" s="58"/>
      <c r="W564" s="164"/>
      <c r="X564" s="164"/>
    </row>
    <row r="565" spans="1:24" x14ac:dyDescent="0.2">
      <c r="A565" s="312">
        <v>24</v>
      </c>
      <c r="B565" s="324" t="str">
        <f>IFERROR(VLOOKUP(A565,'Coverage Indicators - Section D'!$A$10:$Y$42,25,FALSE),"")</f>
        <v/>
      </c>
      <c r="C565" s="410" t="str">
        <f>IFERROR(IF(VLOOKUP(S565,'Disaggregation Records'!$D$93:$E$181,2,FALSE)=0,"",VLOOKUP(S565,'Disaggregation Records'!$D$93:$E$181,2,FALSE)),"")</f>
        <v/>
      </c>
      <c r="D565" s="410" t="str">
        <f>IFERROR(IF(VLOOKUP(S565,'Disaggregation Records'!$D$93:$F$181,3,FALSE)=0,"",VLOOKUP(S565,'Disaggregation Records'!$D$93:$F$181,3,FALSE)),"")</f>
        <v/>
      </c>
      <c r="E565" s="326"/>
      <c r="F565" s="326"/>
      <c r="G565" s="327" t="str">
        <f t="shared" si="36"/>
        <v/>
      </c>
      <c r="H565" s="380"/>
      <c r="I565" s="381"/>
      <c r="J565" s="381"/>
      <c r="K565" s="381"/>
      <c r="L565" s="381"/>
      <c r="M565" s="381"/>
      <c r="N565" s="381"/>
      <c r="O565" s="381"/>
      <c r="P565" s="380"/>
      <c r="Q565" s="313"/>
      <c r="R565" s="412">
        <f t="shared" si="37"/>
        <v>98</v>
      </c>
      <c r="S565" s="412" t="str">
        <f t="shared" si="38"/>
        <v/>
      </c>
      <c r="T565" s="412" t="b">
        <f t="shared" si="39"/>
        <v>0</v>
      </c>
      <c r="U565" s="412" t="s">
        <v>1623</v>
      </c>
      <c r="V565" s="58"/>
      <c r="W565" s="164"/>
      <c r="X565" s="164"/>
    </row>
    <row r="566" spans="1:24" x14ac:dyDescent="0.2">
      <c r="A566" s="312">
        <v>24</v>
      </c>
      <c r="B566" s="324" t="str">
        <f>IFERROR(VLOOKUP(A566,'Coverage Indicators - Section D'!$A$10:$Y$42,25,FALSE),"")</f>
        <v/>
      </c>
      <c r="C566" s="410" t="str">
        <f>IFERROR(IF(VLOOKUP(S566,'Disaggregation Records'!$D$93:$E$181,2,FALSE)=0,"",VLOOKUP(S566,'Disaggregation Records'!$D$93:$E$181,2,FALSE)),"")</f>
        <v/>
      </c>
      <c r="D566" s="410" t="str">
        <f>IFERROR(IF(VLOOKUP(S566,'Disaggregation Records'!$D$93:$F$181,3,FALSE)=0,"",VLOOKUP(S566,'Disaggregation Records'!$D$93:$F$181,3,FALSE)),"")</f>
        <v/>
      </c>
      <c r="E566" s="326"/>
      <c r="F566" s="326"/>
      <c r="G566" s="327" t="str">
        <f t="shared" si="36"/>
        <v/>
      </c>
      <c r="H566" s="380"/>
      <c r="I566" s="381"/>
      <c r="J566" s="381"/>
      <c r="K566" s="381"/>
      <c r="L566" s="381"/>
      <c r="M566" s="381"/>
      <c r="N566" s="381"/>
      <c r="O566" s="381"/>
      <c r="P566" s="380"/>
      <c r="Q566" s="313"/>
      <c r="R566" s="412">
        <f t="shared" si="37"/>
        <v>99</v>
      </c>
      <c r="S566" s="412" t="str">
        <f t="shared" si="38"/>
        <v/>
      </c>
      <c r="T566" s="412" t="b">
        <f t="shared" si="39"/>
        <v>0</v>
      </c>
      <c r="U566" s="412" t="s">
        <v>1624</v>
      </c>
      <c r="V566" s="58"/>
      <c r="W566" s="164"/>
      <c r="X566" s="164"/>
    </row>
    <row r="567" spans="1:24" x14ac:dyDescent="0.2">
      <c r="A567" s="312">
        <v>25</v>
      </c>
      <c r="B567" s="324" t="str">
        <f>IFERROR(VLOOKUP(A567,'Coverage Indicators - Section D'!$A$10:$Y$42,25,FALSE),"")</f>
        <v/>
      </c>
      <c r="C567" s="410" t="str">
        <f>IFERROR(IF(VLOOKUP(S567,'Disaggregation Records'!$D$93:$E$181,2,FALSE)=0,"",VLOOKUP(S567,'Disaggregation Records'!$D$93:$E$181,2,FALSE)),"")</f>
        <v/>
      </c>
      <c r="D567" s="410" t="str">
        <f>IFERROR(IF(VLOOKUP(S567,'Disaggregation Records'!$D$93:$F$181,3,FALSE)=0,"",VLOOKUP(S567,'Disaggregation Records'!$D$93:$F$181,3,FALSE)),"")</f>
        <v/>
      </c>
      <c r="E567" s="326"/>
      <c r="F567" s="326"/>
      <c r="G567" s="327" t="str">
        <f t="shared" si="36"/>
        <v/>
      </c>
      <c r="H567" s="380"/>
      <c r="I567" s="381"/>
      <c r="J567" s="381"/>
      <c r="K567" s="381"/>
      <c r="L567" s="381"/>
      <c r="M567" s="381"/>
      <c r="N567" s="381"/>
      <c r="O567" s="381"/>
      <c r="P567" s="380"/>
      <c r="Q567" s="313"/>
      <c r="R567" s="412">
        <f t="shared" si="37"/>
        <v>100</v>
      </c>
      <c r="S567" s="412" t="str">
        <f t="shared" si="38"/>
        <v/>
      </c>
      <c r="T567" s="412" t="b">
        <f t="shared" si="39"/>
        <v>0</v>
      </c>
      <c r="U567" s="412" t="s">
        <v>1625</v>
      </c>
      <c r="V567" s="58"/>
      <c r="W567" s="164"/>
      <c r="X567" s="164"/>
    </row>
    <row r="568" spans="1:24" x14ac:dyDescent="0.2">
      <c r="A568" s="312">
        <v>25</v>
      </c>
      <c r="B568" s="324" t="str">
        <f>IFERROR(VLOOKUP(A568,'Coverage Indicators - Section D'!$A$10:$Y$42,25,FALSE),"")</f>
        <v/>
      </c>
      <c r="C568" s="410" t="str">
        <f>IFERROR(IF(VLOOKUP(S568,'Disaggregation Records'!$D$93:$E$181,2,FALSE)=0,"",VLOOKUP(S568,'Disaggregation Records'!$D$93:$E$181,2,FALSE)),"")</f>
        <v/>
      </c>
      <c r="D568" s="410" t="str">
        <f>IFERROR(IF(VLOOKUP(S568,'Disaggregation Records'!$D$93:$F$181,3,FALSE)=0,"",VLOOKUP(S568,'Disaggregation Records'!$D$93:$F$181,3,FALSE)),"")</f>
        <v/>
      </c>
      <c r="E568" s="326"/>
      <c r="F568" s="326"/>
      <c r="G568" s="327" t="str">
        <f t="shared" si="36"/>
        <v/>
      </c>
      <c r="H568" s="380"/>
      <c r="I568" s="381"/>
      <c r="J568" s="381"/>
      <c r="K568" s="381"/>
      <c r="L568" s="381"/>
      <c r="M568" s="381"/>
      <c r="N568" s="381"/>
      <c r="O568" s="381"/>
      <c r="P568" s="380"/>
      <c r="Q568" s="313"/>
      <c r="R568" s="412">
        <f t="shared" si="37"/>
        <v>101</v>
      </c>
      <c r="S568" s="412" t="str">
        <f t="shared" si="38"/>
        <v/>
      </c>
      <c r="T568" s="412" t="b">
        <f t="shared" si="39"/>
        <v>0</v>
      </c>
      <c r="U568" s="412" t="s">
        <v>1626</v>
      </c>
      <c r="V568" s="58"/>
      <c r="W568" s="164"/>
      <c r="X568" s="164"/>
    </row>
    <row r="569" spans="1:24" x14ac:dyDescent="0.2">
      <c r="A569" s="312">
        <v>25</v>
      </c>
      <c r="B569" s="324" t="str">
        <f>IFERROR(VLOOKUP(A569,'Coverage Indicators - Section D'!$A$10:$Y$42,25,FALSE),"")</f>
        <v/>
      </c>
      <c r="C569" s="410" t="str">
        <f>IFERROR(IF(VLOOKUP(S569,'Disaggregation Records'!$D$93:$E$181,2,FALSE)=0,"",VLOOKUP(S569,'Disaggregation Records'!$D$93:$E$181,2,FALSE)),"")</f>
        <v/>
      </c>
      <c r="D569" s="410" t="str">
        <f>IFERROR(IF(VLOOKUP(S569,'Disaggregation Records'!$D$93:$F$181,3,FALSE)=0,"",VLOOKUP(S569,'Disaggregation Records'!$D$93:$F$181,3,FALSE)),"")</f>
        <v/>
      </c>
      <c r="E569" s="326"/>
      <c r="F569" s="326"/>
      <c r="G569" s="327" t="str">
        <f t="shared" si="36"/>
        <v/>
      </c>
      <c r="H569" s="380"/>
      <c r="I569" s="381"/>
      <c r="J569" s="381"/>
      <c r="K569" s="381"/>
      <c r="L569" s="381"/>
      <c r="M569" s="381"/>
      <c r="N569" s="381"/>
      <c r="O569" s="381"/>
      <c r="P569" s="380"/>
      <c r="Q569" s="313"/>
      <c r="R569" s="412">
        <f t="shared" si="37"/>
        <v>102</v>
      </c>
      <c r="S569" s="412" t="str">
        <f t="shared" si="38"/>
        <v/>
      </c>
      <c r="T569" s="412" t="b">
        <f t="shared" si="39"/>
        <v>0</v>
      </c>
      <c r="U569" s="412" t="s">
        <v>1627</v>
      </c>
      <c r="V569" s="58"/>
      <c r="W569" s="164"/>
      <c r="X569" s="164"/>
    </row>
    <row r="570" spans="1:24" x14ac:dyDescent="0.2">
      <c r="A570" s="312">
        <v>25</v>
      </c>
      <c r="B570" s="324" t="str">
        <f>IFERROR(VLOOKUP(A570,'Coverage Indicators - Section D'!$A$10:$Y$42,25,FALSE),"")</f>
        <v/>
      </c>
      <c r="C570" s="410" t="str">
        <f>IFERROR(IF(VLOOKUP(S570,'Disaggregation Records'!$D$93:$E$181,2,FALSE)=0,"",VLOOKUP(S570,'Disaggregation Records'!$D$93:$E$181,2,FALSE)),"")</f>
        <v/>
      </c>
      <c r="D570" s="410" t="str">
        <f>IFERROR(IF(VLOOKUP(S570,'Disaggregation Records'!$D$93:$F$181,3,FALSE)=0,"",VLOOKUP(S570,'Disaggregation Records'!$D$93:$F$181,3,FALSE)),"")</f>
        <v/>
      </c>
      <c r="E570" s="326"/>
      <c r="F570" s="326"/>
      <c r="G570" s="327" t="str">
        <f t="shared" si="36"/>
        <v/>
      </c>
      <c r="H570" s="380"/>
      <c r="I570" s="381"/>
      <c r="J570" s="381"/>
      <c r="K570" s="381"/>
      <c r="L570" s="381"/>
      <c r="M570" s="381"/>
      <c r="N570" s="381"/>
      <c r="O570" s="381"/>
      <c r="P570" s="380"/>
      <c r="Q570" s="313"/>
      <c r="R570" s="412">
        <f t="shared" si="37"/>
        <v>103</v>
      </c>
      <c r="S570" s="412" t="str">
        <f t="shared" si="38"/>
        <v/>
      </c>
      <c r="T570" s="412" t="b">
        <f t="shared" si="39"/>
        <v>0</v>
      </c>
      <c r="U570" s="412" t="s">
        <v>1628</v>
      </c>
      <c r="V570" s="58"/>
      <c r="W570" s="164"/>
      <c r="X570" s="164"/>
    </row>
    <row r="571" spans="1:24" x14ac:dyDescent="0.2">
      <c r="A571" s="312">
        <v>25</v>
      </c>
      <c r="B571" s="324" t="str">
        <f>IFERROR(VLOOKUP(A571,'Coverage Indicators - Section D'!$A$10:$Y$42,25,FALSE),"")</f>
        <v/>
      </c>
      <c r="C571" s="410" t="str">
        <f>IFERROR(IF(VLOOKUP(S571,'Disaggregation Records'!$D$93:$E$181,2,FALSE)=0,"",VLOOKUP(S571,'Disaggregation Records'!$D$93:$E$181,2,FALSE)),"")</f>
        <v/>
      </c>
      <c r="D571" s="410" t="str">
        <f>IFERROR(IF(VLOOKUP(S571,'Disaggregation Records'!$D$93:$F$181,3,FALSE)=0,"",VLOOKUP(S571,'Disaggregation Records'!$D$93:$F$181,3,FALSE)),"")</f>
        <v/>
      </c>
      <c r="E571" s="326"/>
      <c r="F571" s="326"/>
      <c r="G571" s="327" t="str">
        <f t="shared" si="36"/>
        <v/>
      </c>
      <c r="H571" s="380"/>
      <c r="I571" s="381"/>
      <c r="J571" s="381"/>
      <c r="K571" s="381"/>
      <c r="L571" s="381"/>
      <c r="M571" s="381"/>
      <c r="N571" s="381"/>
      <c r="O571" s="381"/>
      <c r="P571" s="380"/>
      <c r="Q571" s="313"/>
      <c r="R571" s="412">
        <f t="shared" si="37"/>
        <v>104</v>
      </c>
      <c r="S571" s="412" t="str">
        <f t="shared" si="38"/>
        <v/>
      </c>
      <c r="T571" s="412" t="b">
        <f t="shared" si="39"/>
        <v>0</v>
      </c>
      <c r="U571" s="412" t="s">
        <v>1629</v>
      </c>
      <c r="V571" s="58"/>
      <c r="W571" s="164"/>
      <c r="X571" s="164"/>
    </row>
    <row r="572" spans="1:24" x14ac:dyDescent="0.2">
      <c r="A572" s="312">
        <v>25</v>
      </c>
      <c r="B572" s="324" t="str">
        <f>IFERROR(VLOOKUP(A572,'Coverage Indicators - Section D'!$A$10:$Y$42,25,FALSE),"")</f>
        <v/>
      </c>
      <c r="C572" s="410" t="str">
        <f>IFERROR(IF(VLOOKUP(S572,'Disaggregation Records'!$D$93:$E$181,2,FALSE)=0,"",VLOOKUP(S572,'Disaggregation Records'!$D$93:$E$181,2,FALSE)),"")</f>
        <v/>
      </c>
      <c r="D572" s="410" t="str">
        <f>IFERROR(IF(VLOOKUP(S572,'Disaggregation Records'!$D$93:$F$181,3,FALSE)=0,"",VLOOKUP(S572,'Disaggregation Records'!$D$93:$F$181,3,FALSE)),"")</f>
        <v/>
      </c>
      <c r="E572" s="326"/>
      <c r="F572" s="326"/>
      <c r="G572" s="327" t="str">
        <f t="shared" si="36"/>
        <v/>
      </c>
      <c r="H572" s="380"/>
      <c r="I572" s="381"/>
      <c r="J572" s="381"/>
      <c r="K572" s="381"/>
      <c r="L572" s="381"/>
      <c r="M572" s="381"/>
      <c r="N572" s="381"/>
      <c r="O572" s="381"/>
      <c r="P572" s="380"/>
      <c r="Q572" s="313"/>
      <c r="R572" s="412">
        <f t="shared" si="37"/>
        <v>105</v>
      </c>
      <c r="S572" s="412" t="str">
        <f t="shared" si="38"/>
        <v/>
      </c>
      <c r="T572" s="412" t="b">
        <f t="shared" si="39"/>
        <v>0</v>
      </c>
      <c r="U572" s="412" t="s">
        <v>1630</v>
      </c>
      <c r="V572" s="58"/>
      <c r="W572" s="164"/>
      <c r="X572" s="164"/>
    </row>
    <row r="573" spans="1:24" x14ac:dyDescent="0.2">
      <c r="A573" s="312">
        <v>25</v>
      </c>
      <c r="B573" s="324" t="str">
        <f>IFERROR(VLOOKUP(A573,'Coverage Indicators - Section D'!$A$10:$Y$42,25,FALSE),"")</f>
        <v/>
      </c>
      <c r="C573" s="410" t="str">
        <f>IFERROR(IF(VLOOKUP(S573,'Disaggregation Records'!$D$93:$E$181,2,FALSE)=0,"",VLOOKUP(S573,'Disaggregation Records'!$D$93:$E$181,2,FALSE)),"")</f>
        <v/>
      </c>
      <c r="D573" s="410" t="str">
        <f>IFERROR(IF(VLOOKUP(S573,'Disaggregation Records'!$D$93:$F$181,3,FALSE)=0,"",VLOOKUP(S573,'Disaggregation Records'!$D$93:$F$181,3,FALSE)),"")</f>
        <v/>
      </c>
      <c r="E573" s="326"/>
      <c r="F573" s="326"/>
      <c r="G573" s="327" t="str">
        <f t="shared" si="36"/>
        <v/>
      </c>
      <c r="H573" s="380"/>
      <c r="I573" s="381"/>
      <c r="J573" s="381"/>
      <c r="K573" s="381"/>
      <c r="L573" s="381"/>
      <c r="M573" s="381"/>
      <c r="N573" s="381"/>
      <c r="O573" s="381"/>
      <c r="P573" s="380"/>
      <c r="Q573" s="313"/>
      <c r="R573" s="412">
        <f t="shared" si="37"/>
        <v>106</v>
      </c>
      <c r="S573" s="412" t="str">
        <f t="shared" si="38"/>
        <v/>
      </c>
      <c r="T573" s="412" t="b">
        <f t="shared" si="39"/>
        <v>0</v>
      </c>
      <c r="U573" s="412" t="s">
        <v>1631</v>
      </c>
      <c r="V573" s="58"/>
      <c r="W573" s="164"/>
      <c r="X573" s="164"/>
    </row>
    <row r="574" spans="1:24" x14ac:dyDescent="0.2">
      <c r="A574" s="312">
        <v>25</v>
      </c>
      <c r="B574" s="324" t="str">
        <f>IFERROR(VLOOKUP(A574,'Coverage Indicators - Section D'!$A$10:$Y$42,25,FALSE),"")</f>
        <v/>
      </c>
      <c r="C574" s="410" t="str">
        <f>IFERROR(IF(VLOOKUP(S574,'Disaggregation Records'!$D$93:$E$181,2,FALSE)=0,"",VLOOKUP(S574,'Disaggregation Records'!$D$93:$E$181,2,FALSE)),"")</f>
        <v/>
      </c>
      <c r="D574" s="410" t="str">
        <f>IFERROR(IF(VLOOKUP(S574,'Disaggregation Records'!$D$93:$F$181,3,FALSE)=0,"",VLOOKUP(S574,'Disaggregation Records'!$D$93:$F$181,3,FALSE)),"")</f>
        <v/>
      </c>
      <c r="E574" s="326"/>
      <c r="F574" s="326"/>
      <c r="G574" s="327" t="str">
        <f t="shared" si="36"/>
        <v/>
      </c>
      <c r="H574" s="380"/>
      <c r="I574" s="381"/>
      <c r="J574" s="381"/>
      <c r="K574" s="381"/>
      <c r="L574" s="381"/>
      <c r="M574" s="381"/>
      <c r="N574" s="381"/>
      <c r="O574" s="381"/>
      <c r="P574" s="380"/>
      <c r="Q574" s="313"/>
      <c r="R574" s="412">
        <f t="shared" si="37"/>
        <v>107</v>
      </c>
      <c r="S574" s="412" t="str">
        <f t="shared" si="38"/>
        <v/>
      </c>
      <c r="T574" s="412" t="b">
        <f t="shared" si="39"/>
        <v>0</v>
      </c>
      <c r="U574" s="412" t="s">
        <v>1632</v>
      </c>
      <c r="V574" s="58"/>
      <c r="W574" s="164"/>
      <c r="X574" s="164"/>
    </row>
    <row r="575" spans="1:24" x14ac:dyDescent="0.2">
      <c r="A575" s="312">
        <v>25</v>
      </c>
      <c r="B575" s="324" t="str">
        <f>IFERROR(VLOOKUP(A575,'Coverage Indicators - Section D'!$A$10:$Y$42,25,FALSE),"")</f>
        <v/>
      </c>
      <c r="C575" s="410" t="str">
        <f>IFERROR(IF(VLOOKUP(S575,'Disaggregation Records'!$D$93:$E$181,2,FALSE)=0,"",VLOOKUP(S575,'Disaggregation Records'!$D$93:$E$181,2,FALSE)),"")</f>
        <v/>
      </c>
      <c r="D575" s="410" t="str">
        <f>IFERROR(IF(VLOOKUP(S575,'Disaggregation Records'!$D$93:$F$181,3,FALSE)=0,"",VLOOKUP(S575,'Disaggregation Records'!$D$93:$F$181,3,FALSE)),"")</f>
        <v/>
      </c>
      <c r="E575" s="326"/>
      <c r="F575" s="326"/>
      <c r="G575" s="327" t="str">
        <f t="shared" si="36"/>
        <v/>
      </c>
      <c r="H575" s="380"/>
      <c r="I575" s="381"/>
      <c r="J575" s="381"/>
      <c r="K575" s="381"/>
      <c r="L575" s="381"/>
      <c r="M575" s="381"/>
      <c r="N575" s="381"/>
      <c r="O575" s="381"/>
      <c r="P575" s="380"/>
      <c r="Q575" s="313"/>
      <c r="R575" s="412">
        <f t="shared" si="37"/>
        <v>108</v>
      </c>
      <c r="S575" s="412" t="str">
        <f t="shared" si="38"/>
        <v/>
      </c>
      <c r="T575" s="412" t="b">
        <f t="shared" si="39"/>
        <v>0</v>
      </c>
      <c r="U575" s="412" t="s">
        <v>1633</v>
      </c>
      <c r="V575" s="58"/>
      <c r="W575" s="164"/>
      <c r="X575" s="164"/>
    </row>
    <row r="576" spans="1:24" x14ac:dyDescent="0.2">
      <c r="A576" s="312">
        <v>25</v>
      </c>
      <c r="B576" s="324" t="str">
        <f>IFERROR(VLOOKUP(A576,'Coverage Indicators - Section D'!$A$10:$Y$42,25,FALSE),"")</f>
        <v/>
      </c>
      <c r="C576" s="410" t="str">
        <f>IFERROR(IF(VLOOKUP(S576,'Disaggregation Records'!$D$93:$E$181,2,FALSE)=0,"",VLOOKUP(S576,'Disaggregation Records'!$D$93:$E$181,2,FALSE)),"")</f>
        <v/>
      </c>
      <c r="D576" s="410" t="str">
        <f>IFERROR(IF(VLOOKUP(S576,'Disaggregation Records'!$D$93:$F$181,3,FALSE)=0,"",VLOOKUP(S576,'Disaggregation Records'!$D$93:$F$181,3,FALSE)),"")</f>
        <v/>
      </c>
      <c r="E576" s="326"/>
      <c r="F576" s="326"/>
      <c r="G576" s="327" t="str">
        <f t="shared" si="36"/>
        <v/>
      </c>
      <c r="H576" s="380"/>
      <c r="I576" s="381"/>
      <c r="J576" s="381"/>
      <c r="K576" s="381"/>
      <c r="L576" s="381"/>
      <c r="M576" s="381"/>
      <c r="N576" s="381"/>
      <c r="O576" s="381"/>
      <c r="P576" s="380"/>
      <c r="Q576" s="313"/>
      <c r="R576" s="412">
        <f t="shared" si="37"/>
        <v>109</v>
      </c>
      <c r="S576" s="412" t="str">
        <f t="shared" si="38"/>
        <v/>
      </c>
      <c r="T576" s="412" t="b">
        <f t="shared" si="39"/>
        <v>0</v>
      </c>
      <c r="U576" s="412" t="s">
        <v>1634</v>
      </c>
      <c r="V576" s="58"/>
      <c r="W576" s="164"/>
      <c r="X576" s="164"/>
    </row>
    <row r="577" spans="1:24" x14ac:dyDescent="0.2">
      <c r="A577" s="312">
        <v>26</v>
      </c>
      <c r="B577" s="324" t="str">
        <f>IFERROR(VLOOKUP(A577,'Coverage Indicators - Section D'!$A$10:$Y$42,25,FALSE),"")</f>
        <v/>
      </c>
      <c r="C577" s="410" t="str">
        <f>IFERROR(IF(VLOOKUP(S577,'Disaggregation Records'!$D$93:$E$181,2,FALSE)=0,"",VLOOKUP(S577,'Disaggregation Records'!$D$93:$E$181,2,FALSE)),"")</f>
        <v/>
      </c>
      <c r="D577" s="410" t="str">
        <f>IFERROR(IF(VLOOKUP(S577,'Disaggregation Records'!$D$93:$F$181,3,FALSE)=0,"",VLOOKUP(S577,'Disaggregation Records'!$D$93:$F$181,3,FALSE)),"")</f>
        <v/>
      </c>
      <c r="E577" s="326"/>
      <c r="F577" s="326"/>
      <c r="G577" s="327" t="str">
        <f t="shared" si="36"/>
        <v/>
      </c>
      <c r="H577" s="380"/>
      <c r="I577" s="381"/>
      <c r="J577" s="381"/>
      <c r="K577" s="381"/>
      <c r="L577" s="381"/>
      <c r="M577" s="381"/>
      <c r="N577" s="381"/>
      <c r="O577" s="381"/>
      <c r="P577" s="380"/>
      <c r="Q577" s="313"/>
      <c r="R577" s="412">
        <f t="shared" si="37"/>
        <v>110</v>
      </c>
      <c r="S577" s="412" t="str">
        <f t="shared" si="38"/>
        <v/>
      </c>
      <c r="T577" s="412" t="b">
        <f t="shared" si="39"/>
        <v>0</v>
      </c>
      <c r="U577" s="412" t="s">
        <v>1635</v>
      </c>
      <c r="V577" s="58"/>
      <c r="W577" s="164"/>
      <c r="X577" s="164"/>
    </row>
    <row r="578" spans="1:24" x14ac:dyDescent="0.2">
      <c r="A578" s="312">
        <v>26</v>
      </c>
      <c r="B578" s="324" t="str">
        <f>IFERROR(VLOOKUP(A578,'Coverage Indicators - Section D'!$A$10:$Y$42,25,FALSE),"")</f>
        <v/>
      </c>
      <c r="C578" s="410" t="str">
        <f>IFERROR(IF(VLOOKUP(S578,'Disaggregation Records'!$D$93:$E$181,2,FALSE)=0,"",VLOOKUP(S578,'Disaggregation Records'!$D$93:$E$181,2,FALSE)),"")</f>
        <v/>
      </c>
      <c r="D578" s="410" t="str">
        <f>IFERROR(IF(VLOOKUP(S578,'Disaggregation Records'!$D$93:$F$181,3,FALSE)=0,"",VLOOKUP(S578,'Disaggregation Records'!$D$93:$F$181,3,FALSE)),"")</f>
        <v/>
      </c>
      <c r="E578" s="326"/>
      <c r="F578" s="326"/>
      <c r="G578" s="327" t="str">
        <f t="shared" si="36"/>
        <v/>
      </c>
      <c r="H578" s="380"/>
      <c r="I578" s="381"/>
      <c r="J578" s="381"/>
      <c r="K578" s="381"/>
      <c r="L578" s="381"/>
      <c r="M578" s="381"/>
      <c r="N578" s="381"/>
      <c r="O578" s="381"/>
      <c r="P578" s="380"/>
      <c r="Q578" s="313"/>
      <c r="R578" s="412">
        <f t="shared" si="37"/>
        <v>111</v>
      </c>
      <c r="S578" s="412" t="str">
        <f t="shared" si="38"/>
        <v/>
      </c>
      <c r="T578" s="412" t="b">
        <f t="shared" si="39"/>
        <v>0</v>
      </c>
      <c r="U578" s="412" t="s">
        <v>1636</v>
      </c>
      <c r="V578" s="58"/>
      <c r="W578" s="164"/>
      <c r="X578" s="164"/>
    </row>
    <row r="579" spans="1:24" x14ac:dyDescent="0.2">
      <c r="A579" s="312">
        <v>26</v>
      </c>
      <c r="B579" s="324" t="str">
        <f>IFERROR(VLOOKUP(A579,'Coverage Indicators - Section D'!$A$10:$Y$42,25,FALSE),"")</f>
        <v/>
      </c>
      <c r="C579" s="410" t="str">
        <f>IFERROR(IF(VLOOKUP(S579,'Disaggregation Records'!$D$93:$E$181,2,FALSE)=0,"",VLOOKUP(S579,'Disaggregation Records'!$D$93:$E$181,2,FALSE)),"")</f>
        <v/>
      </c>
      <c r="D579" s="410" t="str">
        <f>IFERROR(IF(VLOOKUP(S579,'Disaggregation Records'!$D$93:$F$181,3,FALSE)=0,"",VLOOKUP(S579,'Disaggregation Records'!$D$93:$F$181,3,FALSE)),"")</f>
        <v/>
      </c>
      <c r="E579" s="326"/>
      <c r="F579" s="326"/>
      <c r="G579" s="327" t="str">
        <f t="shared" si="36"/>
        <v/>
      </c>
      <c r="H579" s="380"/>
      <c r="I579" s="381"/>
      <c r="J579" s="381"/>
      <c r="K579" s="381"/>
      <c r="L579" s="381"/>
      <c r="M579" s="381"/>
      <c r="N579" s="381"/>
      <c r="O579" s="381"/>
      <c r="P579" s="380"/>
      <c r="Q579" s="313"/>
      <c r="R579" s="412">
        <f t="shared" si="37"/>
        <v>112</v>
      </c>
      <c r="S579" s="412" t="str">
        <f t="shared" si="38"/>
        <v/>
      </c>
      <c r="T579" s="412" t="b">
        <f t="shared" si="39"/>
        <v>0</v>
      </c>
      <c r="U579" s="412" t="s">
        <v>1637</v>
      </c>
      <c r="V579" s="58"/>
      <c r="W579" s="164"/>
      <c r="X579" s="164"/>
    </row>
    <row r="580" spans="1:24" x14ac:dyDescent="0.2">
      <c r="A580" s="312">
        <v>26</v>
      </c>
      <c r="B580" s="324" t="str">
        <f>IFERROR(VLOOKUP(A580,'Coverage Indicators - Section D'!$A$10:$Y$42,25,FALSE),"")</f>
        <v/>
      </c>
      <c r="C580" s="410" t="str">
        <f>IFERROR(IF(VLOOKUP(S580,'Disaggregation Records'!$D$93:$E$181,2,FALSE)=0,"",VLOOKUP(S580,'Disaggregation Records'!$D$93:$E$181,2,FALSE)),"")</f>
        <v/>
      </c>
      <c r="D580" s="410" t="str">
        <f>IFERROR(IF(VLOOKUP(S580,'Disaggregation Records'!$D$93:$F$181,3,FALSE)=0,"",VLOOKUP(S580,'Disaggregation Records'!$D$93:$F$181,3,FALSE)),"")</f>
        <v/>
      </c>
      <c r="E580" s="326"/>
      <c r="F580" s="326"/>
      <c r="G580" s="327" t="str">
        <f t="shared" si="36"/>
        <v/>
      </c>
      <c r="H580" s="380"/>
      <c r="I580" s="381"/>
      <c r="J580" s="381"/>
      <c r="K580" s="381"/>
      <c r="L580" s="381"/>
      <c r="M580" s="381"/>
      <c r="N580" s="381"/>
      <c r="O580" s="381"/>
      <c r="P580" s="380"/>
      <c r="Q580" s="313"/>
      <c r="R580" s="412">
        <f t="shared" si="37"/>
        <v>113</v>
      </c>
      <c r="S580" s="412" t="str">
        <f t="shared" si="38"/>
        <v/>
      </c>
      <c r="T580" s="412" t="b">
        <f t="shared" si="39"/>
        <v>0</v>
      </c>
      <c r="U580" s="412" t="s">
        <v>1638</v>
      </c>
      <c r="V580" s="58"/>
      <c r="W580" s="164"/>
      <c r="X580" s="164"/>
    </row>
    <row r="581" spans="1:24" x14ac:dyDescent="0.2">
      <c r="A581" s="312">
        <v>26</v>
      </c>
      <c r="B581" s="324" t="str">
        <f>IFERROR(VLOOKUP(A581,'Coverage Indicators - Section D'!$A$10:$Y$42,25,FALSE),"")</f>
        <v/>
      </c>
      <c r="C581" s="410" t="str">
        <f>IFERROR(IF(VLOOKUP(S581,'Disaggregation Records'!$D$93:$E$181,2,FALSE)=0,"",VLOOKUP(S581,'Disaggregation Records'!$D$93:$E$181,2,FALSE)),"")</f>
        <v/>
      </c>
      <c r="D581" s="410" t="str">
        <f>IFERROR(IF(VLOOKUP(S581,'Disaggregation Records'!$D$93:$F$181,3,FALSE)=0,"",VLOOKUP(S581,'Disaggregation Records'!$D$93:$F$181,3,FALSE)),"")</f>
        <v/>
      </c>
      <c r="E581" s="326"/>
      <c r="F581" s="326"/>
      <c r="G581" s="327" t="str">
        <f t="shared" si="36"/>
        <v/>
      </c>
      <c r="H581" s="380"/>
      <c r="I581" s="381"/>
      <c r="J581" s="381"/>
      <c r="K581" s="381"/>
      <c r="L581" s="381"/>
      <c r="M581" s="381"/>
      <c r="N581" s="381"/>
      <c r="O581" s="381"/>
      <c r="P581" s="380"/>
      <c r="Q581" s="313"/>
      <c r="R581" s="412">
        <f t="shared" si="37"/>
        <v>114</v>
      </c>
      <c r="S581" s="412" t="str">
        <f t="shared" si="38"/>
        <v/>
      </c>
      <c r="T581" s="412" t="b">
        <f t="shared" si="39"/>
        <v>0</v>
      </c>
      <c r="U581" s="412" t="s">
        <v>1639</v>
      </c>
      <c r="V581" s="58"/>
      <c r="W581" s="164"/>
      <c r="X581" s="164"/>
    </row>
    <row r="582" spans="1:24" x14ac:dyDescent="0.2">
      <c r="A582" s="312">
        <v>26</v>
      </c>
      <c r="B582" s="324" t="str">
        <f>IFERROR(VLOOKUP(A582,'Coverage Indicators - Section D'!$A$10:$Y$42,25,FALSE),"")</f>
        <v/>
      </c>
      <c r="C582" s="410" t="str">
        <f>IFERROR(IF(VLOOKUP(S582,'Disaggregation Records'!$D$93:$E$181,2,FALSE)=0,"",VLOOKUP(S582,'Disaggregation Records'!$D$93:$E$181,2,FALSE)),"")</f>
        <v/>
      </c>
      <c r="D582" s="410" t="str">
        <f>IFERROR(IF(VLOOKUP(S582,'Disaggregation Records'!$D$93:$F$181,3,FALSE)=0,"",VLOOKUP(S582,'Disaggregation Records'!$D$93:$F$181,3,FALSE)),"")</f>
        <v/>
      </c>
      <c r="E582" s="326"/>
      <c r="F582" s="326"/>
      <c r="G582" s="327" t="str">
        <f t="shared" si="36"/>
        <v/>
      </c>
      <c r="H582" s="380"/>
      <c r="I582" s="381"/>
      <c r="J582" s="381"/>
      <c r="K582" s="381"/>
      <c r="L582" s="381"/>
      <c r="M582" s="381"/>
      <c r="N582" s="381"/>
      <c r="O582" s="381"/>
      <c r="P582" s="380"/>
      <c r="Q582" s="313"/>
      <c r="R582" s="412">
        <f t="shared" si="37"/>
        <v>115</v>
      </c>
      <c r="S582" s="412" t="str">
        <f t="shared" si="38"/>
        <v/>
      </c>
      <c r="T582" s="412" t="b">
        <f t="shared" si="39"/>
        <v>0</v>
      </c>
      <c r="U582" s="412" t="s">
        <v>1640</v>
      </c>
      <c r="V582" s="58"/>
      <c r="W582" s="164"/>
      <c r="X582" s="164"/>
    </row>
    <row r="583" spans="1:24" x14ac:dyDescent="0.2">
      <c r="A583" s="312">
        <v>26</v>
      </c>
      <c r="B583" s="324" t="str">
        <f>IFERROR(VLOOKUP(A583,'Coverage Indicators - Section D'!$A$10:$Y$42,25,FALSE),"")</f>
        <v/>
      </c>
      <c r="C583" s="410" t="str">
        <f>IFERROR(IF(VLOOKUP(S583,'Disaggregation Records'!$D$93:$E$181,2,FALSE)=0,"",VLOOKUP(S583,'Disaggregation Records'!$D$93:$E$181,2,FALSE)),"")</f>
        <v/>
      </c>
      <c r="D583" s="410" t="str">
        <f>IFERROR(IF(VLOOKUP(S583,'Disaggregation Records'!$D$93:$F$181,3,FALSE)=0,"",VLOOKUP(S583,'Disaggregation Records'!$D$93:$F$181,3,FALSE)),"")</f>
        <v/>
      </c>
      <c r="E583" s="326"/>
      <c r="F583" s="326"/>
      <c r="G583" s="327" t="str">
        <f t="shared" ref="G583:G626" si="40">IFERROR(IF(F583&lt;&gt;"",(E583/F583)*100,""),"")</f>
        <v/>
      </c>
      <c r="H583" s="380"/>
      <c r="I583" s="381"/>
      <c r="J583" s="381"/>
      <c r="K583" s="381"/>
      <c r="L583" s="381"/>
      <c r="M583" s="381"/>
      <c r="N583" s="381"/>
      <c r="O583" s="381"/>
      <c r="P583" s="380"/>
      <c r="Q583" s="313"/>
      <c r="R583" s="412">
        <f t="shared" ref="R583:R626" si="41">IF(B583=B582,R582+1,0)</f>
        <v>116</v>
      </c>
      <c r="S583" s="412" t="str">
        <f t="shared" ref="S583:S626" si="42">IF(B583&lt;&gt;"",B583&amp;"-"&amp;R583,"")</f>
        <v/>
      </c>
      <c r="T583" s="412" t="b">
        <f t="shared" ref="T583:T626" si="43">IFERROR(IF(B583&lt;&gt;"",TRUE,FALSE),"")</f>
        <v>0</v>
      </c>
      <c r="U583" s="412" t="s">
        <v>1641</v>
      </c>
      <c r="V583" s="58"/>
      <c r="W583" s="164"/>
      <c r="X583" s="164"/>
    </row>
    <row r="584" spans="1:24" x14ac:dyDescent="0.2">
      <c r="A584" s="312">
        <v>26</v>
      </c>
      <c r="B584" s="324" t="str">
        <f>IFERROR(VLOOKUP(A584,'Coverage Indicators - Section D'!$A$10:$Y$42,25,FALSE),"")</f>
        <v/>
      </c>
      <c r="C584" s="410" t="str">
        <f>IFERROR(IF(VLOOKUP(S584,'Disaggregation Records'!$D$93:$E$181,2,FALSE)=0,"",VLOOKUP(S584,'Disaggregation Records'!$D$93:$E$181,2,FALSE)),"")</f>
        <v/>
      </c>
      <c r="D584" s="410" t="str">
        <f>IFERROR(IF(VLOOKUP(S584,'Disaggregation Records'!$D$93:$F$181,3,FALSE)=0,"",VLOOKUP(S584,'Disaggregation Records'!$D$93:$F$181,3,FALSE)),"")</f>
        <v/>
      </c>
      <c r="E584" s="326"/>
      <c r="F584" s="326"/>
      <c r="G584" s="327" t="str">
        <f t="shared" si="40"/>
        <v/>
      </c>
      <c r="H584" s="380"/>
      <c r="I584" s="381"/>
      <c r="J584" s="381"/>
      <c r="K584" s="381"/>
      <c r="L584" s="381"/>
      <c r="M584" s="381"/>
      <c r="N584" s="381"/>
      <c r="O584" s="381"/>
      <c r="P584" s="380"/>
      <c r="Q584" s="313"/>
      <c r="R584" s="412">
        <f t="shared" si="41"/>
        <v>117</v>
      </c>
      <c r="S584" s="412" t="str">
        <f t="shared" si="42"/>
        <v/>
      </c>
      <c r="T584" s="412" t="b">
        <f t="shared" si="43"/>
        <v>0</v>
      </c>
      <c r="U584" s="412" t="s">
        <v>1642</v>
      </c>
      <c r="V584" s="58"/>
      <c r="W584" s="164"/>
      <c r="X584" s="164"/>
    </row>
    <row r="585" spans="1:24" x14ac:dyDescent="0.2">
      <c r="A585" s="312">
        <v>26</v>
      </c>
      <c r="B585" s="324" t="str">
        <f>IFERROR(VLOOKUP(A585,'Coverage Indicators - Section D'!$A$10:$Y$42,25,FALSE),"")</f>
        <v/>
      </c>
      <c r="C585" s="410" t="str">
        <f>IFERROR(IF(VLOOKUP(S585,'Disaggregation Records'!$D$93:$E$181,2,FALSE)=0,"",VLOOKUP(S585,'Disaggregation Records'!$D$93:$E$181,2,FALSE)),"")</f>
        <v/>
      </c>
      <c r="D585" s="410" t="str">
        <f>IFERROR(IF(VLOOKUP(S585,'Disaggregation Records'!$D$93:$F$181,3,FALSE)=0,"",VLOOKUP(S585,'Disaggregation Records'!$D$93:$F$181,3,FALSE)),"")</f>
        <v/>
      </c>
      <c r="E585" s="326"/>
      <c r="F585" s="326"/>
      <c r="G585" s="327" t="str">
        <f t="shared" si="40"/>
        <v/>
      </c>
      <c r="H585" s="380"/>
      <c r="I585" s="381"/>
      <c r="J585" s="381"/>
      <c r="K585" s="381"/>
      <c r="L585" s="381"/>
      <c r="M585" s="381"/>
      <c r="N585" s="381"/>
      <c r="O585" s="381"/>
      <c r="P585" s="380"/>
      <c r="Q585" s="313"/>
      <c r="R585" s="412">
        <f t="shared" si="41"/>
        <v>118</v>
      </c>
      <c r="S585" s="412" t="str">
        <f t="shared" si="42"/>
        <v/>
      </c>
      <c r="T585" s="412" t="b">
        <f t="shared" si="43"/>
        <v>0</v>
      </c>
      <c r="U585" s="412" t="s">
        <v>1643</v>
      </c>
      <c r="V585" s="58"/>
      <c r="W585" s="164"/>
      <c r="X585" s="164"/>
    </row>
    <row r="586" spans="1:24" x14ac:dyDescent="0.2">
      <c r="A586" s="312">
        <v>26</v>
      </c>
      <c r="B586" s="324" t="str">
        <f>IFERROR(VLOOKUP(A586,'Coverage Indicators - Section D'!$A$10:$Y$42,25,FALSE),"")</f>
        <v/>
      </c>
      <c r="C586" s="410" t="str">
        <f>IFERROR(IF(VLOOKUP(S586,'Disaggregation Records'!$D$93:$E$181,2,FALSE)=0,"",VLOOKUP(S586,'Disaggregation Records'!$D$93:$E$181,2,FALSE)),"")</f>
        <v/>
      </c>
      <c r="D586" s="410" t="str">
        <f>IFERROR(IF(VLOOKUP(S586,'Disaggregation Records'!$D$93:$F$181,3,FALSE)=0,"",VLOOKUP(S586,'Disaggregation Records'!$D$93:$F$181,3,FALSE)),"")</f>
        <v/>
      </c>
      <c r="E586" s="326"/>
      <c r="F586" s="326"/>
      <c r="G586" s="327" t="str">
        <f t="shared" si="40"/>
        <v/>
      </c>
      <c r="H586" s="380"/>
      <c r="I586" s="381"/>
      <c r="J586" s="381"/>
      <c r="K586" s="381"/>
      <c r="L586" s="381"/>
      <c r="M586" s="381"/>
      <c r="N586" s="381"/>
      <c r="O586" s="381"/>
      <c r="P586" s="380"/>
      <c r="Q586" s="313"/>
      <c r="R586" s="412">
        <f t="shared" si="41"/>
        <v>119</v>
      </c>
      <c r="S586" s="412" t="str">
        <f t="shared" si="42"/>
        <v/>
      </c>
      <c r="T586" s="412" t="b">
        <f t="shared" si="43"/>
        <v>0</v>
      </c>
      <c r="U586" s="412" t="s">
        <v>1644</v>
      </c>
      <c r="V586" s="58"/>
      <c r="W586" s="164"/>
      <c r="X586" s="164"/>
    </row>
    <row r="587" spans="1:24" x14ac:dyDescent="0.2">
      <c r="A587" s="312">
        <v>27</v>
      </c>
      <c r="B587" s="324" t="str">
        <f>IFERROR(VLOOKUP(A587,'Coverage Indicators - Section D'!$A$10:$Y$42,25,FALSE),"")</f>
        <v/>
      </c>
      <c r="C587" s="410" t="str">
        <f>IFERROR(IF(VLOOKUP(S587,'Disaggregation Records'!$D$93:$E$181,2,FALSE)=0,"",VLOOKUP(S587,'Disaggregation Records'!$D$93:$E$181,2,FALSE)),"")</f>
        <v/>
      </c>
      <c r="D587" s="410" t="str">
        <f>IFERROR(IF(VLOOKUP(S587,'Disaggregation Records'!$D$93:$F$181,3,FALSE)=0,"",VLOOKUP(S587,'Disaggregation Records'!$D$93:$F$181,3,FALSE)),"")</f>
        <v/>
      </c>
      <c r="E587" s="326"/>
      <c r="F587" s="326"/>
      <c r="G587" s="327" t="str">
        <f t="shared" si="40"/>
        <v/>
      </c>
      <c r="H587" s="380"/>
      <c r="I587" s="381"/>
      <c r="J587" s="381"/>
      <c r="K587" s="381"/>
      <c r="L587" s="381"/>
      <c r="M587" s="381"/>
      <c r="N587" s="381"/>
      <c r="O587" s="381"/>
      <c r="P587" s="380"/>
      <c r="Q587" s="313"/>
      <c r="R587" s="412">
        <f t="shared" si="41"/>
        <v>120</v>
      </c>
      <c r="S587" s="412" t="str">
        <f t="shared" si="42"/>
        <v/>
      </c>
      <c r="T587" s="412" t="b">
        <f t="shared" si="43"/>
        <v>0</v>
      </c>
      <c r="U587" s="412" t="s">
        <v>1645</v>
      </c>
      <c r="V587" s="58"/>
      <c r="W587" s="164"/>
      <c r="X587" s="164"/>
    </row>
    <row r="588" spans="1:24" x14ac:dyDescent="0.2">
      <c r="A588" s="312">
        <v>27</v>
      </c>
      <c r="B588" s="324" t="str">
        <f>IFERROR(VLOOKUP(A588,'Coverage Indicators - Section D'!$A$10:$Y$42,25,FALSE),"")</f>
        <v/>
      </c>
      <c r="C588" s="410" t="str">
        <f>IFERROR(IF(VLOOKUP(S588,'Disaggregation Records'!$D$93:$E$181,2,FALSE)=0,"",VLOOKUP(S588,'Disaggregation Records'!$D$93:$E$181,2,FALSE)),"")</f>
        <v/>
      </c>
      <c r="D588" s="410" t="str">
        <f>IFERROR(IF(VLOOKUP(S588,'Disaggregation Records'!$D$93:$F$181,3,FALSE)=0,"",VLOOKUP(S588,'Disaggregation Records'!$D$93:$F$181,3,FALSE)),"")</f>
        <v/>
      </c>
      <c r="E588" s="326"/>
      <c r="F588" s="326"/>
      <c r="G588" s="327" t="str">
        <f t="shared" si="40"/>
        <v/>
      </c>
      <c r="H588" s="380"/>
      <c r="I588" s="381"/>
      <c r="J588" s="381"/>
      <c r="K588" s="381"/>
      <c r="L588" s="381"/>
      <c r="M588" s="381"/>
      <c r="N588" s="381"/>
      <c r="O588" s="381"/>
      <c r="P588" s="380"/>
      <c r="Q588" s="313"/>
      <c r="R588" s="412">
        <f t="shared" si="41"/>
        <v>121</v>
      </c>
      <c r="S588" s="412" t="str">
        <f t="shared" si="42"/>
        <v/>
      </c>
      <c r="T588" s="412" t="b">
        <f t="shared" si="43"/>
        <v>0</v>
      </c>
      <c r="U588" s="412" t="s">
        <v>1646</v>
      </c>
      <c r="V588" s="58"/>
      <c r="W588" s="164"/>
      <c r="X588" s="164"/>
    </row>
    <row r="589" spans="1:24" x14ac:dyDescent="0.2">
      <c r="A589" s="312">
        <v>27</v>
      </c>
      <c r="B589" s="324" t="str">
        <f>IFERROR(VLOOKUP(A589,'Coverage Indicators - Section D'!$A$10:$Y$42,25,FALSE),"")</f>
        <v/>
      </c>
      <c r="C589" s="410" t="str">
        <f>IFERROR(IF(VLOOKUP(S589,'Disaggregation Records'!$D$93:$E$181,2,FALSE)=0,"",VLOOKUP(S589,'Disaggregation Records'!$D$93:$E$181,2,FALSE)),"")</f>
        <v/>
      </c>
      <c r="D589" s="410" t="str">
        <f>IFERROR(IF(VLOOKUP(S589,'Disaggregation Records'!$D$93:$F$181,3,FALSE)=0,"",VLOOKUP(S589,'Disaggregation Records'!$D$93:$F$181,3,FALSE)),"")</f>
        <v/>
      </c>
      <c r="E589" s="326"/>
      <c r="F589" s="326"/>
      <c r="G589" s="327" t="str">
        <f t="shared" si="40"/>
        <v/>
      </c>
      <c r="H589" s="380"/>
      <c r="I589" s="381"/>
      <c r="J589" s="381"/>
      <c r="K589" s="381"/>
      <c r="L589" s="381"/>
      <c r="M589" s="381"/>
      <c r="N589" s="381"/>
      <c r="O589" s="381"/>
      <c r="P589" s="380"/>
      <c r="Q589" s="313"/>
      <c r="R589" s="412">
        <f t="shared" si="41"/>
        <v>122</v>
      </c>
      <c r="S589" s="412" t="str">
        <f t="shared" si="42"/>
        <v/>
      </c>
      <c r="T589" s="412" t="b">
        <f t="shared" si="43"/>
        <v>0</v>
      </c>
      <c r="U589" s="412" t="s">
        <v>1647</v>
      </c>
      <c r="V589" s="58"/>
      <c r="W589" s="164"/>
      <c r="X589" s="164"/>
    </row>
    <row r="590" spans="1:24" x14ac:dyDescent="0.2">
      <c r="A590" s="312">
        <v>27</v>
      </c>
      <c r="B590" s="324" t="str">
        <f>IFERROR(VLOOKUP(A590,'Coverage Indicators - Section D'!$A$10:$Y$42,25,FALSE),"")</f>
        <v/>
      </c>
      <c r="C590" s="410" t="str">
        <f>IFERROR(IF(VLOOKUP(S590,'Disaggregation Records'!$D$93:$E$181,2,FALSE)=0,"",VLOOKUP(S590,'Disaggregation Records'!$D$93:$E$181,2,FALSE)),"")</f>
        <v/>
      </c>
      <c r="D590" s="410" t="str">
        <f>IFERROR(IF(VLOOKUP(S590,'Disaggregation Records'!$D$93:$F$181,3,FALSE)=0,"",VLOOKUP(S590,'Disaggregation Records'!$D$93:$F$181,3,FALSE)),"")</f>
        <v/>
      </c>
      <c r="E590" s="326"/>
      <c r="F590" s="326"/>
      <c r="G590" s="327" t="str">
        <f t="shared" si="40"/>
        <v/>
      </c>
      <c r="H590" s="380"/>
      <c r="I590" s="381"/>
      <c r="J590" s="381"/>
      <c r="K590" s="381"/>
      <c r="L590" s="381"/>
      <c r="M590" s="381"/>
      <c r="N590" s="381"/>
      <c r="O590" s="381"/>
      <c r="P590" s="380"/>
      <c r="Q590" s="313"/>
      <c r="R590" s="412">
        <f t="shared" si="41"/>
        <v>123</v>
      </c>
      <c r="S590" s="412" t="str">
        <f t="shared" si="42"/>
        <v/>
      </c>
      <c r="T590" s="412" t="b">
        <f t="shared" si="43"/>
        <v>0</v>
      </c>
      <c r="U590" s="412" t="s">
        <v>1648</v>
      </c>
      <c r="V590" s="58"/>
      <c r="W590" s="164"/>
      <c r="X590" s="164"/>
    </row>
    <row r="591" spans="1:24" x14ac:dyDescent="0.2">
      <c r="A591" s="312">
        <v>27</v>
      </c>
      <c r="B591" s="324" t="str">
        <f>IFERROR(VLOOKUP(A591,'Coverage Indicators - Section D'!$A$10:$Y$42,25,FALSE),"")</f>
        <v/>
      </c>
      <c r="C591" s="410" t="str">
        <f>IFERROR(IF(VLOOKUP(S591,'Disaggregation Records'!$D$93:$E$181,2,FALSE)=0,"",VLOOKUP(S591,'Disaggregation Records'!$D$93:$E$181,2,FALSE)),"")</f>
        <v/>
      </c>
      <c r="D591" s="410" t="str">
        <f>IFERROR(IF(VLOOKUP(S591,'Disaggregation Records'!$D$93:$F$181,3,FALSE)=0,"",VLOOKUP(S591,'Disaggregation Records'!$D$93:$F$181,3,FALSE)),"")</f>
        <v/>
      </c>
      <c r="E591" s="326"/>
      <c r="F591" s="326"/>
      <c r="G591" s="327" t="str">
        <f t="shared" si="40"/>
        <v/>
      </c>
      <c r="H591" s="380"/>
      <c r="I591" s="381"/>
      <c r="J591" s="381"/>
      <c r="K591" s="381"/>
      <c r="L591" s="381"/>
      <c r="M591" s="381"/>
      <c r="N591" s="381"/>
      <c r="O591" s="381"/>
      <c r="P591" s="380"/>
      <c r="Q591" s="313"/>
      <c r="R591" s="412">
        <f t="shared" si="41"/>
        <v>124</v>
      </c>
      <c r="S591" s="412" t="str">
        <f t="shared" si="42"/>
        <v/>
      </c>
      <c r="T591" s="412" t="b">
        <f t="shared" si="43"/>
        <v>0</v>
      </c>
      <c r="U591" s="412" t="s">
        <v>1649</v>
      </c>
      <c r="V591" s="58"/>
      <c r="W591" s="164"/>
      <c r="X591" s="164"/>
    </row>
    <row r="592" spans="1:24" x14ac:dyDescent="0.2">
      <c r="A592" s="312">
        <v>27</v>
      </c>
      <c r="B592" s="324" t="str">
        <f>IFERROR(VLOOKUP(A592,'Coverage Indicators - Section D'!$A$10:$Y$42,25,FALSE),"")</f>
        <v/>
      </c>
      <c r="C592" s="410" t="str">
        <f>IFERROR(IF(VLOOKUP(S592,'Disaggregation Records'!$D$93:$E$181,2,FALSE)=0,"",VLOOKUP(S592,'Disaggregation Records'!$D$93:$E$181,2,FALSE)),"")</f>
        <v/>
      </c>
      <c r="D592" s="410" t="str">
        <f>IFERROR(IF(VLOOKUP(S592,'Disaggregation Records'!$D$93:$F$181,3,FALSE)=0,"",VLOOKUP(S592,'Disaggregation Records'!$D$93:$F$181,3,FALSE)),"")</f>
        <v/>
      </c>
      <c r="E592" s="326"/>
      <c r="F592" s="326"/>
      <c r="G592" s="327" t="str">
        <f t="shared" si="40"/>
        <v/>
      </c>
      <c r="H592" s="380"/>
      <c r="I592" s="381"/>
      <c r="J592" s="381"/>
      <c r="K592" s="381"/>
      <c r="L592" s="381"/>
      <c r="M592" s="381"/>
      <c r="N592" s="381"/>
      <c r="O592" s="381"/>
      <c r="P592" s="380"/>
      <c r="Q592" s="313"/>
      <c r="R592" s="412">
        <f t="shared" si="41"/>
        <v>125</v>
      </c>
      <c r="S592" s="412" t="str">
        <f t="shared" si="42"/>
        <v/>
      </c>
      <c r="T592" s="412" t="b">
        <f t="shared" si="43"/>
        <v>0</v>
      </c>
      <c r="U592" s="412" t="s">
        <v>1650</v>
      </c>
      <c r="V592" s="58"/>
      <c r="W592" s="164"/>
      <c r="X592" s="164"/>
    </row>
    <row r="593" spans="1:24" x14ac:dyDescent="0.2">
      <c r="A593" s="312">
        <v>27</v>
      </c>
      <c r="B593" s="324" t="str">
        <f>IFERROR(VLOOKUP(A593,'Coverage Indicators - Section D'!$A$10:$Y$42,25,FALSE),"")</f>
        <v/>
      </c>
      <c r="C593" s="410" t="str">
        <f>IFERROR(IF(VLOOKUP(S593,'Disaggregation Records'!$D$93:$E$181,2,FALSE)=0,"",VLOOKUP(S593,'Disaggregation Records'!$D$93:$E$181,2,FALSE)),"")</f>
        <v/>
      </c>
      <c r="D593" s="410" t="str">
        <f>IFERROR(IF(VLOOKUP(S593,'Disaggregation Records'!$D$93:$F$181,3,FALSE)=0,"",VLOOKUP(S593,'Disaggregation Records'!$D$93:$F$181,3,FALSE)),"")</f>
        <v/>
      </c>
      <c r="E593" s="326"/>
      <c r="F593" s="326"/>
      <c r="G593" s="327" t="str">
        <f t="shared" si="40"/>
        <v/>
      </c>
      <c r="H593" s="380"/>
      <c r="I593" s="381"/>
      <c r="J593" s="381"/>
      <c r="K593" s="381"/>
      <c r="L593" s="381"/>
      <c r="M593" s="381"/>
      <c r="N593" s="381"/>
      <c r="O593" s="381"/>
      <c r="P593" s="380"/>
      <c r="Q593" s="313"/>
      <c r="R593" s="412">
        <f t="shared" si="41"/>
        <v>126</v>
      </c>
      <c r="S593" s="412" t="str">
        <f t="shared" si="42"/>
        <v/>
      </c>
      <c r="T593" s="412" t="b">
        <f t="shared" si="43"/>
        <v>0</v>
      </c>
      <c r="U593" s="412" t="s">
        <v>1651</v>
      </c>
      <c r="V593" s="58"/>
      <c r="W593" s="164"/>
      <c r="X593" s="164"/>
    </row>
    <row r="594" spans="1:24" x14ac:dyDescent="0.2">
      <c r="A594" s="312">
        <v>27</v>
      </c>
      <c r="B594" s="324" t="str">
        <f>IFERROR(VLOOKUP(A594,'Coverage Indicators - Section D'!$A$10:$Y$42,25,FALSE),"")</f>
        <v/>
      </c>
      <c r="C594" s="410" t="str">
        <f>IFERROR(IF(VLOOKUP(S594,'Disaggregation Records'!$D$93:$E$181,2,FALSE)=0,"",VLOOKUP(S594,'Disaggregation Records'!$D$93:$E$181,2,FALSE)),"")</f>
        <v/>
      </c>
      <c r="D594" s="410" t="str">
        <f>IFERROR(IF(VLOOKUP(S594,'Disaggregation Records'!$D$93:$F$181,3,FALSE)=0,"",VLOOKUP(S594,'Disaggregation Records'!$D$93:$F$181,3,FALSE)),"")</f>
        <v/>
      </c>
      <c r="E594" s="326"/>
      <c r="F594" s="326"/>
      <c r="G594" s="327" t="str">
        <f t="shared" si="40"/>
        <v/>
      </c>
      <c r="H594" s="380"/>
      <c r="I594" s="381"/>
      <c r="J594" s="381"/>
      <c r="K594" s="381"/>
      <c r="L594" s="381"/>
      <c r="M594" s="381"/>
      <c r="N594" s="381"/>
      <c r="O594" s="381"/>
      <c r="P594" s="380"/>
      <c r="Q594" s="313"/>
      <c r="R594" s="412">
        <f t="shared" si="41"/>
        <v>127</v>
      </c>
      <c r="S594" s="412" t="str">
        <f t="shared" si="42"/>
        <v/>
      </c>
      <c r="T594" s="412" t="b">
        <f t="shared" si="43"/>
        <v>0</v>
      </c>
      <c r="U594" s="412" t="s">
        <v>1652</v>
      </c>
      <c r="V594" s="58"/>
      <c r="W594" s="164"/>
      <c r="X594" s="164"/>
    </row>
    <row r="595" spans="1:24" x14ac:dyDescent="0.2">
      <c r="A595" s="312">
        <v>27</v>
      </c>
      <c r="B595" s="324" t="str">
        <f>IFERROR(VLOOKUP(A595,'Coverage Indicators - Section D'!$A$10:$Y$42,25,FALSE),"")</f>
        <v/>
      </c>
      <c r="C595" s="410" t="str">
        <f>IFERROR(IF(VLOOKUP(S595,'Disaggregation Records'!$D$93:$E$181,2,FALSE)=0,"",VLOOKUP(S595,'Disaggregation Records'!$D$93:$E$181,2,FALSE)),"")</f>
        <v/>
      </c>
      <c r="D595" s="410" t="str">
        <f>IFERROR(IF(VLOOKUP(S595,'Disaggregation Records'!$D$93:$F$181,3,FALSE)=0,"",VLOOKUP(S595,'Disaggregation Records'!$D$93:$F$181,3,FALSE)),"")</f>
        <v/>
      </c>
      <c r="E595" s="326"/>
      <c r="F595" s="326"/>
      <c r="G595" s="327" t="str">
        <f t="shared" si="40"/>
        <v/>
      </c>
      <c r="H595" s="380"/>
      <c r="I595" s="381"/>
      <c r="J595" s="381"/>
      <c r="K595" s="381"/>
      <c r="L595" s="381"/>
      <c r="M595" s="381"/>
      <c r="N595" s="381"/>
      <c r="O595" s="381"/>
      <c r="P595" s="380"/>
      <c r="Q595" s="313"/>
      <c r="R595" s="412">
        <f t="shared" si="41"/>
        <v>128</v>
      </c>
      <c r="S595" s="412" t="str">
        <f t="shared" si="42"/>
        <v/>
      </c>
      <c r="T595" s="412" t="b">
        <f t="shared" si="43"/>
        <v>0</v>
      </c>
      <c r="U595" s="412" t="s">
        <v>1653</v>
      </c>
      <c r="V595" s="58"/>
      <c r="W595" s="164"/>
      <c r="X595" s="164"/>
    </row>
    <row r="596" spans="1:24" x14ac:dyDescent="0.2">
      <c r="A596" s="312">
        <v>27</v>
      </c>
      <c r="B596" s="324" t="str">
        <f>IFERROR(VLOOKUP(A596,'Coverage Indicators - Section D'!$A$10:$Y$42,25,FALSE),"")</f>
        <v/>
      </c>
      <c r="C596" s="410" t="str">
        <f>IFERROR(IF(VLOOKUP(S596,'Disaggregation Records'!$D$93:$E$181,2,FALSE)=0,"",VLOOKUP(S596,'Disaggregation Records'!$D$93:$E$181,2,FALSE)),"")</f>
        <v/>
      </c>
      <c r="D596" s="410" t="str">
        <f>IFERROR(IF(VLOOKUP(S596,'Disaggregation Records'!$D$93:$F$181,3,FALSE)=0,"",VLOOKUP(S596,'Disaggregation Records'!$D$93:$F$181,3,FALSE)),"")</f>
        <v/>
      </c>
      <c r="E596" s="326"/>
      <c r="F596" s="326"/>
      <c r="G596" s="327" t="str">
        <f t="shared" si="40"/>
        <v/>
      </c>
      <c r="H596" s="380"/>
      <c r="I596" s="381"/>
      <c r="J596" s="381"/>
      <c r="K596" s="381"/>
      <c r="L596" s="381"/>
      <c r="M596" s="381"/>
      <c r="N596" s="381"/>
      <c r="O596" s="381"/>
      <c r="P596" s="380"/>
      <c r="Q596" s="313"/>
      <c r="R596" s="412">
        <f t="shared" si="41"/>
        <v>129</v>
      </c>
      <c r="S596" s="412" t="str">
        <f t="shared" si="42"/>
        <v/>
      </c>
      <c r="T596" s="412" t="b">
        <f t="shared" si="43"/>
        <v>0</v>
      </c>
      <c r="U596" s="412" t="s">
        <v>1654</v>
      </c>
      <c r="V596" s="58"/>
      <c r="W596" s="164"/>
      <c r="X596" s="164"/>
    </row>
    <row r="597" spans="1:24" x14ac:dyDescent="0.2">
      <c r="A597" s="312">
        <v>28</v>
      </c>
      <c r="B597" s="324" t="str">
        <f>IFERROR(VLOOKUP(A597,'Coverage Indicators - Section D'!$A$10:$Y$42,25,FALSE),"")</f>
        <v/>
      </c>
      <c r="C597" s="410" t="str">
        <f>IFERROR(IF(VLOOKUP(S597,'Disaggregation Records'!$D$93:$E$181,2,FALSE)=0,"",VLOOKUP(S597,'Disaggregation Records'!$D$93:$E$181,2,FALSE)),"")</f>
        <v/>
      </c>
      <c r="D597" s="410" t="str">
        <f>IFERROR(IF(VLOOKUP(S597,'Disaggregation Records'!$D$93:$F$181,3,FALSE)=0,"",VLOOKUP(S597,'Disaggregation Records'!$D$93:$F$181,3,FALSE)),"")</f>
        <v/>
      </c>
      <c r="E597" s="326"/>
      <c r="F597" s="326"/>
      <c r="G597" s="327" t="str">
        <f t="shared" si="40"/>
        <v/>
      </c>
      <c r="H597" s="380"/>
      <c r="I597" s="381"/>
      <c r="J597" s="381"/>
      <c r="K597" s="381"/>
      <c r="L597" s="381"/>
      <c r="M597" s="381"/>
      <c r="N597" s="381"/>
      <c r="O597" s="381"/>
      <c r="P597" s="380"/>
      <c r="Q597" s="313"/>
      <c r="R597" s="412">
        <f t="shared" si="41"/>
        <v>130</v>
      </c>
      <c r="S597" s="412" t="str">
        <f t="shared" si="42"/>
        <v/>
      </c>
      <c r="T597" s="412" t="b">
        <f t="shared" si="43"/>
        <v>0</v>
      </c>
      <c r="U597" s="412" t="s">
        <v>1655</v>
      </c>
      <c r="V597" s="58"/>
      <c r="W597" s="164"/>
      <c r="X597" s="164"/>
    </row>
    <row r="598" spans="1:24" x14ac:dyDescent="0.2">
      <c r="A598" s="312">
        <v>28</v>
      </c>
      <c r="B598" s="324" t="str">
        <f>IFERROR(VLOOKUP(A598,'Coverage Indicators - Section D'!$A$10:$Y$42,25,FALSE),"")</f>
        <v/>
      </c>
      <c r="C598" s="410" t="str">
        <f>IFERROR(IF(VLOOKUP(S598,'Disaggregation Records'!$D$93:$E$181,2,FALSE)=0,"",VLOOKUP(S598,'Disaggregation Records'!$D$93:$E$181,2,FALSE)),"")</f>
        <v/>
      </c>
      <c r="D598" s="410" t="str">
        <f>IFERROR(IF(VLOOKUP(S598,'Disaggregation Records'!$D$93:$F$181,3,FALSE)=0,"",VLOOKUP(S598,'Disaggregation Records'!$D$93:$F$181,3,FALSE)),"")</f>
        <v/>
      </c>
      <c r="E598" s="326"/>
      <c r="F598" s="326"/>
      <c r="G598" s="327" t="str">
        <f t="shared" si="40"/>
        <v/>
      </c>
      <c r="H598" s="380"/>
      <c r="I598" s="381"/>
      <c r="J598" s="381"/>
      <c r="K598" s="381"/>
      <c r="L598" s="381"/>
      <c r="M598" s="381"/>
      <c r="N598" s="381"/>
      <c r="O598" s="381"/>
      <c r="P598" s="380"/>
      <c r="Q598" s="313"/>
      <c r="R598" s="412">
        <f t="shared" si="41"/>
        <v>131</v>
      </c>
      <c r="S598" s="412" t="str">
        <f t="shared" si="42"/>
        <v/>
      </c>
      <c r="T598" s="412" t="b">
        <f t="shared" si="43"/>
        <v>0</v>
      </c>
      <c r="U598" s="412" t="s">
        <v>1656</v>
      </c>
      <c r="V598" s="58"/>
      <c r="W598" s="164"/>
      <c r="X598" s="164"/>
    </row>
    <row r="599" spans="1:24" x14ac:dyDescent="0.2">
      <c r="A599" s="312">
        <v>28</v>
      </c>
      <c r="B599" s="324" t="str">
        <f>IFERROR(VLOOKUP(A599,'Coverage Indicators - Section D'!$A$10:$Y$42,25,FALSE),"")</f>
        <v/>
      </c>
      <c r="C599" s="410" t="str">
        <f>IFERROR(IF(VLOOKUP(S599,'Disaggregation Records'!$D$93:$E$181,2,FALSE)=0,"",VLOOKUP(S599,'Disaggregation Records'!$D$93:$E$181,2,FALSE)),"")</f>
        <v/>
      </c>
      <c r="D599" s="410" t="str">
        <f>IFERROR(IF(VLOOKUP(S599,'Disaggregation Records'!$D$93:$F$181,3,FALSE)=0,"",VLOOKUP(S599,'Disaggregation Records'!$D$93:$F$181,3,FALSE)),"")</f>
        <v/>
      </c>
      <c r="E599" s="326"/>
      <c r="F599" s="326"/>
      <c r="G599" s="327" t="str">
        <f t="shared" si="40"/>
        <v/>
      </c>
      <c r="H599" s="380"/>
      <c r="I599" s="381"/>
      <c r="J599" s="381"/>
      <c r="K599" s="381"/>
      <c r="L599" s="381"/>
      <c r="M599" s="381"/>
      <c r="N599" s="381"/>
      <c r="O599" s="381"/>
      <c r="P599" s="380"/>
      <c r="Q599" s="313"/>
      <c r="R599" s="412">
        <f t="shared" si="41"/>
        <v>132</v>
      </c>
      <c r="S599" s="412" t="str">
        <f t="shared" si="42"/>
        <v/>
      </c>
      <c r="T599" s="412" t="b">
        <f t="shared" si="43"/>
        <v>0</v>
      </c>
      <c r="U599" s="412" t="s">
        <v>1657</v>
      </c>
      <c r="V599" s="58"/>
      <c r="W599" s="164"/>
      <c r="X599" s="164"/>
    </row>
    <row r="600" spans="1:24" x14ac:dyDescent="0.2">
      <c r="A600" s="312">
        <v>28</v>
      </c>
      <c r="B600" s="324" t="str">
        <f>IFERROR(VLOOKUP(A600,'Coverage Indicators - Section D'!$A$10:$Y$42,25,FALSE),"")</f>
        <v/>
      </c>
      <c r="C600" s="410" t="str">
        <f>IFERROR(IF(VLOOKUP(S600,'Disaggregation Records'!$D$93:$E$181,2,FALSE)=0,"",VLOOKUP(S600,'Disaggregation Records'!$D$93:$E$181,2,FALSE)),"")</f>
        <v/>
      </c>
      <c r="D600" s="410" t="str">
        <f>IFERROR(IF(VLOOKUP(S600,'Disaggregation Records'!$D$93:$F$181,3,FALSE)=0,"",VLOOKUP(S600,'Disaggregation Records'!$D$93:$F$181,3,FALSE)),"")</f>
        <v/>
      </c>
      <c r="E600" s="326"/>
      <c r="F600" s="326"/>
      <c r="G600" s="327" t="str">
        <f t="shared" si="40"/>
        <v/>
      </c>
      <c r="H600" s="380"/>
      <c r="I600" s="381"/>
      <c r="J600" s="381"/>
      <c r="K600" s="381"/>
      <c r="L600" s="381"/>
      <c r="M600" s="381"/>
      <c r="N600" s="381"/>
      <c r="O600" s="381"/>
      <c r="P600" s="380"/>
      <c r="Q600" s="313"/>
      <c r="R600" s="412">
        <f t="shared" si="41"/>
        <v>133</v>
      </c>
      <c r="S600" s="412" t="str">
        <f t="shared" si="42"/>
        <v/>
      </c>
      <c r="T600" s="412" t="b">
        <f t="shared" si="43"/>
        <v>0</v>
      </c>
      <c r="U600" s="412" t="s">
        <v>1658</v>
      </c>
      <c r="V600" s="58"/>
      <c r="W600" s="164"/>
      <c r="X600" s="164"/>
    </row>
    <row r="601" spans="1:24" x14ac:dyDescent="0.2">
      <c r="A601" s="312">
        <v>28</v>
      </c>
      <c r="B601" s="324" t="str">
        <f>IFERROR(VLOOKUP(A601,'Coverage Indicators - Section D'!$A$10:$Y$42,25,FALSE),"")</f>
        <v/>
      </c>
      <c r="C601" s="410" t="str">
        <f>IFERROR(IF(VLOOKUP(S601,'Disaggregation Records'!$D$93:$E$181,2,FALSE)=0,"",VLOOKUP(S601,'Disaggregation Records'!$D$93:$E$181,2,FALSE)),"")</f>
        <v/>
      </c>
      <c r="D601" s="410" t="str">
        <f>IFERROR(IF(VLOOKUP(S601,'Disaggregation Records'!$D$93:$F$181,3,FALSE)=0,"",VLOOKUP(S601,'Disaggregation Records'!$D$93:$F$181,3,FALSE)),"")</f>
        <v/>
      </c>
      <c r="E601" s="326"/>
      <c r="F601" s="326"/>
      <c r="G601" s="327" t="str">
        <f t="shared" si="40"/>
        <v/>
      </c>
      <c r="H601" s="380"/>
      <c r="I601" s="381"/>
      <c r="J601" s="381"/>
      <c r="K601" s="381"/>
      <c r="L601" s="381"/>
      <c r="M601" s="381"/>
      <c r="N601" s="381"/>
      <c r="O601" s="381"/>
      <c r="P601" s="380"/>
      <c r="Q601" s="313"/>
      <c r="R601" s="412">
        <f t="shared" si="41"/>
        <v>134</v>
      </c>
      <c r="S601" s="412" t="str">
        <f t="shared" si="42"/>
        <v/>
      </c>
      <c r="T601" s="412" t="b">
        <f t="shared" si="43"/>
        <v>0</v>
      </c>
      <c r="U601" s="412" t="s">
        <v>1659</v>
      </c>
      <c r="V601" s="58"/>
      <c r="W601" s="164"/>
      <c r="X601" s="164"/>
    </row>
    <row r="602" spans="1:24" x14ac:dyDescent="0.2">
      <c r="A602" s="312">
        <v>28</v>
      </c>
      <c r="B602" s="324" t="str">
        <f>IFERROR(VLOOKUP(A602,'Coverage Indicators - Section D'!$A$10:$Y$42,25,FALSE),"")</f>
        <v/>
      </c>
      <c r="C602" s="410" t="str">
        <f>IFERROR(IF(VLOOKUP(S602,'Disaggregation Records'!$D$93:$E$181,2,FALSE)=0,"",VLOOKUP(S602,'Disaggregation Records'!$D$93:$E$181,2,FALSE)),"")</f>
        <v/>
      </c>
      <c r="D602" s="410" t="str">
        <f>IFERROR(IF(VLOOKUP(S602,'Disaggregation Records'!$D$93:$F$181,3,FALSE)=0,"",VLOOKUP(S602,'Disaggregation Records'!$D$93:$F$181,3,FALSE)),"")</f>
        <v/>
      </c>
      <c r="E602" s="326"/>
      <c r="F602" s="326"/>
      <c r="G602" s="327" t="str">
        <f t="shared" si="40"/>
        <v/>
      </c>
      <c r="H602" s="380"/>
      <c r="I602" s="381"/>
      <c r="J602" s="381"/>
      <c r="K602" s="381"/>
      <c r="L602" s="381"/>
      <c r="M602" s="381"/>
      <c r="N602" s="381"/>
      <c r="O602" s="381"/>
      <c r="P602" s="380"/>
      <c r="Q602" s="313"/>
      <c r="R602" s="412">
        <f t="shared" si="41"/>
        <v>135</v>
      </c>
      <c r="S602" s="412" t="str">
        <f t="shared" si="42"/>
        <v/>
      </c>
      <c r="T602" s="412" t="b">
        <f t="shared" si="43"/>
        <v>0</v>
      </c>
      <c r="U602" s="412" t="s">
        <v>1660</v>
      </c>
      <c r="V602" s="58"/>
      <c r="W602" s="164"/>
      <c r="X602" s="164"/>
    </row>
    <row r="603" spans="1:24" x14ac:dyDescent="0.2">
      <c r="A603" s="312">
        <v>28</v>
      </c>
      <c r="B603" s="324" t="str">
        <f>IFERROR(VLOOKUP(A603,'Coverage Indicators - Section D'!$A$10:$Y$42,25,FALSE),"")</f>
        <v/>
      </c>
      <c r="C603" s="410" t="str">
        <f>IFERROR(IF(VLOOKUP(S603,'Disaggregation Records'!$D$93:$E$181,2,FALSE)=0,"",VLOOKUP(S603,'Disaggregation Records'!$D$93:$E$181,2,FALSE)),"")</f>
        <v/>
      </c>
      <c r="D603" s="410" t="str">
        <f>IFERROR(IF(VLOOKUP(S603,'Disaggregation Records'!$D$93:$F$181,3,FALSE)=0,"",VLOOKUP(S603,'Disaggregation Records'!$D$93:$F$181,3,FALSE)),"")</f>
        <v/>
      </c>
      <c r="E603" s="326"/>
      <c r="F603" s="326"/>
      <c r="G603" s="327" t="str">
        <f t="shared" si="40"/>
        <v/>
      </c>
      <c r="H603" s="380"/>
      <c r="I603" s="381"/>
      <c r="J603" s="381"/>
      <c r="K603" s="381"/>
      <c r="L603" s="381"/>
      <c r="M603" s="381"/>
      <c r="N603" s="381"/>
      <c r="O603" s="381"/>
      <c r="P603" s="380"/>
      <c r="Q603" s="313"/>
      <c r="R603" s="412">
        <f t="shared" si="41"/>
        <v>136</v>
      </c>
      <c r="S603" s="412" t="str">
        <f t="shared" si="42"/>
        <v/>
      </c>
      <c r="T603" s="412" t="b">
        <f t="shared" si="43"/>
        <v>0</v>
      </c>
      <c r="U603" s="412" t="s">
        <v>1661</v>
      </c>
      <c r="V603" s="58"/>
      <c r="W603" s="164"/>
      <c r="X603" s="164"/>
    </row>
    <row r="604" spans="1:24" x14ac:dyDescent="0.2">
      <c r="A604" s="312">
        <v>28</v>
      </c>
      <c r="B604" s="324" t="str">
        <f>IFERROR(VLOOKUP(A604,'Coverage Indicators - Section D'!$A$10:$Y$42,25,FALSE),"")</f>
        <v/>
      </c>
      <c r="C604" s="410" t="str">
        <f>IFERROR(IF(VLOOKUP(S604,'Disaggregation Records'!$D$93:$E$181,2,FALSE)=0,"",VLOOKUP(S604,'Disaggregation Records'!$D$93:$E$181,2,FALSE)),"")</f>
        <v/>
      </c>
      <c r="D604" s="410" t="str">
        <f>IFERROR(IF(VLOOKUP(S604,'Disaggregation Records'!$D$93:$F$181,3,FALSE)=0,"",VLOOKUP(S604,'Disaggregation Records'!$D$93:$F$181,3,FALSE)),"")</f>
        <v/>
      </c>
      <c r="E604" s="326"/>
      <c r="F604" s="326"/>
      <c r="G604" s="327" t="str">
        <f t="shared" si="40"/>
        <v/>
      </c>
      <c r="H604" s="380"/>
      <c r="I604" s="381"/>
      <c r="J604" s="381"/>
      <c r="K604" s="381"/>
      <c r="L604" s="381"/>
      <c r="M604" s="381"/>
      <c r="N604" s="381"/>
      <c r="O604" s="381"/>
      <c r="P604" s="380"/>
      <c r="Q604" s="313"/>
      <c r="R604" s="412">
        <f t="shared" si="41"/>
        <v>137</v>
      </c>
      <c r="S604" s="412" t="str">
        <f t="shared" si="42"/>
        <v/>
      </c>
      <c r="T604" s="412" t="b">
        <f t="shared" si="43"/>
        <v>0</v>
      </c>
      <c r="U604" s="412" t="s">
        <v>1662</v>
      </c>
      <c r="V604" s="58"/>
      <c r="W604" s="164"/>
      <c r="X604" s="164"/>
    </row>
    <row r="605" spans="1:24" x14ac:dyDescent="0.2">
      <c r="A605" s="312">
        <v>28</v>
      </c>
      <c r="B605" s="324" t="str">
        <f>IFERROR(VLOOKUP(A605,'Coverage Indicators - Section D'!$A$10:$Y$42,25,FALSE),"")</f>
        <v/>
      </c>
      <c r="C605" s="410" t="str">
        <f>IFERROR(IF(VLOOKUP(S605,'Disaggregation Records'!$D$93:$E$181,2,FALSE)=0,"",VLOOKUP(S605,'Disaggregation Records'!$D$93:$E$181,2,FALSE)),"")</f>
        <v/>
      </c>
      <c r="D605" s="410" t="str">
        <f>IFERROR(IF(VLOOKUP(S605,'Disaggregation Records'!$D$93:$F$181,3,FALSE)=0,"",VLOOKUP(S605,'Disaggregation Records'!$D$93:$F$181,3,FALSE)),"")</f>
        <v/>
      </c>
      <c r="E605" s="326"/>
      <c r="F605" s="326"/>
      <c r="G605" s="327" t="str">
        <f t="shared" si="40"/>
        <v/>
      </c>
      <c r="H605" s="380"/>
      <c r="I605" s="381"/>
      <c r="J605" s="381"/>
      <c r="K605" s="381"/>
      <c r="L605" s="381"/>
      <c r="M605" s="381"/>
      <c r="N605" s="381"/>
      <c r="O605" s="381"/>
      <c r="P605" s="380"/>
      <c r="Q605" s="313"/>
      <c r="R605" s="412">
        <f t="shared" si="41"/>
        <v>138</v>
      </c>
      <c r="S605" s="412" t="str">
        <f t="shared" si="42"/>
        <v/>
      </c>
      <c r="T605" s="412" t="b">
        <f t="shared" si="43"/>
        <v>0</v>
      </c>
      <c r="U605" s="412" t="s">
        <v>1663</v>
      </c>
      <c r="V605" s="58"/>
      <c r="W605" s="164"/>
      <c r="X605" s="164"/>
    </row>
    <row r="606" spans="1:24" x14ac:dyDescent="0.2">
      <c r="A606" s="312">
        <v>28</v>
      </c>
      <c r="B606" s="324" t="str">
        <f>IFERROR(VLOOKUP(A606,'Coverage Indicators - Section D'!$A$10:$Y$42,25,FALSE),"")</f>
        <v/>
      </c>
      <c r="C606" s="410" t="str">
        <f>IFERROR(IF(VLOOKUP(S606,'Disaggregation Records'!$D$93:$E$181,2,FALSE)=0,"",VLOOKUP(S606,'Disaggregation Records'!$D$93:$E$181,2,FALSE)),"")</f>
        <v/>
      </c>
      <c r="D606" s="410" t="str">
        <f>IFERROR(IF(VLOOKUP(S606,'Disaggregation Records'!$D$93:$F$181,3,FALSE)=0,"",VLOOKUP(S606,'Disaggregation Records'!$D$93:$F$181,3,FALSE)),"")</f>
        <v/>
      </c>
      <c r="E606" s="326"/>
      <c r="F606" s="326"/>
      <c r="G606" s="327" t="str">
        <f t="shared" si="40"/>
        <v/>
      </c>
      <c r="H606" s="380"/>
      <c r="I606" s="381"/>
      <c r="J606" s="381"/>
      <c r="K606" s="381"/>
      <c r="L606" s="381"/>
      <c r="M606" s="381"/>
      <c r="N606" s="381"/>
      <c r="O606" s="381"/>
      <c r="P606" s="380"/>
      <c r="Q606" s="313"/>
      <c r="R606" s="412">
        <f t="shared" si="41"/>
        <v>139</v>
      </c>
      <c r="S606" s="412" t="str">
        <f t="shared" si="42"/>
        <v/>
      </c>
      <c r="T606" s="412" t="b">
        <f t="shared" si="43"/>
        <v>0</v>
      </c>
      <c r="U606" s="412" t="s">
        <v>1664</v>
      </c>
      <c r="V606" s="58"/>
      <c r="W606" s="164"/>
      <c r="X606" s="164"/>
    </row>
    <row r="607" spans="1:24" x14ac:dyDescent="0.2">
      <c r="A607" s="312">
        <v>29</v>
      </c>
      <c r="B607" s="324" t="str">
        <f>IFERROR(VLOOKUP(A607,'Coverage Indicators - Section D'!$A$10:$Y$42,25,FALSE),"")</f>
        <v/>
      </c>
      <c r="C607" s="410" t="str">
        <f>IFERROR(IF(VLOOKUP(S607,'Disaggregation Records'!$D$93:$E$181,2,FALSE)=0,"",VLOOKUP(S607,'Disaggregation Records'!$D$93:$E$181,2,FALSE)),"")</f>
        <v/>
      </c>
      <c r="D607" s="410" t="str">
        <f>IFERROR(IF(VLOOKUP(S607,'Disaggregation Records'!$D$93:$F$181,3,FALSE)=0,"",VLOOKUP(S607,'Disaggregation Records'!$D$93:$F$181,3,FALSE)),"")</f>
        <v/>
      </c>
      <c r="E607" s="326"/>
      <c r="F607" s="326"/>
      <c r="G607" s="327" t="str">
        <f t="shared" si="40"/>
        <v/>
      </c>
      <c r="H607" s="380"/>
      <c r="I607" s="381"/>
      <c r="J607" s="381"/>
      <c r="K607" s="381"/>
      <c r="L607" s="381"/>
      <c r="M607" s="381"/>
      <c r="N607" s="381"/>
      <c r="O607" s="381"/>
      <c r="P607" s="380"/>
      <c r="Q607" s="313"/>
      <c r="R607" s="412">
        <f t="shared" si="41"/>
        <v>140</v>
      </c>
      <c r="S607" s="412" t="str">
        <f t="shared" si="42"/>
        <v/>
      </c>
      <c r="T607" s="412" t="b">
        <f t="shared" si="43"/>
        <v>0</v>
      </c>
      <c r="U607" s="412" t="s">
        <v>1665</v>
      </c>
      <c r="V607" s="58"/>
      <c r="W607" s="164"/>
      <c r="X607" s="164"/>
    </row>
    <row r="608" spans="1:24" x14ac:dyDescent="0.2">
      <c r="A608" s="312">
        <v>29</v>
      </c>
      <c r="B608" s="324" t="str">
        <f>IFERROR(VLOOKUP(A608,'Coverage Indicators - Section D'!$A$10:$Y$42,25,FALSE),"")</f>
        <v/>
      </c>
      <c r="C608" s="410" t="str">
        <f>IFERROR(IF(VLOOKUP(S608,'Disaggregation Records'!$D$93:$E$181,2,FALSE)=0,"",VLOOKUP(S608,'Disaggregation Records'!$D$93:$E$181,2,FALSE)),"")</f>
        <v/>
      </c>
      <c r="D608" s="410" t="str">
        <f>IFERROR(IF(VLOOKUP(S608,'Disaggregation Records'!$D$93:$F$181,3,FALSE)=0,"",VLOOKUP(S608,'Disaggregation Records'!$D$93:$F$181,3,FALSE)),"")</f>
        <v/>
      </c>
      <c r="E608" s="326"/>
      <c r="F608" s="326"/>
      <c r="G608" s="327" t="str">
        <f t="shared" si="40"/>
        <v/>
      </c>
      <c r="H608" s="380"/>
      <c r="I608" s="381"/>
      <c r="J608" s="381"/>
      <c r="K608" s="381"/>
      <c r="L608" s="381"/>
      <c r="M608" s="381"/>
      <c r="N608" s="381"/>
      <c r="O608" s="381"/>
      <c r="P608" s="380"/>
      <c r="Q608" s="313"/>
      <c r="R608" s="412">
        <f t="shared" si="41"/>
        <v>141</v>
      </c>
      <c r="S608" s="412" t="str">
        <f t="shared" si="42"/>
        <v/>
      </c>
      <c r="T608" s="412" t="b">
        <f t="shared" si="43"/>
        <v>0</v>
      </c>
      <c r="U608" s="412" t="s">
        <v>1666</v>
      </c>
      <c r="V608" s="58"/>
      <c r="W608" s="164"/>
      <c r="X608" s="164"/>
    </row>
    <row r="609" spans="1:24" x14ac:dyDescent="0.2">
      <c r="A609" s="312">
        <v>29</v>
      </c>
      <c r="B609" s="324" t="str">
        <f>IFERROR(VLOOKUP(A609,'Coverage Indicators - Section D'!$A$10:$Y$42,25,FALSE),"")</f>
        <v/>
      </c>
      <c r="C609" s="410" t="str">
        <f>IFERROR(IF(VLOOKUP(S609,'Disaggregation Records'!$D$93:$E$181,2,FALSE)=0,"",VLOOKUP(S609,'Disaggregation Records'!$D$93:$E$181,2,FALSE)),"")</f>
        <v/>
      </c>
      <c r="D609" s="410" t="str">
        <f>IFERROR(IF(VLOOKUP(S609,'Disaggregation Records'!$D$93:$F$181,3,FALSE)=0,"",VLOOKUP(S609,'Disaggregation Records'!$D$93:$F$181,3,FALSE)),"")</f>
        <v/>
      </c>
      <c r="E609" s="326"/>
      <c r="F609" s="326"/>
      <c r="G609" s="327" t="str">
        <f t="shared" si="40"/>
        <v/>
      </c>
      <c r="H609" s="380"/>
      <c r="I609" s="381"/>
      <c r="J609" s="381"/>
      <c r="K609" s="381"/>
      <c r="L609" s="381"/>
      <c r="M609" s="381"/>
      <c r="N609" s="381"/>
      <c r="O609" s="381"/>
      <c r="P609" s="380"/>
      <c r="Q609" s="313"/>
      <c r="R609" s="412">
        <f t="shared" si="41"/>
        <v>142</v>
      </c>
      <c r="S609" s="412" t="str">
        <f t="shared" si="42"/>
        <v/>
      </c>
      <c r="T609" s="412" t="b">
        <f t="shared" si="43"/>
        <v>0</v>
      </c>
      <c r="U609" s="412" t="s">
        <v>1667</v>
      </c>
      <c r="V609" s="58"/>
      <c r="W609" s="164"/>
      <c r="X609" s="164"/>
    </row>
    <row r="610" spans="1:24" x14ac:dyDescent="0.2">
      <c r="A610" s="312">
        <v>29</v>
      </c>
      <c r="B610" s="324" t="str">
        <f>IFERROR(VLOOKUP(A610,'Coverage Indicators - Section D'!$A$10:$Y$42,25,FALSE),"")</f>
        <v/>
      </c>
      <c r="C610" s="410" t="str">
        <f>IFERROR(IF(VLOOKUP(S610,'Disaggregation Records'!$D$93:$E$181,2,FALSE)=0,"",VLOOKUP(S610,'Disaggregation Records'!$D$93:$E$181,2,FALSE)),"")</f>
        <v/>
      </c>
      <c r="D610" s="410" t="str">
        <f>IFERROR(IF(VLOOKUP(S610,'Disaggregation Records'!$D$93:$F$181,3,FALSE)=0,"",VLOOKUP(S610,'Disaggregation Records'!$D$93:$F$181,3,FALSE)),"")</f>
        <v/>
      </c>
      <c r="E610" s="326"/>
      <c r="F610" s="326"/>
      <c r="G610" s="327" t="str">
        <f t="shared" si="40"/>
        <v/>
      </c>
      <c r="H610" s="380"/>
      <c r="I610" s="381"/>
      <c r="J610" s="381"/>
      <c r="K610" s="381"/>
      <c r="L610" s="381"/>
      <c r="M610" s="381"/>
      <c r="N610" s="381"/>
      <c r="O610" s="381"/>
      <c r="P610" s="380"/>
      <c r="Q610" s="313"/>
      <c r="R610" s="412">
        <f t="shared" si="41"/>
        <v>143</v>
      </c>
      <c r="S610" s="412" t="str">
        <f t="shared" si="42"/>
        <v/>
      </c>
      <c r="T610" s="412" t="b">
        <f t="shared" si="43"/>
        <v>0</v>
      </c>
      <c r="U610" s="412" t="s">
        <v>1668</v>
      </c>
      <c r="V610" s="58"/>
      <c r="W610" s="164"/>
      <c r="X610" s="164"/>
    </row>
    <row r="611" spans="1:24" x14ac:dyDescent="0.2">
      <c r="A611" s="312">
        <v>29</v>
      </c>
      <c r="B611" s="324" t="str">
        <f>IFERROR(VLOOKUP(A611,'Coverage Indicators - Section D'!$A$10:$Y$42,25,FALSE),"")</f>
        <v/>
      </c>
      <c r="C611" s="410" t="str">
        <f>IFERROR(IF(VLOOKUP(S611,'Disaggregation Records'!$D$93:$E$181,2,FALSE)=0,"",VLOOKUP(S611,'Disaggregation Records'!$D$93:$E$181,2,FALSE)),"")</f>
        <v/>
      </c>
      <c r="D611" s="410" t="str">
        <f>IFERROR(IF(VLOOKUP(S611,'Disaggregation Records'!$D$93:$F$181,3,FALSE)=0,"",VLOOKUP(S611,'Disaggregation Records'!$D$93:$F$181,3,FALSE)),"")</f>
        <v/>
      </c>
      <c r="E611" s="326"/>
      <c r="F611" s="326"/>
      <c r="G611" s="327" t="str">
        <f t="shared" si="40"/>
        <v/>
      </c>
      <c r="H611" s="380"/>
      <c r="I611" s="381"/>
      <c r="J611" s="381"/>
      <c r="K611" s="381"/>
      <c r="L611" s="381"/>
      <c r="M611" s="381"/>
      <c r="N611" s="381"/>
      <c r="O611" s="381"/>
      <c r="P611" s="380"/>
      <c r="Q611" s="313"/>
      <c r="R611" s="412">
        <f t="shared" si="41"/>
        <v>144</v>
      </c>
      <c r="S611" s="412" t="str">
        <f t="shared" si="42"/>
        <v/>
      </c>
      <c r="T611" s="412" t="b">
        <f t="shared" si="43"/>
        <v>0</v>
      </c>
      <c r="U611" s="412" t="s">
        <v>1669</v>
      </c>
      <c r="V611" s="58"/>
      <c r="W611" s="164"/>
      <c r="X611" s="164"/>
    </row>
    <row r="612" spans="1:24" x14ac:dyDescent="0.2">
      <c r="A612" s="312">
        <v>29</v>
      </c>
      <c r="B612" s="324" t="str">
        <f>IFERROR(VLOOKUP(A612,'Coverage Indicators - Section D'!$A$10:$Y$42,25,FALSE),"")</f>
        <v/>
      </c>
      <c r="C612" s="410" t="str">
        <f>IFERROR(IF(VLOOKUP(S612,'Disaggregation Records'!$D$93:$E$181,2,FALSE)=0,"",VLOOKUP(S612,'Disaggregation Records'!$D$93:$E$181,2,FALSE)),"")</f>
        <v/>
      </c>
      <c r="D612" s="410" t="str">
        <f>IFERROR(IF(VLOOKUP(S612,'Disaggregation Records'!$D$93:$F$181,3,FALSE)=0,"",VLOOKUP(S612,'Disaggregation Records'!$D$93:$F$181,3,FALSE)),"")</f>
        <v/>
      </c>
      <c r="E612" s="326"/>
      <c r="F612" s="326"/>
      <c r="G612" s="327" t="str">
        <f t="shared" si="40"/>
        <v/>
      </c>
      <c r="H612" s="380"/>
      <c r="I612" s="381"/>
      <c r="J612" s="381"/>
      <c r="K612" s="381"/>
      <c r="L612" s="381"/>
      <c r="M612" s="381"/>
      <c r="N612" s="381"/>
      <c r="O612" s="381"/>
      <c r="P612" s="380"/>
      <c r="Q612" s="313"/>
      <c r="R612" s="412">
        <f t="shared" si="41"/>
        <v>145</v>
      </c>
      <c r="S612" s="412" t="str">
        <f t="shared" si="42"/>
        <v/>
      </c>
      <c r="T612" s="412" t="b">
        <f t="shared" si="43"/>
        <v>0</v>
      </c>
      <c r="U612" s="412" t="s">
        <v>1670</v>
      </c>
      <c r="V612" s="58"/>
      <c r="W612" s="164"/>
      <c r="X612" s="164"/>
    </row>
    <row r="613" spans="1:24" x14ac:dyDescent="0.2">
      <c r="A613" s="312">
        <v>29</v>
      </c>
      <c r="B613" s="324" t="str">
        <f>IFERROR(VLOOKUP(A613,'Coverage Indicators - Section D'!$A$10:$Y$42,25,FALSE),"")</f>
        <v/>
      </c>
      <c r="C613" s="410" t="str">
        <f>IFERROR(IF(VLOOKUP(S613,'Disaggregation Records'!$D$93:$E$181,2,FALSE)=0,"",VLOOKUP(S613,'Disaggregation Records'!$D$93:$E$181,2,FALSE)),"")</f>
        <v/>
      </c>
      <c r="D613" s="410" t="str">
        <f>IFERROR(IF(VLOOKUP(S613,'Disaggregation Records'!$D$93:$F$181,3,FALSE)=0,"",VLOOKUP(S613,'Disaggregation Records'!$D$93:$F$181,3,FALSE)),"")</f>
        <v/>
      </c>
      <c r="E613" s="326"/>
      <c r="F613" s="326"/>
      <c r="G613" s="327" t="str">
        <f t="shared" si="40"/>
        <v/>
      </c>
      <c r="H613" s="380"/>
      <c r="I613" s="381"/>
      <c r="J613" s="381"/>
      <c r="K613" s="381"/>
      <c r="L613" s="381"/>
      <c r="M613" s="381"/>
      <c r="N613" s="381"/>
      <c r="O613" s="381"/>
      <c r="P613" s="380"/>
      <c r="Q613" s="313"/>
      <c r="R613" s="412">
        <f t="shared" si="41"/>
        <v>146</v>
      </c>
      <c r="S613" s="412" t="str">
        <f t="shared" si="42"/>
        <v/>
      </c>
      <c r="T613" s="412" t="b">
        <f t="shared" si="43"/>
        <v>0</v>
      </c>
      <c r="U613" s="412" t="s">
        <v>1671</v>
      </c>
      <c r="V613" s="58"/>
      <c r="W613" s="164"/>
      <c r="X613" s="164"/>
    </row>
    <row r="614" spans="1:24" x14ac:dyDescent="0.2">
      <c r="A614" s="312">
        <v>29</v>
      </c>
      <c r="B614" s="324" t="str">
        <f>IFERROR(VLOOKUP(A614,'Coverage Indicators - Section D'!$A$10:$Y$42,25,FALSE),"")</f>
        <v/>
      </c>
      <c r="C614" s="410" t="str">
        <f>IFERROR(IF(VLOOKUP(S614,'Disaggregation Records'!$D$93:$E$181,2,FALSE)=0,"",VLOOKUP(S614,'Disaggregation Records'!$D$93:$E$181,2,FALSE)),"")</f>
        <v/>
      </c>
      <c r="D614" s="410" t="str">
        <f>IFERROR(IF(VLOOKUP(S614,'Disaggregation Records'!$D$93:$F$181,3,FALSE)=0,"",VLOOKUP(S614,'Disaggregation Records'!$D$93:$F$181,3,FALSE)),"")</f>
        <v/>
      </c>
      <c r="E614" s="326"/>
      <c r="F614" s="326"/>
      <c r="G614" s="327" t="str">
        <f t="shared" si="40"/>
        <v/>
      </c>
      <c r="H614" s="380"/>
      <c r="I614" s="381"/>
      <c r="J614" s="381"/>
      <c r="K614" s="381"/>
      <c r="L614" s="381"/>
      <c r="M614" s="381"/>
      <c r="N614" s="381"/>
      <c r="O614" s="381"/>
      <c r="P614" s="380"/>
      <c r="Q614" s="313"/>
      <c r="R614" s="412">
        <f t="shared" si="41"/>
        <v>147</v>
      </c>
      <c r="S614" s="412" t="str">
        <f t="shared" si="42"/>
        <v/>
      </c>
      <c r="T614" s="412" t="b">
        <f t="shared" si="43"/>
        <v>0</v>
      </c>
      <c r="U614" s="412" t="s">
        <v>1672</v>
      </c>
      <c r="V614" s="58"/>
      <c r="W614" s="164"/>
      <c r="X614" s="164"/>
    </row>
    <row r="615" spans="1:24" x14ac:dyDescent="0.2">
      <c r="A615" s="312">
        <v>29</v>
      </c>
      <c r="B615" s="324" t="str">
        <f>IFERROR(VLOOKUP(A615,'Coverage Indicators - Section D'!$A$10:$Y$42,25,FALSE),"")</f>
        <v/>
      </c>
      <c r="C615" s="410" t="str">
        <f>IFERROR(IF(VLOOKUP(S615,'Disaggregation Records'!$D$93:$E$181,2,FALSE)=0,"",VLOOKUP(S615,'Disaggregation Records'!$D$93:$E$181,2,FALSE)),"")</f>
        <v/>
      </c>
      <c r="D615" s="410" t="str">
        <f>IFERROR(IF(VLOOKUP(S615,'Disaggregation Records'!$D$93:$F$181,3,FALSE)=0,"",VLOOKUP(S615,'Disaggregation Records'!$D$93:$F$181,3,FALSE)),"")</f>
        <v/>
      </c>
      <c r="E615" s="326"/>
      <c r="F615" s="326"/>
      <c r="G615" s="327" t="str">
        <f t="shared" si="40"/>
        <v/>
      </c>
      <c r="H615" s="380"/>
      <c r="I615" s="381"/>
      <c r="J615" s="381"/>
      <c r="K615" s="381"/>
      <c r="L615" s="381"/>
      <c r="M615" s="381"/>
      <c r="N615" s="381"/>
      <c r="O615" s="381"/>
      <c r="P615" s="380"/>
      <c r="Q615" s="313"/>
      <c r="R615" s="412">
        <f t="shared" si="41"/>
        <v>148</v>
      </c>
      <c r="S615" s="412" t="str">
        <f t="shared" si="42"/>
        <v/>
      </c>
      <c r="T615" s="412" t="b">
        <f t="shared" si="43"/>
        <v>0</v>
      </c>
      <c r="U615" s="412" t="s">
        <v>1673</v>
      </c>
      <c r="V615" s="58"/>
      <c r="W615" s="164"/>
      <c r="X615" s="164"/>
    </row>
    <row r="616" spans="1:24" x14ac:dyDescent="0.2">
      <c r="A616" s="312">
        <v>29</v>
      </c>
      <c r="B616" s="324" t="str">
        <f>IFERROR(VLOOKUP(A616,'Coverage Indicators - Section D'!$A$10:$Y$42,25,FALSE),"")</f>
        <v/>
      </c>
      <c r="C616" s="410" t="str">
        <f>IFERROR(IF(VLOOKUP(S616,'Disaggregation Records'!$D$93:$E$181,2,FALSE)=0,"",VLOOKUP(S616,'Disaggregation Records'!$D$93:$E$181,2,FALSE)),"")</f>
        <v/>
      </c>
      <c r="D616" s="410" t="str">
        <f>IFERROR(IF(VLOOKUP(S616,'Disaggregation Records'!$D$93:$F$181,3,FALSE)=0,"",VLOOKUP(S616,'Disaggregation Records'!$D$93:$F$181,3,FALSE)),"")</f>
        <v/>
      </c>
      <c r="E616" s="326"/>
      <c r="F616" s="326"/>
      <c r="G616" s="327" t="str">
        <f t="shared" si="40"/>
        <v/>
      </c>
      <c r="H616" s="380"/>
      <c r="I616" s="381"/>
      <c r="J616" s="381"/>
      <c r="K616" s="381"/>
      <c r="L616" s="381"/>
      <c r="M616" s="381"/>
      <c r="N616" s="381"/>
      <c r="O616" s="381"/>
      <c r="P616" s="380"/>
      <c r="Q616" s="313"/>
      <c r="R616" s="412">
        <f t="shared" si="41"/>
        <v>149</v>
      </c>
      <c r="S616" s="412" t="str">
        <f t="shared" si="42"/>
        <v/>
      </c>
      <c r="T616" s="412" t="b">
        <f t="shared" si="43"/>
        <v>0</v>
      </c>
      <c r="U616" s="412" t="s">
        <v>1674</v>
      </c>
      <c r="V616" s="58"/>
      <c r="W616" s="164"/>
      <c r="X616" s="164"/>
    </row>
    <row r="617" spans="1:24" x14ac:dyDescent="0.2">
      <c r="A617" s="312">
        <v>30</v>
      </c>
      <c r="B617" s="324" t="str">
        <f>IFERROR(VLOOKUP(A617,'Coverage Indicators - Section D'!$A$10:$Y$42,25,FALSE),"")</f>
        <v/>
      </c>
      <c r="C617" s="410" t="str">
        <f>IFERROR(IF(VLOOKUP(S617,'Disaggregation Records'!$D$93:$E$181,2,FALSE)=0,"",VLOOKUP(S617,'Disaggregation Records'!$D$93:$E$181,2,FALSE)),"")</f>
        <v/>
      </c>
      <c r="D617" s="410" t="str">
        <f>IFERROR(IF(VLOOKUP(S617,'Disaggregation Records'!$D$93:$F$181,3,FALSE)=0,"",VLOOKUP(S617,'Disaggregation Records'!$D$93:$F$181,3,FALSE)),"")</f>
        <v/>
      </c>
      <c r="E617" s="326"/>
      <c r="F617" s="326"/>
      <c r="G617" s="327" t="str">
        <f t="shared" si="40"/>
        <v/>
      </c>
      <c r="H617" s="380"/>
      <c r="I617" s="381"/>
      <c r="J617" s="381"/>
      <c r="K617" s="381"/>
      <c r="L617" s="381"/>
      <c r="M617" s="381"/>
      <c r="N617" s="381"/>
      <c r="O617" s="381"/>
      <c r="P617" s="380"/>
      <c r="Q617" s="313"/>
      <c r="R617" s="412">
        <f t="shared" si="41"/>
        <v>150</v>
      </c>
      <c r="S617" s="412" t="str">
        <f t="shared" si="42"/>
        <v/>
      </c>
      <c r="T617" s="412" t="b">
        <f t="shared" si="43"/>
        <v>0</v>
      </c>
      <c r="U617" s="412" t="s">
        <v>1675</v>
      </c>
      <c r="V617" s="58"/>
      <c r="W617" s="164"/>
      <c r="X617" s="164"/>
    </row>
    <row r="618" spans="1:24" x14ac:dyDescent="0.2">
      <c r="A618" s="312">
        <v>30</v>
      </c>
      <c r="B618" s="324" t="str">
        <f>IFERROR(VLOOKUP(A618,'Coverage Indicators - Section D'!$A$10:$Y$42,25,FALSE),"")</f>
        <v/>
      </c>
      <c r="C618" s="410" t="str">
        <f>IFERROR(IF(VLOOKUP(S618,'Disaggregation Records'!$D$93:$E$181,2,FALSE)=0,"",VLOOKUP(S618,'Disaggregation Records'!$D$93:$E$181,2,FALSE)),"")</f>
        <v/>
      </c>
      <c r="D618" s="410" t="str">
        <f>IFERROR(IF(VLOOKUP(S618,'Disaggregation Records'!$D$93:$F$181,3,FALSE)=0,"",VLOOKUP(S618,'Disaggregation Records'!$D$93:$F$181,3,FALSE)),"")</f>
        <v/>
      </c>
      <c r="E618" s="326"/>
      <c r="F618" s="326"/>
      <c r="G618" s="327" t="str">
        <f t="shared" si="40"/>
        <v/>
      </c>
      <c r="H618" s="380"/>
      <c r="I618" s="381"/>
      <c r="J618" s="381"/>
      <c r="K618" s="381"/>
      <c r="L618" s="381"/>
      <c r="M618" s="381"/>
      <c r="N618" s="381"/>
      <c r="O618" s="381"/>
      <c r="P618" s="380"/>
      <c r="Q618" s="313"/>
      <c r="R618" s="412">
        <f t="shared" si="41"/>
        <v>151</v>
      </c>
      <c r="S618" s="412" t="str">
        <f t="shared" si="42"/>
        <v/>
      </c>
      <c r="T618" s="412" t="b">
        <f t="shared" si="43"/>
        <v>0</v>
      </c>
      <c r="U618" s="412" t="s">
        <v>1676</v>
      </c>
      <c r="V618" s="58"/>
      <c r="W618" s="164"/>
      <c r="X618" s="164"/>
    </row>
    <row r="619" spans="1:24" x14ac:dyDescent="0.2">
      <c r="A619" s="312">
        <v>30</v>
      </c>
      <c r="B619" s="324" t="str">
        <f>IFERROR(VLOOKUP(A619,'Coverage Indicators - Section D'!$A$10:$Y$42,25,FALSE),"")</f>
        <v/>
      </c>
      <c r="C619" s="410" t="str">
        <f>IFERROR(IF(VLOOKUP(S619,'Disaggregation Records'!$D$93:$E$181,2,FALSE)=0,"",VLOOKUP(S619,'Disaggregation Records'!$D$93:$E$181,2,FALSE)),"")</f>
        <v/>
      </c>
      <c r="D619" s="410" t="str">
        <f>IFERROR(IF(VLOOKUP(S619,'Disaggregation Records'!$D$93:$F$181,3,FALSE)=0,"",VLOOKUP(S619,'Disaggregation Records'!$D$93:$F$181,3,FALSE)),"")</f>
        <v/>
      </c>
      <c r="E619" s="326"/>
      <c r="F619" s="326"/>
      <c r="G619" s="327" t="str">
        <f t="shared" si="40"/>
        <v/>
      </c>
      <c r="H619" s="380"/>
      <c r="I619" s="381"/>
      <c r="J619" s="381"/>
      <c r="K619" s="381"/>
      <c r="L619" s="381"/>
      <c r="M619" s="381"/>
      <c r="N619" s="381"/>
      <c r="O619" s="381"/>
      <c r="P619" s="380"/>
      <c r="Q619" s="313"/>
      <c r="R619" s="412">
        <f t="shared" si="41"/>
        <v>152</v>
      </c>
      <c r="S619" s="412" t="str">
        <f t="shared" si="42"/>
        <v/>
      </c>
      <c r="T619" s="412" t="b">
        <f t="shared" si="43"/>
        <v>0</v>
      </c>
      <c r="U619" s="412" t="s">
        <v>1677</v>
      </c>
      <c r="V619" s="58"/>
      <c r="W619" s="164"/>
      <c r="X619" s="164"/>
    </row>
    <row r="620" spans="1:24" x14ac:dyDescent="0.2">
      <c r="A620" s="312">
        <v>30</v>
      </c>
      <c r="B620" s="324" t="str">
        <f>IFERROR(VLOOKUP(A620,'Coverage Indicators - Section D'!$A$10:$Y$42,25,FALSE),"")</f>
        <v/>
      </c>
      <c r="C620" s="410" t="str">
        <f>IFERROR(IF(VLOOKUP(S620,'Disaggregation Records'!$D$93:$E$181,2,FALSE)=0,"",VLOOKUP(S620,'Disaggregation Records'!$D$93:$E$181,2,FALSE)),"")</f>
        <v/>
      </c>
      <c r="D620" s="410" t="str">
        <f>IFERROR(IF(VLOOKUP(S620,'Disaggregation Records'!$D$93:$F$181,3,FALSE)=0,"",VLOOKUP(S620,'Disaggregation Records'!$D$93:$F$181,3,FALSE)),"")</f>
        <v/>
      </c>
      <c r="E620" s="326"/>
      <c r="F620" s="326"/>
      <c r="G620" s="327" t="str">
        <f t="shared" si="40"/>
        <v/>
      </c>
      <c r="H620" s="380"/>
      <c r="I620" s="381"/>
      <c r="J620" s="381"/>
      <c r="K620" s="381"/>
      <c r="L620" s="381"/>
      <c r="M620" s="381"/>
      <c r="N620" s="381"/>
      <c r="O620" s="381"/>
      <c r="P620" s="380"/>
      <c r="Q620" s="313"/>
      <c r="R620" s="412">
        <f t="shared" si="41"/>
        <v>153</v>
      </c>
      <c r="S620" s="412" t="str">
        <f t="shared" si="42"/>
        <v/>
      </c>
      <c r="T620" s="412" t="b">
        <f t="shared" si="43"/>
        <v>0</v>
      </c>
      <c r="U620" s="412" t="s">
        <v>1678</v>
      </c>
      <c r="V620" s="58"/>
      <c r="W620" s="164"/>
      <c r="X620" s="164"/>
    </row>
    <row r="621" spans="1:24" x14ac:dyDescent="0.2">
      <c r="A621" s="312">
        <v>30</v>
      </c>
      <c r="B621" s="324" t="str">
        <f>IFERROR(VLOOKUP(A621,'Coverage Indicators - Section D'!$A$10:$Y$42,25,FALSE),"")</f>
        <v/>
      </c>
      <c r="C621" s="410" t="str">
        <f>IFERROR(IF(VLOOKUP(S621,'Disaggregation Records'!$D$93:$E$181,2,FALSE)=0,"",VLOOKUP(S621,'Disaggregation Records'!$D$93:$E$181,2,FALSE)),"")</f>
        <v/>
      </c>
      <c r="D621" s="410" t="str">
        <f>IFERROR(IF(VLOOKUP(S621,'Disaggregation Records'!$D$93:$F$181,3,FALSE)=0,"",VLOOKUP(S621,'Disaggregation Records'!$D$93:$F$181,3,FALSE)),"")</f>
        <v/>
      </c>
      <c r="E621" s="326"/>
      <c r="F621" s="326"/>
      <c r="G621" s="327" t="str">
        <f t="shared" si="40"/>
        <v/>
      </c>
      <c r="H621" s="380"/>
      <c r="I621" s="381"/>
      <c r="J621" s="381"/>
      <c r="K621" s="381"/>
      <c r="L621" s="381"/>
      <c r="M621" s="381"/>
      <c r="N621" s="381"/>
      <c r="O621" s="381"/>
      <c r="P621" s="380"/>
      <c r="Q621" s="313"/>
      <c r="R621" s="412">
        <f t="shared" si="41"/>
        <v>154</v>
      </c>
      <c r="S621" s="412" t="str">
        <f t="shared" si="42"/>
        <v/>
      </c>
      <c r="T621" s="412" t="b">
        <f t="shared" si="43"/>
        <v>0</v>
      </c>
      <c r="U621" s="412" t="s">
        <v>1679</v>
      </c>
      <c r="V621" s="58"/>
      <c r="W621" s="164"/>
      <c r="X621" s="164"/>
    </row>
    <row r="622" spans="1:24" x14ac:dyDescent="0.2">
      <c r="A622" s="312">
        <v>30</v>
      </c>
      <c r="B622" s="324" t="str">
        <f>IFERROR(VLOOKUP(A622,'Coverage Indicators - Section D'!$A$10:$Y$42,25,FALSE),"")</f>
        <v/>
      </c>
      <c r="C622" s="410" t="str">
        <f>IFERROR(IF(VLOOKUP(S622,'Disaggregation Records'!$D$93:$E$181,2,FALSE)=0,"",VLOOKUP(S622,'Disaggregation Records'!$D$93:$E$181,2,FALSE)),"")</f>
        <v/>
      </c>
      <c r="D622" s="410" t="str">
        <f>IFERROR(IF(VLOOKUP(S622,'Disaggregation Records'!$D$93:$F$181,3,FALSE)=0,"",VLOOKUP(S622,'Disaggregation Records'!$D$93:$F$181,3,FALSE)),"")</f>
        <v/>
      </c>
      <c r="E622" s="326"/>
      <c r="F622" s="326"/>
      <c r="G622" s="327" t="str">
        <f t="shared" si="40"/>
        <v/>
      </c>
      <c r="H622" s="380"/>
      <c r="I622" s="381"/>
      <c r="J622" s="381"/>
      <c r="K622" s="381"/>
      <c r="L622" s="381"/>
      <c r="M622" s="381"/>
      <c r="N622" s="381"/>
      <c r="O622" s="381"/>
      <c r="P622" s="380"/>
      <c r="Q622" s="313"/>
      <c r="R622" s="412">
        <f t="shared" si="41"/>
        <v>155</v>
      </c>
      <c r="S622" s="412" t="str">
        <f t="shared" si="42"/>
        <v/>
      </c>
      <c r="T622" s="412" t="b">
        <f t="shared" si="43"/>
        <v>0</v>
      </c>
      <c r="U622" s="412" t="s">
        <v>1680</v>
      </c>
      <c r="V622" s="58"/>
      <c r="W622" s="164"/>
      <c r="X622" s="164"/>
    </row>
    <row r="623" spans="1:24" x14ac:dyDescent="0.2">
      <c r="A623" s="312">
        <v>30</v>
      </c>
      <c r="B623" s="324" t="str">
        <f>IFERROR(VLOOKUP(A623,'Coverage Indicators - Section D'!$A$10:$Y$42,25,FALSE),"")</f>
        <v/>
      </c>
      <c r="C623" s="410" t="str">
        <f>IFERROR(IF(VLOOKUP(S623,'Disaggregation Records'!$D$93:$E$181,2,FALSE)=0,"",VLOOKUP(S623,'Disaggregation Records'!$D$93:$E$181,2,FALSE)),"")</f>
        <v/>
      </c>
      <c r="D623" s="410" t="str">
        <f>IFERROR(IF(VLOOKUP(S623,'Disaggregation Records'!$D$93:$F$181,3,FALSE)=0,"",VLOOKUP(S623,'Disaggregation Records'!$D$93:$F$181,3,FALSE)),"")</f>
        <v/>
      </c>
      <c r="E623" s="326"/>
      <c r="F623" s="326"/>
      <c r="G623" s="327" t="str">
        <f t="shared" si="40"/>
        <v/>
      </c>
      <c r="H623" s="380"/>
      <c r="I623" s="381"/>
      <c r="J623" s="381"/>
      <c r="K623" s="381"/>
      <c r="L623" s="381"/>
      <c r="M623" s="381"/>
      <c r="N623" s="381"/>
      <c r="O623" s="381"/>
      <c r="P623" s="380"/>
      <c r="Q623" s="313"/>
      <c r="R623" s="412">
        <f t="shared" si="41"/>
        <v>156</v>
      </c>
      <c r="S623" s="412" t="str">
        <f t="shared" si="42"/>
        <v/>
      </c>
      <c r="T623" s="412" t="b">
        <f t="shared" si="43"/>
        <v>0</v>
      </c>
      <c r="U623" s="412" t="s">
        <v>1681</v>
      </c>
      <c r="V623" s="58"/>
      <c r="W623" s="164"/>
      <c r="X623" s="164"/>
    </row>
    <row r="624" spans="1:24" x14ac:dyDescent="0.2">
      <c r="A624" s="312">
        <v>30</v>
      </c>
      <c r="B624" s="324" t="str">
        <f>IFERROR(VLOOKUP(A624,'Coverage Indicators - Section D'!$A$10:$Y$42,25,FALSE),"")</f>
        <v/>
      </c>
      <c r="C624" s="410" t="str">
        <f>IFERROR(IF(VLOOKUP(S624,'Disaggregation Records'!$D$93:$E$181,2,FALSE)=0,"",VLOOKUP(S624,'Disaggregation Records'!$D$93:$E$181,2,FALSE)),"")</f>
        <v/>
      </c>
      <c r="D624" s="410" t="str">
        <f>IFERROR(IF(VLOOKUP(S624,'Disaggregation Records'!$D$93:$F$181,3,FALSE)=0,"",VLOOKUP(S624,'Disaggregation Records'!$D$93:$F$181,3,FALSE)),"")</f>
        <v/>
      </c>
      <c r="E624" s="326"/>
      <c r="F624" s="326"/>
      <c r="G624" s="327" t="str">
        <f t="shared" si="40"/>
        <v/>
      </c>
      <c r="H624" s="380"/>
      <c r="I624" s="381"/>
      <c r="J624" s="381"/>
      <c r="K624" s="381"/>
      <c r="L624" s="381"/>
      <c r="M624" s="381"/>
      <c r="N624" s="381"/>
      <c r="O624" s="381"/>
      <c r="P624" s="380"/>
      <c r="Q624" s="313"/>
      <c r="R624" s="412">
        <f t="shared" si="41"/>
        <v>157</v>
      </c>
      <c r="S624" s="412" t="str">
        <f t="shared" si="42"/>
        <v/>
      </c>
      <c r="T624" s="412" t="b">
        <f t="shared" si="43"/>
        <v>0</v>
      </c>
      <c r="U624" s="412" t="s">
        <v>1682</v>
      </c>
      <c r="V624" s="58"/>
      <c r="W624" s="164"/>
      <c r="X624" s="164"/>
    </row>
    <row r="625" spans="1:24" x14ac:dyDescent="0.2">
      <c r="A625" s="312">
        <v>30</v>
      </c>
      <c r="B625" s="324" t="str">
        <f>IFERROR(VLOOKUP(A625,'Coverage Indicators - Section D'!$A$10:$Y$42,25,FALSE),"")</f>
        <v/>
      </c>
      <c r="C625" s="410" t="str">
        <f>IFERROR(IF(VLOOKUP(S625,'Disaggregation Records'!$D$93:$E$181,2,FALSE)=0,"",VLOOKUP(S625,'Disaggregation Records'!$D$93:$E$181,2,FALSE)),"")</f>
        <v/>
      </c>
      <c r="D625" s="410" t="str">
        <f>IFERROR(IF(VLOOKUP(S625,'Disaggregation Records'!$D$93:$F$181,3,FALSE)=0,"",VLOOKUP(S625,'Disaggregation Records'!$D$93:$F$181,3,FALSE)),"")</f>
        <v/>
      </c>
      <c r="E625" s="326"/>
      <c r="F625" s="326"/>
      <c r="G625" s="327" t="str">
        <f t="shared" si="40"/>
        <v/>
      </c>
      <c r="H625" s="380"/>
      <c r="I625" s="381"/>
      <c r="J625" s="381"/>
      <c r="K625" s="381"/>
      <c r="L625" s="381"/>
      <c r="M625" s="381"/>
      <c r="N625" s="381"/>
      <c r="O625" s="381"/>
      <c r="P625" s="380"/>
      <c r="Q625" s="313"/>
      <c r="R625" s="412">
        <f t="shared" si="41"/>
        <v>158</v>
      </c>
      <c r="S625" s="412" t="str">
        <f t="shared" si="42"/>
        <v/>
      </c>
      <c r="T625" s="412" t="b">
        <f t="shared" si="43"/>
        <v>0</v>
      </c>
      <c r="U625" s="412" t="s">
        <v>1683</v>
      </c>
      <c r="V625" s="58"/>
      <c r="W625" s="164"/>
      <c r="X625" s="164"/>
    </row>
    <row r="626" spans="1:24" x14ac:dyDescent="0.2">
      <c r="A626" s="312">
        <v>30</v>
      </c>
      <c r="B626" s="324" t="str">
        <f>IFERROR(VLOOKUP(A626,'Coverage Indicators - Section D'!$A$10:$Y$42,25,FALSE),"")</f>
        <v/>
      </c>
      <c r="C626" s="410" t="str">
        <f>IFERROR(IF(VLOOKUP(S626,'Disaggregation Records'!$D$93:$E$181,2,FALSE)=0,"",VLOOKUP(S626,'Disaggregation Records'!$D$93:$E$181,2,FALSE)),"")</f>
        <v/>
      </c>
      <c r="D626" s="410" t="str">
        <f>IFERROR(IF(VLOOKUP(S626,'Disaggregation Records'!$D$93:$F$181,3,FALSE)=0,"",VLOOKUP(S626,'Disaggregation Records'!$D$93:$F$181,3,FALSE)),"")</f>
        <v/>
      </c>
      <c r="E626" s="326"/>
      <c r="F626" s="326"/>
      <c r="G626" s="327" t="str">
        <f t="shared" si="40"/>
        <v/>
      </c>
      <c r="H626" s="380"/>
      <c r="I626" s="381"/>
      <c r="J626" s="381"/>
      <c r="K626" s="381"/>
      <c r="L626" s="381"/>
      <c r="M626" s="381"/>
      <c r="N626" s="381"/>
      <c r="O626" s="381"/>
      <c r="P626" s="380"/>
      <c r="Q626" s="313"/>
      <c r="R626" s="412">
        <f t="shared" si="41"/>
        <v>159</v>
      </c>
      <c r="S626" s="412" t="str">
        <f t="shared" si="42"/>
        <v/>
      </c>
      <c r="T626" s="412" t="b">
        <f t="shared" si="43"/>
        <v>0</v>
      </c>
      <c r="U626" s="412" t="s">
        <v>1684</v>
      </c>
      <c r="V626" s="58"/>
      <c r="W626" s="164"/>
      <c r="X626" s="164"/>
    </row>
    <row r="627" spans="1:24" ht="17" thickBot="1" x14ac:dyDescent="0.25">
      <c r="A627" s="76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153"/>
      <c r="S627" s="153"/>
      <c r="T627" s="153"/>
      <c r="U627" s="153"/>
      <c r="V627" s="68"/>
      <c r="W627" s="164"/>
      <c r="X627" s="164"/>
    </row>
    <row r="628" spans="1:24" x14ac:dyDescent="0.2">
      <c r="W628" s="164"/>
      <c r="X628" s="164"/>
    </row>
    <row r="631" spans="1:24" x14ac:dyDescent="0.2">
      <c r="A631" s="78" t="s">
        <v>142</v>
      </c>
    </row>
  </sheetData>
  <sheetProtection sheet="1" objects="1" scenarios="1" formatCells="0" formatRows="0" sort="0" autoFilter="0"/>
  <mergeCells count="6">
    <mergeCell ref="A6:H6"/>
    <mergeCell ref="A165:H165"/>
    <mergeCell ref="A1:U1"/>
    <mergeCell ref="A2:Q2"/>
    <mergeCell ref="A324:Q324"/>
    <mergeCell ref="R324:U324"/>
  </mergeCells>
  <conditionalFormatting sqref="A8:D158">
    <cfRule type="expression" dxfId="22" priority="6">
      <formula>MOD($A8,2)=1</formula>
    </cfRule>
    <cfRule type="expression" dxfId="21" priority="7">
      <formula>MOD($A8,2)=0</formula>
    </cfRule>
  </conditionalFormatting>
  <conditionalFormatting sqref="A167:D317">
    <cfRule type="expression" dxfId="20" priority="4">
      <formula>MOD($A8,2)=1</formula>
    </cfRule>
    <cfRule type="expression" dxfId="19" priority="5">
      <formula>MOD($A167,2)=0</formula>
    </cfRule>
  </conditionalFormatting>
  <conditionalFormatting sqref="A326:D626">
    <cfRule type="expression" dxfId="18" priority="2">
      <formula>MOD($A326,2)=1</formula>
    </cfRule>
    <cfRule type="expression" dxfId="17" priority="3">
      <formula>MOD($A326,2)=0</formula>
    </cfRule>
  </conditionalFormatting>
  <conditionalFormatting sqref="A8:H158 A167:H317 A326:Q626">
    <cfRule type="expression" dxfId="16" priority="1">
      <formula>$C8=""</formula>
    </cfRule>
  </conditionalFormatting>
  <dataValidations count="11">
    <dataValidation type="decimal" allowBlank="1" showInputMessage="1" showErrorMessage="1" errorTitle="X-Author for Excel" error="Please enter a valid numeric value. Valid range for Impact Indicator Number is -1E+18 to 1E+18." promptTitle="X-Author for Excel" sqref="A8:A158">
      <formula1>-1000000000000000000</formula1>
      <formula2>1000000000000000000</formula2>
    </dataValidation>
    <dataValidation type="list" allowBlank="1" showInputMessage="1" showErrorMessage="1" errorTitle="X-Author for Excel" error="Please select a value from the drop-down." promptTitle="X-Author for Excel" sqref="F8:F158">
      <formula1>IF(IFERROR(ROWS(INDIRECT(SUBSTITUTE("AIM_Impact_Disaggregation__c.AIM_Baseline_Year__c"," ","_"))),-1) &lt; 0, XAuthorInvalidPicklistData,INDIRECT(SUBSTITUTE("AIM_Impact_Disaggregation__c.AIM_Baseline_Year__c"," ","_")))</formula1>
    </dataValidation>
    <dataValidation type="list" allowBlank="1" showInputMessage="1" showErrorMessage="1" errorTitle="X-Author for Excel" error="Please select either TRUE or FALSE from the dropdown." promptTitle="X-Author for Excel" sqref="L8:M158 L167:M317 T326:T626">
      <formula1>"TRUE,FALSE"</formula1>
    </dataValidation>
    <dataValidation type="custom" allowBlank="1" showInputMessage="1" showErrorMessage="1" errorTitle="X-Author for Excel" error="Id and Lookup fields are not editable." promptTitle="X-Author for Excel" sqref="N8:N158 N167:N317 U326:U626">
      <formula1>""</formula1>
    </dataValidation>
    <dataValidation type="decimal" allowBlank="1" showInputMessage="1" showErrorMessage="1" errorTitle="X-Author for Excel" error="Please enter a valid numeric value. Valid range for Outcome Indicator Number is -1E+18 to 1E+18." promptTitle="X-Author for Excel" sqref="A167:A317">
      <formula1>-1000000000000000000</formula1>
      <formula2>1000000000000000000</formula2>
    </dataValidation>
    <dataValidation type="list" allowBlank="1" showInputMessage="1" showErrorMessage="1" errorTitle="X-Author for Excel" error="Please select a value from the drop-down." promptTitle="X-Author for Excel" sqref="F167:F317">
      <formula1>IF(IFERROR(ROWS(INDIRECT(SUBSTITUTE("AIM_Outcome_Disaggregation__c.AIM_Baseline_Year__c"," ","_"))),-1) &lt; 0, XAuthorInvalidPicklistData,INDIRECT(SUBSTITUTE("AIM_Outcome_Disaggregation__c.AIM_Baseline_Year__c"," ","_")))</formula1>
    </dataValidation>
    <dataValidation type="decimal" allowBlank="1" showInputMessage="1" showErrorMessage="1" errorTitle="X-Author for Excel" error="Please enter a valid numeric value. Valid range for Coverage Indicator Number is -1E+18 to 1E+18." promptTitle="X-Author for Excel" sqref="A326:A626">
      <formula1>-1000000000000000000</formula1>
      <formula2>1000000000000000000</formula2>
    </dataValidation>
    <dataValidation type="decimal" allowBlank="1" showInputMessage="1" showErrorMessage="1" errorTitle="X-Author for Excel" error="Please enter a valid numeric value. Valid range for Baseline N# is -10000000000 to 10000000000." promptTitle="X-Author for Excel" sqref="E326:E626">
      <formula1>-10000000000</formula1>
      <formula2>10000000000</formula2>
    </dataValidation>
    <dataValidation type="decimal" allowBlank="1" showInputMessage="1" showErrorMessage="1" errorTitle="X-Author for Excel" error="Please enter a valid numeric value. Valid range for Baseline D# is -10000000000 to 10000000000." promptTitle="X-Author for Excel" sqref="F326:F626">
      <formula1>-10000000000</formula1>
      <formula2>10000000000</formula2>
    </dataValidation>
    <dataValidation type="decimal" allowBlank="1" showInputMessage="1" showErrorMessage="1" errorTitle="X-Author for Excel" error="Please enter a valid numeric value. Valid range for Baseline % is -99999.99 to 99999.99." promptTitle="X-Author for Excel" sqref="G326:G626">
      <formula1>-99999.99</formula1>
      <formula2>99999.99</formula2>
    </dataValidation>
    <dataValidation type="list" allowBlank="1" showInputMessage="1" showErrorMessage="1" errorTitle="X-Author for Excel" error="Please select a value from the drop-down." promptTitle="X-Author for Excel" sqref="H326:H626">
      <formula1>IF(IFERROR(ROWS(INDIRECT(SUBSTITUTE("AIM_Coverage_Disaggregation__c.AIM_Year__c"," ","_"))),-1) &lt; 0, XAuthorInvalidPicklistData,INDIRECT(SUBSTITUTE("AIM_Coverage_Disaggregation__c.AIM_Year__c"," ","_")))</formula1>
    </dataValidation>
  </dataValidations>
  <hyperlinks>
    <hyperlink ref="D4" location="_e6620337_bf44_48f3_a7fd_0125cc2c6be7" display="Coverage"/>
    <hyperlink ref="B4" location="_b9c6b527_c2c5_4200_bb21_b9257f2bb2c1" display="Impact "/>
    <hyperlink ref="C4" location="_a395564a_2e4f_42b7_9d4d_76ed548224d3" display="Outcome "/>
    <hyperlink ref="A631" location="' Disaggregation - Section E'!A4" display="' Disaggregation - Section E'!A4"/>
  </hyperlinks>
  <pageMargins left="0.7" right="0.7" top="0.75" bottom="0.75" header="0.3" footer="0.3"/>
  <pageSetup paperSize="8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/>
  <dimension ref="A1:AK420"/>
  <sheetViews>
    <sheetView showGridLines="0" zoomScale="85" zoomScaleNormal="85" zoomScalePageLayoutView="85" workbookViewId="0">
      <selection activeCell="E9" sqref="E9"/>
    </sheetView>
  </sheetViews>
  <sheetFormatPr baseColWidth="10" defaultColWidth="8.83203125" defaultRowHeight="16" x14ac:dyDescent="0.2"/>
  <cols>
    <col min="1" max="1" width="12" style="6" customWidth="1"/>
    <col min="2" max="2" width="30.6640625" style="6" customWidth="1"/>
    <col min="3" max="3" width="25.6640625" style="6" customWidth="1"/>
    <col min="4" max="4" width="32.6640625" style="6" customWidth="1"/>
    <col min="5" max="5" width="30.6640625" style="6" customWidth="1"/>
    <col min="6" max="6" width="24.1640625" style="6" hidden="1" customWidth="1"/>
    <col min="7" max="7" width="21.33203125" style="6" hidden="1" customWidth="1"/>
    <col min="8" max="8" width="35.33203125" style="6" hidden="1" customWidth="1"/>
    <col min="9" max="9" width="31.6640625" style="6" hidden="1" customWidth="1"/>
    <col min="10" max="10" width="26.83203125" style="6" hidden="1" customWidth="1"/>
    <col min="11" max="12" width="8.1640625" style="6" hidden="1" customWidth="1"/>
    <col min="13" max="13" width="0.5" style="6" customWidth="1"/>
    <col min="14" max="14" width="8.1640625" style="6" hidden="1" customWidth="1"/>
    <col min="15" max="15" width="28.33203125" style="6" hidden="1" customWidth="1"/>
    <col min="16" max="16" width="8.83203125" style="6" hidden="1" customWidth="1"/>
    <col min="17" max="17" width="13.6640625" style="6" hidden="1" customWidth="1"/>
    <col min="18" max="19" width="14.1640625" style="6" hidden="1" customWidth="1"/>
    <col min="20" max="21" width="22.33203125" style="6" hidden="1" customWidth="1"/>
    <col min="22" max="22" width="2" style="6" hidden="1" customWidth="1"/>
    <col min="23" max="23" width="26.6640625" style="6" customWidth="1"/>
    <col min="24" max="24" width="54.6640625" style="6" customWidth="1"/>
    <col min="25" max="25" width="0.1640625" style="6" customWidth="1"/>
    <col min="26" max="34" width="8.83203125" style="6" customWidth="1"/>
    <col min="35" max="35" width="8.83203125" style="9" customWidth="1"/>
    <col min="36" max="36" width="17.6640625" style="9" customWidth="1"/>
    <col min="37" max="37" width="13.1640625" style="9" customWidth="1"/>
    <col min="38" max="38" width="18" style="6" customWidth="1"/>
    <col min="39" max="39" width="13.33203125" style="6" customWidth="1"/>
    <col min="40" max="16384" width="8.83203125" style="6"/>
  </cols>
  <sheetData>
    <row r="1" spans="1:25" ht="21.75" thickBot="1" x14ac:dyDescent="0.3">
      <c r="A1" s="459" t="s">
        <v>46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1"/>
    </row>
    <row r="2" spans="1:25" ht="21.75" thickBot="1" x14ac:dyDescent="0.4">
      <c r="A2" s="456" t="s">
        <v>215</v>
      </c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8"/>
    </row>
    <row r="3" spans="1:25" ht="16.5" thickBot="1" x14ac:dyDescent="0.3"/>
    <row r="4" spans="1:25" ht="65.5" customHeight="1" thickBot="1" x14ac:dyDescent="0.3">
      <c r="A4" s="50" t="s">
        <v>38</v>
      </c>
      <c r="B4" s="51" t="s">
        <v>196</v>
      </c>
      <c r="C4" s="33" t="s">
        <v>197</v>
      </c>
    </row>
    <row r="5" spans="1:25" ht="16.5" thickBot="1" x14ac:dyDescent="0.3"/>
    <row r="6" spans="1:25" ht="45.5" customHeight="1" thickBot="1" x14ac:dyDescent="0.3">
      <c r="A6" s="435" t="s">
        <v>196</v>
      </c>
      <c r="B6" s="436"/>
      <c r="C6" s="436"/>
      <c r="D6" s="436"/>
      <c r="E6" s="436"/>
      <c r="F6" s="436"/>
      <c r="G6" s="436"/>
      <c r="H6" s="436"/>
      <c r="I6" s="436"/>
      <c r="J6" s="436"/>
      <c r="K6" s="436"/>
      <c r="L6" s="436"/>
      <c r="M6" s="436"/>
      <c r="N6" s="436"/>
      <c r="O6" s="436"/>
      <c r="P6" s="436"/>
      <c r="Q6" s="436"/>
      <c r="R6" s="436"/>
      <c r="S6" s="436"/>
      <c r="T6" s="436"/>
      <c r="U6" s="436"/>
      <c r="V6" s="436"/>
      <c r="W6" s="436"/>
      <c r="X6" s="436"/>
      <c r="Y6" s="440"/>
    </row>
    <row r="7" spans="1:25" ht="45.5" customHeight="1" x14ac:dyDescent="0.25">
      <c r="A7" s="320" t="s">
        <v>139</v>
      </c>
      <c r="B7" s="320" t="s">
        <v>1</v>
      </c>
      <c r="C7" s="320" t="s">
        <v>97</v>
      </c>
      <c r="D7" s="320" t="s">
        <v>98</v>
      </c>
      <c r="E7" s="320" t="s">
        <v>21</v>
      </c>
      <c r="F7" s="320"/>
      <c r="G7" s="383"/>
      <c r="H7" s="383"/>
      <c r="I7" s="383"/>
      <c r="J7" s="383"/>
      <c r="K7" s="383"/>
      <c r="L7" s="383"/>
      <c r="M7" s="320"/>
      <c r="N7" s="321"/>
      <c r="O7" s="384"/>
      <c r="P7" s="362"/>
      <c r="Q7" s="393" t="s">
        <v>21</v>
      </c>
      <c r="R7" s="393" t="s">
        <v>105</v>
      </c>
      <c r="S7" s="393" t="s">
        <v>64</v>
      </c>
      <c r="T7" s="393" t="s">
        <v>66</v>
      </c>
      <c r="U7" s="393" t="s">
        <v>107</v>
      </c>
      <c r="V7" s="394" t="s">
        <v>212</v>
      </c>
      <c r="W7" s="321" t="s">
        <v>11</v>
      </c>
      <c r="X7" s="320" t="s">
        <v>9</v>
      </c>
      <c r="Y7" s="58"/>
    </row>
    <row r="8" spans="1:25" ht="47.25" hidden="1" x14ac:dyDescent="0.25">
      <c r="A8" s="312" t="s">
        <v>102</v>
      </c>
      <c r="B8" s="395"/>
      <c r="C8" s="395"/>
      <c r="D8" s="396" t="s">
        <v>99</v>
      </c>
      <c r="E8" s="397"/>
      <c r="F8" s="398"/>
      <c r="G8" s="398"/>
      <c r="H8" s="398"/>
      <c r="I8" s="398"/>
      <c r="J8" s="398"/>
      <c r="K8" s="398"/>
      <c r="L8" s="398"/>
      <c r="M8" s="397"/>
      <c r="N8" s="399"/>
      <c r="O8" s="397"/>
      <c r="P8" s="400"/>
      <c r="Q8" s="401" t="str">
        <f>IFERROR(VLOOKUP(E8,'Overview - Section A'!$N$25:$Q$36,4,FALSE),"")</f>
        <v/>
      </c>
      <c r="R8" s="378" t="b">
        <f>IFERROR(TRUE,FALSE)</f>
        <v>1</v>
      </c>
      <c r="S8" s="378" t="b">
        <f>IFERROR(IF(N8&lt;&gt;"",TRUE,FALSE),FALSE)</f>
        <v>0</v>
      </c>
      <c r="T8" s="378" t="s">
        <v>65</v>
      </c>
      <c r="U8" s="378" t="str">
        <f>IFERROR(VLOOKUP(C8,'Overview - Section A'!$W$125:$AB$179,6,FALSE),"")</f>
        <v/>
      </c>
      <c r="V8" s="402" t="str">
        <f>IFERROR(IF('Reference Records'!$B$152&lt;&gt;"",VLOOKUP(W8,'Reference Records'!$B$152:$C$152,2,FALSE),VLOOKUP(W8,'Reference Records'!$A$157:$C$1002,3,FALSE)),"")</f>
        <v/>
      </c>
      <c r="W8" s="381"/>
      <c r="X8" s="313" t="s">
        <v>100</v>
      </c>
      <c r="Y8" s="58"/>
    </row>
    <row r="9" spans="1:25" ht="68.25" customHeight="1" x14ac:dyDescent="0.25">
      <c r="A9" s="312">
        <v>1</v>
      </c>
      <c r="B9" s="395" t="s">
        <v>1920</v>
      </c>
      <c r="C9" s="395"/>
      <c r="D9" s="396"/>
      <c r="E9" s="397" t="s">
        <v>2220</v>
      </c>
      <c r="F9" s="398"/>
      <c r="G9" s="398"/>
      <c r="H9" s="398"/>
      <c r="I9" s="398"/>
      <c r="J9" s="398"/>
      <c r="K9" s="398"/>
      <c r="L9" s="398"/>
      <c r="M9" s="397"/>
      <c r="N9" s="399"/>
      <c r="O9" s="397"/>
      <c r="P9" s="400"/>
      <c r="Q9" s="401" t="str">
        <f>IFERROR(VLOOKUP(E9,'Overview - Section A'!$N$25:$Q$36,4,FALSE),"")</f>
        <v>a12g0000007dxX7AAI</v>
      </c>
      <c r="R9" s="378" t="b">
        <f t="shared" ref="R9:R72" si="0">IFERROR(TRUE,FALSE)</f>
        <v>1</v>
      </c>
      <c r="S9" s="378" t="b">
        <f t="shared" ref="S9:S72" si="1">IFERROR(IF(N9&lt;&gt;"",TRUE,FALSE),FALSE)</f>
        <v>0</v>
      </c>
      <c r="T9" s="378" t="s">
        <v>685</v>
      </c>
      <c r="U9" s="378" t="str">
        <f>IFERROR(VLOOKUP(C9,'Overview - Section A'!$W$125:$AB$179,6,FALSE),"")</f>
        <v/>
      </c>
      <c r="V9" s="402" t="str">
        <f>IFERROR(IF('Reference Records'!$B$152&lt;&gt;"",VLOOKUP(W9,'Reference Records'!$B$152:$C$152,2,FALSE),VLOOKUP(W9,'Reference Records'!$A$157:$C$1002,3,FALSE)),"")</f>
        <v>a1A360000013M0HEAU</v>
      </c>
      <c r="W9" s="381" t="s">
        <v>280</v>
      </c>
      <c r="X9" s="313"/>
      <c r="Y9" s="58"/>
    </row>
    <row r="10" spans="1:25" x14ac:dyDescent="0.2">
      <c r="A10" s="312">
        <v>2</v>
      </c>
      <c r="B10" s="395"/>
      <c r="C10" s="395"/>
      <c r="D10" s="396"/>
      <c r="E10" s="397"/>
      <c r="F10" s="398"/>
      <c r="G10" s="398"/>
      <c r="H10" s="398"/>
      <c r="I10" s="398"/>
      <c r="J10" s="398"/>
      <c r="K10" s="398"/>
      <c r="L10" s="398"/>
      <c r="M10" s="397"/>
      <c r="N10" s="399"/>
      <c r="O10" s="397"/>
      <c r="P10" s="400"/>
      <c r="Q10" s="401" t="str">
        <f>IFERROR(VLOOKUP(E10,'Overview - Section A'!$N$25:$Q$36,4,FALSE),"")</f>
        <v/>
      </c>
      <c r="R10" s="378" t="b">
        <f t="shared" si="0"/>
        <v>1</v>
      </c>
      <c r="S10" s="378" t="b">
        <f t="shared" si="1"/>
        <v>0</v>
      </c>
      <c r="T10" s="378" t="s">
        <v>686</v>
      </c>
      <c r="U10" s="378" t="str">
        <f>IFERROR(VLOOKUP(C10,'Overview - Section A'!$W$125:$AB$179,6,FALSE),"")</f>
        <v/>
      </c>
      <c r="V10" s="402" t="str">
        <f>IFERROR(IF('Reference Records'!$B$152&lt;&gt;"",VLOOKUP(W10,'Reference Records'!$B$152:$C$152,2,FALSE),VLOOKUP(W10,'Reference Records'!$A$157:$C$1002,3,FALSE)),"")</f>
        <v/>
      </c>
      <c r="W10" s="381"/>
      <c r="X10" s="313"/>
      <c r="Y10" s="58"/>
    </row>
    <row r="11" spans="1:25" x14ac:dyDescent="0.2">
      <c r="A11" s="312">
        <v>3</v>
      </c>
      <c r="B11" s="395"/>
      <c r="C11" s="395"/>
      <c r="D11" s="396"/>
      <c r="E11" s="397"/>
      <c r="F11" s="398"/>
      <c r="G11" s="398"/>
      <c r="H11" s="398"/>
      <c r="I11" s="398"/>
      <c r="J11" s="398"/>
      <c r="K11" s="398"/>
      <c r="L11" s="398"/>
      <c r="M11" s="397"/>
      <c r="N11" s="399"/>
      <c r="O11" s="397"/>
      <c r="P11" s="400"/>
      <c r="Q11" s="401" t="str">
        <f>IFERROR(VLOOKUP(E11,'Overview - Section A'!$N$25:$Q$36,4,FALSE),"")</f>
        <v/>
      </c>
      <c r="R11" s="378" t="b">
        <f t="shared" si="0"/>
        <v>1</v>
      </c>
      <c r="S11" s="378" t="b">
        <f t="shared" si="1"/>
        <v>0</v>
      </c>
      <c r="T11" s="378" t="s">
        <v>687</v>
      </c>
      <c r="U11" s="378" t="str">
        <f>IFERROR(VLOOKUP(C11,'Overview - Section A'!$W$125:$AB$179,6,FALSE),"")</f>
        <v/>
      </c>
      <c r="V11" s="402" t="str">
        <f>IFERROR(IF('Reference Records'!$B$152&lt;&gt;"",VLOOKUP(W11,'Reference Records'!$B$152:$C$152,2,FALSE),VLOOKUP(W11,'Reference Records'!$A$157:$C$1002,3,FALSE)),"")</f>
        <v/>
      </c>
      <c r="W11" s="381"/>
      <c r="X11" s="313"/>
      <c r="Y11" s="58"/>
    </row>
    <row r="12" spans="1:25" x14ac:dyDescent="0.2">
      <c r="A12" s="312">
        <v>4</v>
      </c>
      <c r="B12" s="395"/>
      <c r="C12" s="395"/>
      <c r="D12" s="396"/>
      <c r="E12" s="397"/>
      <c r="F12" s="398"/>
      <c r="G12" s="398"/>
      <c r="H12" s="398"/>
      <c r="I12" s="398"/>
      <c r="J12" s="398"/>
      <c r="K12" s="398"/>
      <c r="L12" s="398"/>
      <c r="M12" s="397"/>
      <c r="N12" s="399"/>
      <c r="O12" s="397"/>
      <c r="P12" s="400"/>
      <c r="Q12" s="401" t="str">
        <f>IFERROR(VLOOKUP(E12,'Overview - Section A'!$N$25:$Q$36,4,FALSE),"")</f>
        <v/>
      </c>
      <c r="R12" s="378" t="b">
        <f t="shared" si="0"/>
        <v>1</v>
      </c>
      <c r="S12" s="378" t="b">
        <f t="shared" si="1"/>
        <v>0</v>
      </c>
      <c r="T12" s="378" t="s">
        <v>688</v>
      </c>
      <c r="U12" s="378" t="str">
        <f>IFERROR(VLOOKUP(C12,'Overview - Section A'!$W$125:$AB$179,6,FALSE),"")</f>
        <v/>
      </c>
      <c r="V12" s="402" t="str">
        <f>IFERROR(IF('Reference Records'!$B$152&lt;&gt;"",VLOOKUP(W12,'Reference Records'!$B$152:$C$152,2,FALSE),VLOOKUP(W12,'Reference Records'!$A$157:$C$1002,3,FALSE)),"")</f>
        <v/>
      </c>
      <c r="W12" s="381"/>
      <c r="X12" s="313"/>
      <c r="Y12" s="58"/>
    </row>
    <row r="13" spans="1:25" x14ac:dyDescent="0.2">
      <c r="A13" s="312">
        <v>5</v>
      </c>
      <c r="B13" s="395"/>
      <c r="C13" s="395"/>
      <c r="D13" s="396"/>
      <c r="E13" s="397"/>
      <c r="F13" s="398"/>
      <c r="G13" s="398"/>
      <c r="H13" s="398"/>
      <c r="I13" s="398"/>
      <c r="J13" s="398"/>
      <c r="K13" s="398"/>
      <c r="L13" s="398"/>
      <c r="M13" s="397"/>
      <c r="N13" s="399"/>
      <c r="O13" s="397"/>
      <c r="P13" s="400"/>
      <c r="Q13" s="401" t="str">
        <f>IFERROR(VLOOKUP(E13,'Overview - Section A'!$N$25:$Q$36,4,FALSE),"")</f>
        <v/>
      </c>
      <c r="R13" s="378" t="b">
        <f t="shared" si="0"/>
        <v>1</v>
      </c>
      <c r="S13" s="378" t="b">
        <f t="shared" si="1"/>
        <v>0</v>
      </c>
      <c r="T13" s="378" t="s">
        <v>689</v>
      </c>
      <c r="U13" s="378" t="str">
        <f>IFERROR(VLOOKUP(C13,'Overview - Section A'!$W$125:$AB$179,6,FALSE),"")</f>
        <v/>
      </c>
      <c r="V13" s="402" t="str">
        <f>IFERROR(IF('Reference Records'!$B$152&lt;&gt;"",VLOOKUP(W13,'Reference Records'!$B$152:$C$152,2,FALSE),VLOOKUP(W13,'Reference Records'!$A$157:$C$1002,3,FALSE)),"")</f>
        <v/>
      </c>
      <c r="W13" s="381"/>
      <c r="X13" s="313"/>
      <c r="Y13" s="58"/>
    </row>
    <row r="14" spans="1:25" x14ac:dyDescent="0.2">
      <c r="A14" s="312">
        <v>6</v>
      </c>
      <c r="B14" s="395"/>
      <c r="C14" s="395"/>
      <c r="D14" s="396"/>
      <c r="E14" s="397"/>
      <c r="F14" s="398"/>
      <c r="G14" s="398"/>
      <c r="H14" s="398"/>
      <c r="I14" s="398"/>
      <c r="J14" s="398"/>
      <c r="K14" s="398"/>
      <c r="L14" s="398"/>
      <c r="M14" s="397"/>
      <c r="N14" s="399"/>
      <c r="O14" s="397"/>
      <c r="P14" s="400"/>
      <c r="Q14" s="401" t="str">
        <f>IFERROR(VLOOKUP(E14,'Overview - Section A'!$N$25:$Q$36,4,FALSE),"")</f>
        <v/>
      </c>
      <c r="R14" s="378" t="b">
        <f t="shared" si="0"/>
        <v>1</v>
      </c>
      <c r="S14" s="378" t="b">
        <f t="shared" si="1"/>
        <v>0</v>
      </c>
      <c r="T14" s="378" t="s">
        <v>690</v>
      </c>
      <c r="U14" s="378" t="str">
        <f>IFERROR(VLOOKUP(C14,'Overview - Section A'!$W$125:$AB$179,6,FALSE),"")</f>
        <v/>
      </c>
      <c r="V14" s="402" t="str">
        <f>IFERROR(IF('Reference Records'!$B$152&lt;&gt;"",VLOOKUP(W14,'Reference Records'!$B$152:$C$152,2,FALSE),VLOOKUP(W14,'Reference Records'!$A$157:$C$1002,3,FALSE)),"")</f>
        <v/>
      </c>
      <c r="W14" s="381"/>
      <c r="X14" s="313"/>
      <c r="Y14" s="58"/>
    </row>
    <row r="15" spans="1:25" x14ac:dyDescent="0.2">
      <c r="A15" s="312">
        <v>7</v>
      </c>
      <c r="B15" s="395"/>
      <c r="C15" s="395"/>
      <c r="D15" s="396"/>
      <c r="E15" s="397"/>
      <c r="F15" s="398"/>
      <c r="G15" s="398"/>
      <c r="H15" s="398"/>
      <c r="I15" s="398"/>
      <c r="J15" s="398"/>
      <c r="K15" s="398"/>
      <c r="L15" s="398"/>
      <c r="M15" s="397"/>
      <c r="N15" s="399"/>
      <c r="O15" s="397"/>
      <c r="P15" s="400"/>
      <c r="Q15" s="401" t="str">
        <f>IFERROR(VLOOKUP(E15,'Overview - Section A'!$N$25:$Q$36,4,FALSE),"")</f>
        <v/>
      </c>
      <c r="R15" s="378" t="b">
        <f t="shared" si="0"/>
        <v>1</v>
      </c>
      <c r="S15" s="378" t="b">
        <f t="shared" si="1"/>
        <v>0</v>
      </c>
      <c r="T15" s="378" t="s">
        <v>691</v>
      </c>
      <c r="U15" s="378" t="str">
        <f>IFERROR(VLOOKUP(C15,'Overview - Section A'!$W$125:$AB$179,6,FALSE),"")</f>
        <v/>
      </c>
      <c r="V15" s="402" t="str">
        <f>IFERROR(IF('Reference Records'!$B$152&lt;&gt;"",VLOOKUP(W15,'Reference Records'!$B$152:$C$152,2,FALSE),VLOOKUP(W15,'Reference Records'!$A$157:$C$1002,3,FALSE)),"")</f>
        <v/>
      </c>
      <c r="W15" s="381"/>
      <c r="X15" s="313"/>
      <c r="Y15" s="58"/>
    </row>
    <row r="16" spans="1:25" x14ac:dyDescent="0.2">
      <c r="A16" s="312">
        <v>8</v>
      </c>
      <c r="B16" s="395"/>
      <c r="C16" s="395"/>
      <c r="D16" s="396"/>
      <c r="E16" s="397"/>
      <c r="F16" s="398"/>
      <c r="G16" s="398"/>
      <c r="H16" s="398"/>
      <c r="I16" s="398"/>
      <c r="J16" s="398"/>
      <c r="K16" s="398"/>
      <c r="L16" s="398"/>
      <c r="M16" s="397"/>
      <c r="N16" s="399"/>
      <c r="O16" s="397"/>
      <c r="P16" s="400"/>
      <c r="Q16" s="401" t="str">
        <f>IFERROR(VLOOKUP(E16,'Overview - Section A'!$N$25:$Q$36,4,FALSE),"")</f>
        <v/>
      </c>
      <c r="R16" s="378" t="b">
        <f t="shared" si="0"/>
        <v>1</v>
      </c>
      <c r="S16" s="378" t="b">
        <f t="shared" si="1"/>
        <v>0</v>
      </c>
      <c r="T16" s="378" t="s">
        <v>692</v>
      </c>
      <c r="U16" s="378" t="str">
        <f>IFERROR(VLOOKUP(C16,'Overview - Section A'!$W$125:$AB$179,6,FALSE),"")</f>
        <v/>
      </c>
      <c r="V16" s="402" t="str">
        <f>IFERROR(IF('Reference Records'!$B$152&lt;&gt;"",VLOOKUP(W16,'Reference Records'!$B$152:$C$152,2,FALSE),VLOOKUP(W16,'Reference Records'!$A$157:$C$1002,3,FALSE)),"")</f>
        <v/>
      </c>
      <c r="W16" s="381"/>
      <c r="X16" s="313"/>
      <c r="Y16" s="58"/>
    </row>
    <row r="17" spans="1:25" x14ac:dyDescent="0.2">
      <c r="A17" s="312">
        <v>9</v>
      </c>
      <c r="B17" s="395"/>
      <c r="C17" s="395"/>
      <c r="D17" s="396"/>
      <c r="E17" s="397"/>
      <c r="F17" s="398"/>
      <c r="G17" s="398"/>
      <c r="H17" s="398"/>
      <c r="I17" s="398"/>
      <c r="J17" s="398"/>
      <c r="K17" s="398"/>
      <c r="L17" s="398"/>
      <c r="M17" s="397"/>
      <c r="N17" s="399"/>
      <c r="O17" s="397"/>
      <c r="P17" s="400"/>
      <c r="Q17" s="401" t="str">
        <f>IFERROR(VLOOKUP(E17,'Overview - Section A'!$N$25:$Q$36,4,FALSE),"")</f>
        <v/>
      </c>
      <c r="R17" s="378" t="b">
        <f t="shared" si="0"/>
        <v>1</v>
      </c>
      <c r="S17" s="378" t="b">
        <f t="shared" si="1"/>
        <v>0</v>
      </c>
      <c r="T17" s="378" t="s">
        <v>693</v>
      </c>
      <c r="U17" s="378" t="str">
        <f>IFERROR(VLOOKUP(C17,'Overview - Section A'!$W$125:$AB$179,6,FALSE),"")</f>
        <v/>
      </c>
      <c r="V17" s="402" t="str">
        <f>IFERROR(IF('Reference Records'!$B$152&lt;&gt;"",VLOOKUP(W17,'Reference Records'!$B$152:$C$152,2,FALSE),VLOOKUP(W17,'Reference Records'!$A$157:$C$1002,3,FALSE)),"")</f>
        <v/>
      </c>
      <c r="W17" s="381"/>
      <c r="X17" s="313"/>
      <c r="Y17" s="58"/>
    </row>
    <row r="18" spans="1:25" x14ac:dyDescent="0.2">
      <c r="A18" s="312">
        <v>10</v>
      </c>
      <c r="B18" s="395"/>
      <c r="C18" s="395"/>
      <c r="D18" s="396"/>
      <c r="E18" s="397"/>
      <c r="F18" s="398"/>
      <c r="G18" s="398"/>
      <c r="H18" s="398"/>
      <c r="I18" s="398"/>
      <c r="J18" s="398"/>
      <c r="K18" s="398"/>
      <c r="L18" s="398"/>
      <c r="M18" s="397"/>
      <c r="N18" s="399"/>
      <c r="O18" s="397"/>
      <c r="P18" s="400"/>
      <c r="Q18" s="401" t="str">
        <f>IFERROR(VLOOKUP(E18,'Overview - Section A'!$N$25:$Q$36,4,FALSE),"")</f>
        <v/>
      </c>
      <c r="R18" s="378" t="b">
        <f t="shared" si="0"/>
        <v>1</v>
      </c>
      <c r="S18" s="378" t="b">
        <f t="shared" si="1"/>
        <v>0</v>
      </c>
      <c r="T18" s="378" t="s">
        <v>694</v>
      </c>
      <c r="U18" s="378" t="str">
        <f>IFERROR(VLOOKUP(C18,'Overview - Section A'!$W$125:$AB$179,6,FALSE),"")</f>
        <v/>
      </c>
      <c r="V18" s="402" t="str">
        <f>IFERROR(IF('Reference Records'!$B$152&lt;&gt;"",VLOOKUP(W18,'Reference Records'!$B$152:$C$152,2,FALSE),VLOOKUP(W18,'Reference Records'!$A$157:$C$1002,3,FALSE)),"")</f>
        <v/>
      </c>
      <c r="W18" s="381"/>
      <c r="X18" s="313"/>
      <c r="Y18" s="58"/>
    </row>
    <row r="19" spans="1:25" x14ac:dyDescent="0.2">
      <c r="A19" s="312">
        <v>11</v>
      </c>
      <c r="B19" s="395"/>
      <c r="C19" s="395"/>
      <c r="D19" s="396"/>
      <c r="E19" s="397"/>
      <c r="F19" s="398"/>
      <c r="G19" s="398"/>
      <c r="H19" s="398"/>
      <c r="I19" s="398"/>
      <c r="J19" s="398"/>
      <c r="K19" s="398"/>
      <c r="L19" s="398"/>
      <c r="M19" s="397"/>
      <c r="N19" s="399"/>
      <c r="O19" s="397"/>
      <c r="P19" s="400"/>
      <c r="Q19" s="401" t="str">
        <f>IFERROR(VLOOKUP(E19,'Overview - Section A'!$N$25:$Q$36,4,FALSE),"")</f>
        <v/>
      </c>
      <c r="R19" s="378" t="b">
        <f t="shared" si="0"/>
        <v>1</v>
      </c>
      <c r="S19" s="378" t="b">
        <f t="shared" si="1"/>
        <v>0</v>
      </c>
      <c r="T19" s="378" t="s">
        <v>695</v>
      </c>
      <c r="U19" s="378" t="str">
        <f>IFERROR(VLOOKUP(C19,'Overview - Section A'!$W$125:$AB$179,6,FALSE),"")</f>
        <v/>
      </c>
      <c r="V19" s="402" t="str">
        <f>IFERROR(IF('Reference Records'!$B$152&lt;&gt;"",VLOOKUP(W19,'Reference Records'!$B$152:$C$152,2,FALSE),VLOOKUP(W19,'Reference Records'!$A$157:$C$1002,3,FALSE)),"")</f>
        <v/>
      </c>
      <c r="W19" s="381"/>
      <c r="X19" s="313"/>
      <c r="Y19" s="58"/>
    </row>
    <row r="20" spans="1:25" x14ac:dyDescent="0.2">
      <c r="A20" s="312">
        <v>12</v>
      </c>
      <c r="B20" s="395"/>
      <c r="C20" s="395"/>
      <c r="D20" s="396"/>
      <c r="E20" s="397"/>
      <c r="F20" s="398"/>
      <c r="G20" s="398"/>
      <c r="H20" s="398"/>
      <c r="I20" s="398"/>
      <c r="J20" s="398"/>
      <c r="K20" s="398"/>
      <c r="L20" s="398"/>
      <c r="M20" s="397"/>
      <c r="N20" s="399"/>
      <c r="O20" s="397"/>
      <c r="P20" s="400"/>
      <c r="Q20" s="401" t="str">
        <f>IFERROR(VLOOKUP(E20,'Overview - Section A'!$N$25:$Q$36,4,FALSE),"")</f>
        <v/>
      </c>
      <c r="R20" s="378" t="b">
        <f t="shared" si="0"/>
        <v>1</v>
      </c>
      <c r="S20" s="378" t="b">
        <f t="shared" si="1"/>
        <v>0</v>
      </c>
      <c r="T20" s="378" t="s">
        <v>696</v>
      </c>
      <c r="U20" s="378" t="str">
        <f>IFERROR(VLOOKUP(C20,'Overview - Section A'!$W$125:$AB$179,6,FALSE),"")</f>
        <v/>
      </c>
      <c r="V20" s="402" t="str">
        <f>IFERROR(IF('Reference Records'!$B$152&lt;&gt;"",VLOOKUP(W20,'Reference Records'!$B$152:$C$152,2,FALSE),VLOOKUP(W20,'Reference Records'!$A$157:$C$1002,3,FALSE)),"")</f>
        <v/>
      </c>
      <c r="W20" s="381"/>
      <c r="X20" s="313"/>
      <c r="Y20" s="58"/>
    </row>
    <row r="21" spans="1:25" x14ac:dyDescent="0.2">
      <c r="A21" s="312">
        <v>13</v>
      </c>
      <c r="B21" s="395"/>
      <c r="C21" s="395"/>
      <c r="D21" s="396"/>
      <c r="E21" s="397"/>
      <c r="F21" s="398"/>
      <c r="G21" s="398"/>
      <c r="H21" s="398"/>
      <c r="I21" s="398"/>
      <c r="J21" s="398"/>
      <c r="K21" s="398"/>
      <c r="L21" s="398"/>
      <c r="M21" s="397"/>
      <c r="N21" s="399"/>
      <c r="O21" s="397"/>
      <c r="P21" s="400"/>
      <c r="Q21" s="401" t="str">
        <f>IFERROR(VLOOKUP(E21,'Overview - Section A'!$N$25:$Q$36,4,FALSE),"")</f>
        <v/>
      </c>
      <c r="R21" s="378" t="b">
        <f t="shared" si="0"/>
        <v>1</v>
      </c>
      <c r="S21" s="378" t="b">
        <f t="shared" si="1"/>
        <v>0</v>
      </c>
      <c r="T21" s="378" t="s">
        <v>697</v>
      </c>
      <c r="U21" s="378" t="str">
        <f>IFERROR(VLOOKUP(C21,'Overview - Section A'!$W$125:$AB$179,6,FALSE),"")</f>
        <v/>
      </c>
      <c r="V21" s="402" t="str">
        <f>IFERROR(IF('Reference Records'!$B$152&lt;&gt;"",VLOOKUP(W21,'Reference Records'!$B$152:$C$152,2,FALSE),VLOOKUP(W21,'Reference Records'!$A$157:$C$1002,3,FALSE)),"")</f>
        <v/>
      </c>
      <c r="W21" s="381"/>
      <c r="X21" s="313"/>
      <c r="Y21" s="58"/>
    </row>
    <row r="22" spans="1:25" x14ac:dyDescent="0.2">
      <c r="A22" s="312">
        <v>14</v>
      </c>
      <c r="B22" s="395"/>
      <c r="C22" s="395"/>
      <c r="D22" s="396"/>
      <c r="E22" s="397"/>
      <c r="F22" s="398"/>
      <c r="G22" s="398"/>
      <c r="H22" s="398"/>
      <c r="I22" s="398"/>
      <c r="J22" s="398"/>
      <c r="K22" s="398"/>
      <c r="L22" s="398"/>
      <c r="M22" s="397"/>
      <c r="N22" s="399"/>
      <c r="O22" s="397"/>
      <c r="P22" s="400"/>
      <c r="Q22" s="401" t="str">
        <f>IFERROR(VLOOKUP(E22,'Overview - Section A'!$N$25:$Q$36,4,FALSE),"")</f>
        <v/>
      </c>
      <c r="R22" s="378" t="b">
        <f t="shared" si="0"/>
        <v>1</v>
      </c>
      <c r="S22" s="378" t="b">
        <f t="shared" si="1"/>
        <v>0</v>
      </c>
      <c r="T22" s="378" t="s">
        <v>698</v>
      </c>
      <c r="U22" s="378" t="str">
        <f>IFERROR(VLOOKUP(C22,'Overview - Section A'!$W$125:$AB$179,6,FALSE),"")</f>
        <v/>
      </c>
      <c r="V22" s="402" t="str">
        <f>IFERROR(IF('Reference Records'!$B$152&lt;&gt;"",VLOOKUP(W22,'Reference Records'!$B$152:$C$152,2,FALSE),VLOOKUP(W22,'Reference Records'!$A$157:$C$1002,3,FALSE)),"")</f>
        <v/>
      </c>
      <c r="W22" s="381"/>
      <c r="X22" s="313"/>
      <c r="Y22" s="58"/>
    </row>
    <row r="23" spans="1:25" x14ac:dyDescent="0.2">
      <c r="A23" s="312">
        <v>15</v>
      </c>
      <c r="B23" s="395"/>
      <c r="C23" s="395"/>
      <c r="D23" s="396"/>
      <c r="E23" s="397"/>
      <c r="F23" s="398"/>
      <c r="G23" s="398"/>
      <c r="H23" s="398"/>
      <c r="I23" s="398"/>
      <c r="J23" s="398"/>
      <c r="K23" s="398"/>
      <c r="L23" s="398"/>
      <c r="M23" s="397"/>
      <c r="N23" s="399"/>
      <c r="O23" s="397"/>
      <c r="P23" s="400"/>
      <c r="Q23" s="401" t="str">
        <f>IFERROR(VLOOKUP(E23,'Overview - Section A'!$N$25:$Q$36,4,FALSE),"")</f>
        <v/>
      </c>
      <c r="R23" s="378" t="b">
        <f t="shared" si="0"/>
        <v>1</v>
      </c>
      <c r="S23" s="378" t="b">
        <f t="shared" si="1"/>
        <v>0</v>
      </c>
      <c r="T23" s="378" t="s">
        <v>699</v>
      </c>
      <c r="U23" s="378" t="str">
        <f>IFERROR(VLOOKUP(C23,'Overview - Section A'!$W$125:$AB$179,6,FALSE),"")</f>
        <v/>
      </c>
      <c r="V23" s="402" t="str">
        <f>IFERROR(IF('Reference Records'!$B$152&lt;&gt;"",VLOOKUP(W23,'Reference Records'!$B$152:$C$152,2,FALSE),VLOOKUP(W23,'Reference Records'!$A$157:$C$1002,3,FALSE)),"")</f>
        <v/>
      </c>
      <c r="W23" s="381"/>
      <c r="X23" s="313"/>
      <c r="Y23" s="58"/>
    </row>
    <row r="24" spans="1:25" x14ac:dyDescent="0.2">
      <c r="A24" s="312">
        <v>16</v>
      </c>
      <c r="B24" s="395"/>
      <c r="C24" s="395"/>
      <c r="D24" s="396"/>
      <c r="E24" s="397"/>
      <c r="F24" s="398"/>
      <c r="G24" s="398"/>
      <c r="H24" s="398"/>
      <c r="I24" s="398"/>
      <c r="J24" s="398"/>
      <c r="K24" s="398"/>
      <c r="L24" s="398"/>
      <c r="M24" s="397"/>
      <c r="N24" s="399"/>
      <c r="O24" s="397"/>
      <c r="P24" s="400"/>
      <c r="Q24" s="401" t="str">
        <f>IFERROR(VLOOKUP(E24,'Overview - Section A'!$N$25:$Q$36,4,FALSE),"")</f>
        <v/>
      </c>
      <c r="R24" s="378" t="b">
        <f t="shared" si="0"/>
        <v>1</v>
      </c>
      <c r="S24" s="378" t="b">
        <f t="shared" si="1"/>
        <v>0</v>
      </c>
      <c r="T24" s="378" t="s">
        <v>700</v>
      </c>
      <c r="U24" s="378" t="str">
        <f>IFERROR(VLOOKUP(C24,'Overview - Section A'!$W$125:$AB$179,6,FALSE),"")</f>
        <v/>
      </c>
      <c r="V24" s="402" t="str">
        <f>IFERROR(IF('Reference Records'!$B$152&lt;&gt;"",VLOOKUP(W24,'Reference Records'!$B$152:$C$152,2,FALSE),VLOOKUP(W24,'Reference Records'!$A$157:$C$1002,3,FALSE)),"")</f>
        <v/>
      </c>
      <c r="W24" s="381"/>
      <c r="X24" s="313"/>
      <c r="Y24" s="58"/>
    </row>
    <row r="25" spans="1:25" x14ac:dyDescent="0.2">
      <c r="A25" s="312">
        <v>17</v>
      </c>
      <c r="B25" s="395"/>
      <c r="C25" s="395"/>
      <c r="D25" s="396"/>
      <c r="E25" s="397"/>
      <c r="F25" s="398"/>
      <c r="G25" s="398"/>
      <c r="H25" s="398"/>
      <c r="I25" s="398"/>
      <c r="J25" s="398"/>
      <c r="K25" s="398"/>
      <c r="L25" s="398"/>
      <c r="M25" s="397"/>
      <c r="N25" s="399"/>
      <c r="O25" s="397"/>
      <c r="P25" s="400"/>
      <c r="Q25" s="401" t="str">
        <f>IFERROR(VLOOKUP(E25,'Overview - Section A'!$N$25:$Q$36,4,FALSE),"")</f>
        <v/>
      </c>
      <c r="R25" s="378" t="b">
        <f t="shared" si="0"/>
        <v>1</v>
      </c>
      <c r="S25" s="378" t="b">
        <f t="shared" si="1"/>
        <v>0</v>
      </c>
      <c r="T25" s="378" t="s">
        <v>701</v>
      </c>
      <c r="U25" s="378" t="str">
        <f>IFERROR(VLOOKUP(C25,'Overview - Section A'!$W$125:$AB$179,6,FALSE),"")</f>
        <v/>
      </c>
      <c r="V25" s="402" t="str">
        <f>IFERROR(IF('Reference Records'!$B$152&lt;&gt;"",VLOOKUP(W25,'Reference Records'!$B$152:$C$152,2,FALSE),VLOOKUP(W25,'Reference Records'!$A$157:$C$1002,3,FALSE)),"")</f>
        <v/>
      </c>
      <c r="W25" s="381"/>
      <c r="X25" s="313"/>
      <c r="Y25" s="58"/>
    </row>
    <row r="26" spans="1:25" x14ac:dyDescent="0.2">
      <c r="A26" s="312">
        <v>18</v>
      </c>
      <c r="B26" s="395"/>
      <c r="C26" s="395"/>
      <c r="D26" s="396"/>
      <c r="E26" s="397"/>
      <c r="F26" s="398"/>
      <c r="G26" s="398"/>
      <c r="H26" s="398"/>
      <c r="I26" s="398"/>
      <c r="J26" s="398"/>
      <c r="K26" s="398"/>
      <c r="L26" s="398"/>
      <c r="M26" s="397"/>
      <c r="N26" s="399"/>
      <c r="O26" s="397"/>
      <c r="P26" s="400"/>
      <c r="Q26" s="401" t="str">
        <f>IFERROR(VLOOKUP(E26,'Overview - Section A'!$N$25:$Q$36,4,FALSE),"")</f>
        <v/>
      </c>
      <c r="R26" s="378" t="b">
        <f t="shared" si="0"/>
        <v>1</v>
      </c>
      <c r="S26" s="378" t="b">
        <f t="shared" si="1"/>
        <v>0</v>
      </c>
      <c r="T26" s="378" t="s">
        <v>702</v>
      </c>
      <c r="U26" s="378" t="str">
        <f>IFERROR(VLOOKUP(C26,'Overview - Section A'!$W$125:$AB$179,6,FALSE),"")</f>
        <v/>
      </c>
      <c r="V26" s="402" t="str">
        <f>IFERROR(IF('Reference Records'!$B$152&lt;&gt;"",VLOOKUP(W26,'Reference Records'!$B$152:$C$152,2,FALSE),VLOOKUP(W26,'Reference Records'!$A$157:$C$1002,3,FALSE)),"")</f>
        <v/>
      </c>
      <c r="W26" s="381"/>
      <c r="X26" s="313"/>
      <c r="Y26" s="58"/>
    </row>
    <row r="27" spans="1:25" x14ac:dyDescent="0.2">
      <c r="A27" s="312">
        <v>19</v>
      </c>
      <c r="B27" s="395"/>
      <c r="C27" s="395"/>
      <c r="D27" s="396"/>
      <c r="E27" s="397"/>
      <c r="F27" s="398"/>
      <c r="G27" s="398"/>
      <c r="H27" s="398"/>
      <c r="I27" s="398"/>
      <c r="J27" s="398"/>
      <c r="K27" s="398"/>
      <c r="L27" s="398"/>
      <c r="M27" s="397"/>
      <c r="N27" s="399"/>
      <c r="O27" s="397"/>
      <c r="P27" s="400"/>
      <c r="Q27" s="401" t="str">
        <f>IFERROR(VLOOKUP(E27,'Overview - Section A'!$N$25:$Q$36,4,FALSE),"")</f>
        <v/>
      </c>
      <c r="R27" s="378" t="b">
        <f t="shared" si="0"/>
        <v>1</v>
      </c>
      <c r="S27" s="378" t="b">
        <f t="shared" si="1"/>
        <v>0</v>
      </c>
      <c r="T27" s="378" t="s">
        <v>703</v>
      </c>
      <c r="U27" s="378" t="str">
        <f>IFERROR(VLOOKUP(C27,'Overview - Section A'!$W$125:$AB$179,6,FALSE),"")</f>
        <v/>
      </c>
      <c r="V27" s="402" t="str">
        <f>IFERROR(IF('Reference Records'!$B$152&lt;&gt;"",VLOOKUP(W27,'Reference Records'!$B$152:$C$152,2,FALSE),VLOOKUP(W27,'Reference Records'!$A$157:$C$1002,3,FALSE)),"")</f>
        <v/>
      </c>
      <c r="W27" s="381"/>
      <c r="X27" s="313"/>
      <c r="Y27" s="58"/>
    </row>
    <row r="28" spans="1:25" x14ac:dyDescent="0.2">
      <c r="A28" s="312">
        <v>20</v>
      </c>
      <c r="B28" s="395"/>
      <c r="C28" s="395"/>
      <c r="D28" s="396"/>
      <c r="E28" s="397"/>
      <c r="F28" s="398"/>
      <c r="G28" s="398"/>
      <c r="H28" s="398"/>
      <c r="I28" s="398"/>
      <c r="J28" s="398"/>
      <c r="K28" s="398"/>
      <c r="L28" s="398"/>
      <c r="M28" s="397"/>
      <c r="N28" s="399"/>
      <c r="O28" s="397"/>
      <c r="P28" s="400"/>
      <c r="Q28" s="401" t="str">
        <f>IFERROR(VLOOKUP(E28,'Overview - Section A'!$N$25:$Q$36,4,FALSE),"")</f>
        <v/>
      </c>
      <c r="R28" s="378" t="b">
        <f t="shared" si="0"/>
        <v>1</v>
      </c>
      <c r="S28" s="378" t="b">
        <f t="shared" si="1"/>
        <v>0</v>
      </c>
      <c r="T28" s="378" t="s">
        <v>704</v>
      </c>
      <c r="U28" s="378" t="str">
        <f>IFERROR(VLOOKUP(C28,'Overview - Section A'!$W$125:$AB$179,6,FALSE),"")</f>
        <v/>
      </c>
      <c r="V28" s="402" t="str">
        <f>IFERROR(IF('Reference Records'!$B$152&lt;&gt;"",VLOOKUP(W28,'Reference Records'!$B$152:$C$152,2,FALSE),VLOOKUP(W28,'Reference Records'!$A$157:$C$1002,3,FALSE)),"")</f>
        <v/>
      </c>
      <c r="W28" s="381"/>
      <c r="X28" s="313"/>
      <c r="Y28" s="58"/>
    </row>
    <row r="29" spans="1:25" x14ac:dyDescent="0.2">
      <c r="A29" s="312">
        <v>21</v>
      </c>
      <c r="B29" s="395"/>
      <c r="C29" s="395"/>
      <c r="D29" s="396"/>
      <c r="E29" s="397"/>
      <c r="F29" s="398"/>
      <c r="G29" s="398"/>
      <c r="H29" s="398"/>
      <c r="I29" s="398"/>
      <c r="J29" s="398"/>
      <c r="K29" s="398"/>
      <c r="L29" s="398"/>
      <c r="M29" s="397"/>
      <c r="N29" s="399"/>
      <c r="O29" s="397"/>
      <c r="P29" s="400"/>
      <c r="Q29" s="401" t="str">
        <f>IFERROR(VLOOKUP(E29,'Overview - Section A'!$N$25:$Q$36,4,FALSE),"")</f>
        <v/>
      </c>
      <c r="R29" s="378" t="b">
        <f t="shared" si="0"/>
        <v>1</v>
      </c>
      <c r="S29" s="378" t="b">
        <f t="shared" si="1"/>
        <v>0</v>
      </c>
      <c r="T29" s="378" t="s">
        <v>705</v>
      </c>
      <c r="U29" s="378" t="str">
        <f>IFERROR(VLOOKUP(C29,'Overview - Section A'!$W$125:$AB$179,6,FALSE),"")</f>
        <v/>
      </c>
      <c r="V29" s="402" t="str">
        <f>IFERROR(IF('Reference Records'!$B$152&lt;&gt;"",VLOOKUP(W29,'Reference Records'!$B$152:$C$152,2,FALSE),VLOOKUP(W29,'Reference Records'!$A$157:$C$1002,3,FALSE)),"")</f>
        <v/>
      </c>
      <c r="W29" s="381"/>
      <c r="X29" s="313"/>
      <c r="Y29" s="58"/>
    </row>
    <row r="30" spans="1:25" x14ac:dyDescent="0.2">
      <c r="A30" s="312">
        <v>22</v>
      </c>
      <c r="B30" s="395"/>
      <c r="C30" s="395"/>
      <c r="D30" s="396"/>
      <c r="E30" s="397"/>
      <c r="F30" s="398"/>
      <c r="G30" s="398"/>
      <c r="H30" s="398"/>
      <c r="I30" s="398"/>
      <c r="J30" s="398"/>
      <c r="K30" s="398"/>
      <c r="L30" s="398"/>
      <c r="M30" s="397"/>
      <c r="N30" s="399"/>
      <c r="O30" s="397"/>
      <c r="P30" s="400"/>
      <c r="Q30" s="401" t="str">
        <f>IFERROR(VLOOKUP(E30,'Overview - Section A'!$N$25:$Q$36,4,FALSE),"")</f>
        <v/>
      </c>
      <c r="R30" s="378" t="b">
        <f t="shared" si="0"/>
        <v>1</v>
      </c>
      <c r="S30" s="378" t="b">
        <f t="shared" si="1"/>
        <v>0</v>
      </c>
      <c r="T30" s="378" t="s">
        <v>706</v>
      </c>
      <c r="U30" s="378" t="str">
        <f>IFERROR(VLOOKUP(C30,'Overview - Section A'!$W$125:$AB$179,6,FALSE),"")</f>
        <v/>
      </c>
      <c r="V30" s="402" t="str">
        <f>IFERROR(IF('Reference Records'!$B$152&lt;&gt;"",VLOOKUP(W30,'Reference Records'!$B$152:$C$152,2,FALSE),VLOOKUP(W30,'Reference Records'!$A$157:$C$1002,3,FALSE)),"")</f>
        <v/>
      </c>
      <c r="W30" s="381"/>
      <c r="X30" s="313"/>
      <c r="Y30" s="58"/>
    </row>
    <row r="31" spans="1:25" x14ac:dyDescent="0.2">
      <c r="A31" s="312">
        <v>23</v>
      </c>
      <c r="B31" s="395"/>
      <c r="C31" s="395"/>
      <c r="D31" s="396"/>
      <c r="E31" s="397"/>
      <c r="F31" s="398"/>
      <c r="G31" s="398"/>
      <c r="H31" s="398"/>
      <c r="I31" s="398"/>
      <c r="J31" s="398"/>
      <c r="K31" s="398"/>
      <c r="L31" s="398"/>
      <c r="M31" s="397"/>
      <c r="N31" s="399"/>
      <c r="O31" s="397"/>
      <c r="P31" s="400"/>
      <c r="Q31" s="401" t="str">
        <f>IFERROR(VLOOKUP(E31,'Overview - Section A'!$N$25:$Q$36,4,FALSE),"")</f>
        <v/>
      </c>
      <c r="R31" s="378" t="b">
        <f t="shared" si="0"/>
        <v>1</v>
      </c>
      <c r="S31" s="378" t="b">
        <f t="shared" si="1"/>
        <v>0</v>
      </c>
      <c r="T31" s="378" t="s">
        <v>707</v>
      </c>
      <c r="U31" s="378" t="str">
        <f>IFERROR(VLOOKUP(C31,'Overview - Section A'!$W$125:$AB$179,6,FALSE),"")</f>
        <v/>
      </c>
      <c r="V31" s="402" t="str">
        <f>IFERROR(IF('Reference Records'!$B$152&lt;&gt;"",VLOOKUP(W31,'Reference Records'!$B$152:$C$152,2,FALSE),VLOOKUP(W31,'Reference Records'!$A$157:$C$1002,3,FALSE)),"")</f>
        <v/>
      </c>
      <c r="W31" s="381"/>
      <c r="X31" s="313"/>
      <c r="Y31" s="58"/>
    </row>
    <row r="32" spans="1:25" x14ac:dyDescent="0.2">
      <c r="A32" s="312">
        <v>24</v>
      </c>
      <c r="B32" s="395"/>
      <c r="C32" s="395"/>
      <c r="D32" s="396"/>
      <c r="E32" s="397"/>
      <c r="F32" s="398"/>
      <c r="G32" s="398"/>
      <c r="H32" s="398"/>
      <c r="I32" s="398"/>
      <c r="J32" s="398"/>
      <c r="K32" s="398"/>
      <c r="L32" s="398"/>
      <c r="M32" s="397"/>
      <c r="N32" s="399"/>
      <c r="O32" s="397"/>
      <c r="P32" s="400"/>
      <c r="Q32" s="401" t="str">
        <f>IFERROR(VLOOKUP(E32,'Overview - Section A'!$N$25:$Q$36,4,FALSE),"")</f>
        <v/>
      </c>
      <c r="R32" s="378" t="b">
        <f t="shared" si="0"/>
        <v>1</v>
      </c>
      <c r="S32" s="378" t="b">
        <f t="shared" si="1"/>
        <v>0</v>
      </c>
      <c r="T32" s="378" t="s">
        <v>708</v>
      </c>
      <c r="U32" s="378" t="str">
        <f>IFERROR(VLOOKUP(C32,'Overview - Section A'!$W$125:$AB$179,6,FALSE),"")</f>
        <v/>
      </c>
      <c r="V32" s="402" t="str">
        <f>IFERROR(IF('Reference Records'!$B$152&lt;&gt;"",VLOOKUP(W32,'Reference Records'!$B$152:$C$152,2,FALSE),VLOOKUP(W32,'Reference Records'!$A$157:$C$1002,3,FALSE)),"")</f>
        <v/>
      </c>
      <c r="W32" s="381"/>
      <c r="X32" s="313"/>
      <c r="Y32" s="58"/>
    </row>
    <row r="33" spans="1:25" x14ac:dyDescent="0.2">
      <c r="A33" s="312">
        <v>25</v>
      </c>
      <c r="B33" s="395"/>
      <c r="C33" s="395"/>
      <c r="D33" s="396"/>
      <c r="E33" s="397"/>
      <c r="F33" s="398"/>
      <c r="G33" s="398"/>
      <c r="H33" s="398"/>
      <c r="I33" s="398"/>
      <c r="J33" s="398"/>
      <c r="K33" s="398"/>
      <c r="L33" s="398"/>
      <c r="M33" s="397"/>
      <c r="N33" s="399"/>
      <c r="O33" s="397"/>
      <c r="P33" s="400"/>
      <c r="Q33" s="401" t="str">
        <f>IFERROR(VLOOKUP(E33,'Overview - Section A'!$N$25:$Q$36,4,FALSE),"")</f>
        <v/>
      </c>
      <c r="R33" s="378" t="b">
        <f t="shared" si="0"/>
        <v>1</v>
      </c>
      <c r="S33" s="378" t="b">
        <f t="shared" si="1"/>
        <v>0</v>
      </c>
      <c r="T33" s="378" t="s">
        <v>709</v>
      </c>
      <c r="U33" s="378" t="str">
        <f>IFERROR(VLOOKUP(C33,'Overview - Section A'!$W$125:$AB$179,6,FALSE),"")</f>
        <v/>
      </c>
      <c r="V33" s="402" t="str">
        <f>IFERROR(IF('Reference Records'!$B$152&lt;&gt;"",VLOOKUP(W33,'Reference Records'!$B$152:$C$152,2,FALSE),VLOOKUP(W33,'Reference Records'!$A$157:$C$1002,3,FALSE)),"")</f>
        <v/>
      </c>
      <c r="W33" s="381"/>
      <c r="X33" s="313"/>
      <c r="Y33" s="58"/>
    </row>
    <row r="34" spans="1:25" x14ac:dyDescent="0.2">
      <c r="A34" s="312">
        <v>26</v>
      </c>
      <c r="B34" s="395"/>
      <c r="C34" s="395"/>
      <c r="D34" s="396"/>
      <c r="E34" s="397"/>
      <c r="F34" s="398"/>
      <c r="G34" s="398"/>
      <c r="H34" s="398"/>
      <c r="I34" s="398"/>
      <c r="J34" s="398"/>
      <c r="K34" s="398"/>
      <c r="L34" s="398"/>
      <c r="M34" s="397"/>
      <c r="N34" s="399"/>
      <c r="O34" s="397"/>
      <c r="P34" s="400"/>
      <c r="Q34" s="401" t="str">
        <f>IFERROR(VLOOKUP(E34,'Overview - Section A'!$N$25:$Q$36,4,FALSE),"")</f>
        <v/>
      </c>
      <c r="R34" s="378" t="b">
        <f t="shared" si="0"/>
        <v>1</v>
      </c>
      <c r="S34" s="378" t="b">
        <f t="shared" si="1"/>
        <v>0</v>
      </c>
      <c r="T34" s="378" t="s">
        <v>710</v>
      </c>
      <c r="U34" s="378" t="str">
        <f>IFERROR(VLOOKUP(C34,'Overview - Section A'!$W$125:$AB$179,6,FALSE),"")</f>
        <v/>
      </c>
      <c r="V34" s="402" t="str">
        <f>IFERROR(IF('Reference Records'!$B$152&lt;&gt;"",VLOOKUP(W34,'Reference Records'!$B$152:$C$152,2,FALSE),VLOOKUP(W34,'Reference Records'!$A$157:$C$1002,3,FALSE)),"")</f>
        <v/>
      </c>
      <c r="W34" s="381"/>
      <c r="X34" s="313"/>
      <c r="Y34" s="58"/>
    </row>
    <row r="35" spans="1:25" x14ac:dyDescent="0.2">
      <c r="A35" s="312">
        <v>27</v>
      </c>
      <c r="B35" s="395"/>
      <c r="C35" s="395"/>
      <c r="D35" s="396"/>
      <c r="E35" s="397"/>
      <c r="F35" s="398"/>
      <c r="G35" s="398"/>
      <c r="H35" s="398"/>
      <c r="I35" s="398"/>
      <c r="J35" s="398"/>
      <c r="K35" s="398"/>
      <c r="L35" s="398"/>
      <c r="M35" s="397"/>
      <c r="N35" s="399"/>
      <c r="O35" s="397"/>
      <c r="P35" s="400"/>
      <c r="Q35" s="401" t="str">
        <f>IFERROR(VLOOKUP(E35,'Overview - Section A'!$N$25:$Q$36,4,FALSE),"")</f>
        <v/>
      </c>
      <c r="R35" s="378" t="b">
        <f t="shared" si="0"/>
        <v>1</v>
      </c>
      <c r="S35" s="378" t="b">
        <f t="shared" si="1"/>
        <v>0</v>
      </c>
      <c r="T35" s="378" t="s">
        <v>711</v>
      </c>
      <c r="U35" s="378" t="str">
        <f>IFERROR(VLOOKUP(C35,'Overview - Section A'!$W$125:$AB$179,6,FALSE),"")</f>
        <v/>
      </c>
      <c r="V35" s="402" t="str">
        <f>IFERROR(IF('Reference Records'!$B$152&lt;&gt;"",VLOOKUP(W35,'Reference Records'!$B$152:$C$152,2,FALSE),VLOOKUP(W35,'Reference Records'!$A$157:$C$1002,3,FALSE)),"")</f>
        <v/>
      </c>
      <c r="W35" s="381"/>
      <c r="X35" s="313"/>
      <c r="Y35" s="58"/>
    </row>
    <row r="36" spans="1:25" x14ac:dyDescent="0.2">
      <c r="A36" s="312">
        <v>28</v>
      </c>
      <c r="B36" s="395"/>
      <c r="C36" s="395"/>
      <c r="D36" s="396"/>
      <c r="E36" s="397"/>
      <c r="F36" s="398"/>
      <c r="G36" s="398"/>
      <c r="H36" s="398"/>
      <c r="I36" s="398"/>
      <c r="J36" s="398"/>
      <c r="K36" s="398"/>
      <c r="L36" s="398"/>
      <c r="M36" s="397"/>
      <c r="N36" s="399"/>
      <c r="O36" s="397"/>
      <c r="P36" s="400"/>
      <c r="Q36" s="401" t="str">
        <f>IFERROR(VLOOKUP(E36,'Overview - Section A'!$N$25:$Q$36,4,FALSE),"")</f>
        <v/>
      </c>
      <c r="R36" s="378" t="b">
        <f t="shared" si="0"/>
        <v>1</v>
      </c>
      <c r="S36" s="378" t="b">
        <f t="shared" si="1"/>
        <v>0</v>
      </c>
      <c r="T36" s="378" t="s">
        <v>712</v>
      </c>
      <c r="U36" s="378" t="str">
        <f>IFERROR(VLOOKUP(C36,'Overview - Section A'!$W$125:$AB$179,6,FALSE),"")</f>
        <v/>
      </c>
      <c r="V36" s="402" t="str">
        <f>IFERROR(IF('Reference Records'!$B$152&lt;&gt;"",VLOOKUP(W36,'Reference Records'!$B$152:$C$152,2,FALSE),VLOOKUP(W36,'Reference Records'!$A$157:$C$1002,3,FALSE)),"")</f>
        <v/>
      </c>
      <c r="W36" s="381"/>
      <c r="X36" s="313"/>
      <c r="Y36" s="58"/>
    </row>
    <row r="37" spans="1:25" x14ac:dyDescent="0.2">
      <c r="A37" s="312">
        <v>29</v>
      </c>
      <c r="B37" s="395"/>
      <c r="C37" s="395"/>
      <c r="D37" s="396"/>
      <c r="E37" s="397"/>
      <c r="F37" s="398"/>
      <c r="G37" s="398"/>
      <c r="H37" s="398"/>
      <c r="I37" s="398"/>
      <c r="J37" s="398"/>
      <c r="K37" s="398"/>
      <c r="L37" s="398"/>
      <c r="M37" s="397"/>
      <c r="N37" s="399"/>
      <c r="O37" s="397"/>
      <c r="P37" s="400"/>
      <c r="Q37" s="401" t="str">
        <f>IFERROR(VLOOKUP(E37,'Overview - Section A'!$N$25:$Q$36,4,FALSE),"")</f>
        <v/>
      </c>
      <c r="R37" s="378" t="b">
        <f t="shared" si="0"/>
        <v>1</v>
      </c>
      <c r="S37" s="378" t="b">
        <f t="shared" si="1"/>
        <v>0</v>
      </c>
      <c r="T37" s="378" t="s">
        <v>713</v>
      </c>
      <c r="U37" s="378" t="str">
        <f>IFERROR(VLOOKUP(C37,'Overview - Section A'!$W$125:$AB$179,6,FALSE),"")</f>
        <v/>
      </c>
      <c r="V37" s="402" t="str">
        <f>IFERROR(IF('Reference Records'!$B$152&lt;&gt;"",VLOOKUP(W37,'Reference Records'!$B$152:$C$152,2,FALSE),VLOOKUP(W37,'Reference Records'!$A$157:$C$1002,3,FALSE)),"")</f>
        <v/>
      </c>
      <c r="W37" s="381"/>
      <c r="X37" s="313"/>
      <c r="Y37" s="58"/>
    </row>
    <row r="38" spans="1:25" x14ac:dyDescent="0.2">
      <c r="A38" s="312">
        <v>30</v>
      </c>
      <c r="B38" s="395"/>
      <c r="C38" s="395"/>
      <c r="D38" s="396"/>
      <c r="E38" s="397"/>
      <c r="F38" s="398"/>
      <c r="G38" s="398"/>
      <c r="H38" s="398"/>
      <c r="I38" s="398"/>
      <c r="J38" s="398"/>
      <c r="K38" s="398"/>
      <c r="L38" s="398"/>
      <c r="M38" s="397"/>
      <c r="N38" s="399"/>
      <c r="O38" s="397"/>
      <c r="P38" s="400"/>
      <c r="Q38" s="401" t="str">
        <f>IFERROR(VLOOKUP(E38,'Overview - Section A'!$N$25:$Q$36,4,FALSE),"")</f>
        <v/>
      </c>
      <c r="R38" s="378" t="b">
        <f t="shared" si="0"/>
        <v>1</v>
      </c>
      <c r="S38" s="378" t="b">
        <f t="shared" si="1"/>
        <v>0</v>
      </c>
      <c r="T38" s="378" t="s">
        <v>714</v>
      </c>
      <c r="U38" s="378" t="str">
        <f>IFERROR(VLOOKUP(C38,'Overview - Section A'!$W$125:$AB$179,6,FALSE),"")</f>
        <v/>
      </c>
      <c r="V38" s="402" t="str">
        <f>IFERROR(IF('Reference Records'!$B$152&lt;&gt;"",VLOOKUP(W38,'Reference Records'!$B$152:$C$152,2,FALSE),VLOOKUP(W38,'Reference Records'!$A$157:$C$1002,3,FALSE)),"")</f>
        <v/>
      </c>
      <c r="W38" s="381"/>
      <c r="X38" s="313"/>
      <c r="Y38" s="58"/>
    </row>
    <row r="39" spans="1:25" x14ac:dyDescent="0.2">
      <c r="A39" s="312">
        <v>31</v>
      </c>
      <c r="B39" s="395"/>
      <c r="C39" s="395"/>
      <c r="D39" s="396"/>
      <c r="E39" s="397"/>
      <c r="F39" s="398"/>
      <c r="G39" s="398"/>
      <c r="H39" s="398"/>
      <c r="I39" s="398"/>
      <c r="J39" s="398"/>
      <c r="K39" s="398"/>
      <c r="L39" s="398"/>
      <c r="M39" s="397"/>
      <c r="N39" s="399"/>
      <c r="O39" s="397"/>
      <c r="P39" s="400"/>
      <c r="Q39" s="401" t="str">
        <f>IFERROR(VLOOKUP(E39,'Overview - Section A'!$N$25:$Q$36,4,FALSE),"")</f>
        <v/>
      </c>
      <c r="R39" s="378" t="b">
        <f t="shared" si="0"/>
        <v>1</v>
      </c>
      <c r="S39" s="378" t="b">
        <f t="shared" si="1"/>
        <v>0</v>
      </c>
      <c r="T39" s="378" t="s">
        <v>715</v>
      </c>
      <c r="U39" s="378" t="str">
        <f>IFERROR(VLOOKUP(C39,'Overview - Section A'!$W$125:$AB$179,6,FALSE),"")</f>
        <v/>
      </c>
      <c r="V39" s="402" t="str">
        <f>IFERROR(IF('Reference Records'!$B$152&lt;&gt;"",VLOOKUP(W39,'Reference Records'!$B$152:$C$152,2,FALSE),VLOOKUP(W39,'Reference Records'!$A$157:$C$1002,3,FALSE)),"")</f>
        <v/>
      </c>
      <c r="W39" s="381"/>
      <c r="X39" s="313"/>
      <c r="Y39" s="58"/>
    </row>
    <row r="40" spans="1:25" x14ac:dyDescent="0.2">
      <c r="A40" s="312">
        <v>32</v>
      </c>
      <c r="B40" s="395"/>
      <c r="C40" s="395"/>
      <c r="D40" s="396"/>
      <c r="E40" s="397"/>
      <c r="F40" s="398"/>
      <c r="G40" s="398"/>
      <c r="H40" s="398"/>
      <c r="I40" s="398"/>
      <c r="J40" s="398"/>
      <c r="K40" s="398"/>
      <c r="L40" s="398"/>
      <c r="M40" s="397"/>
      <c r="N40" s="399"/>
      <c r="O40" s="397"/>
      <c r="P40" s="400"/>
      <c r="Q40" s="401" t="str">
        <f>IFERROR(VLOOKUP(E40,'Overview - Section A'!$N$25:$Q$36,4,FALSE),"")</f>
        <v/>
      </c>
      <c r="R40" s="378" t="b">
        <f t="shared" si="0"/>
        <v>1</v>
      </c>
      <c r="S40" s="378" t="b">
        <f t="shared" si="1"/>
        <v>0</v>
      </c>
      <c r="T40" s="378" t="s">
        <v>716</v>
      </c>
      <c r="U40" s="378" t="str">
        <f>IFERROR(VLOOKUP(C40,'Overview - Section A'!$W$125:$AB$179,6,FALSE),"")</f>
        <v/>
      </c>
      <c r="V40" s="402" t="str">
        <f>IFERROR(IF('Reference Records'!$B$152&lt;&gt;"",VLOOKUP(W40,'Reference Records'!$B$152:$C$152,2,FALSE),VLOOKUP(W40,'Reference Records'!$A$157:$C$1002,3,FALSE)),"")</f>
        <v/>
      </c>
      <c r="W40" s="381"/>
      <c r="X40" s="313"/>
      <c r="Y40" s="58"/>
    </row>
    <row r="41" spans="1:25" x14ac:dyDescent="0.2">
      <c r="A41" s="312">
        <v>33</v>
      </c>
      <c r="B41" s="395"/>
      <c r="C41" s="395"/>
      <c r="D41" s="396"/>
      <c r="E41" s="397"/>
      <c r="F41" s="398"/>
      <c r="G41" s="398"/>
      <c r="H41" s="398"/>
      <c r="I41" s="398"/>
      <c r="J41" s="398"/>
      <c r="K41" s="398"/>
      <c r="L41" s="398"/>
      <c r="M41" s="397"/>
      <c r="N41" s="399"/>
      <c r="O41" s="397"/>
      <c r="P41" s="400"/>
      <c r="Q41" s="401" t="str">
        <f>IFERROR(VLOOKUP(E41,'Overview - Section A'!$N$25:$Q$36,4,FALSE),"")</f>
        <v/>
      </c>
      <c r="R41" s="378" t="b">
        <f t="shared" si="0"/>
        <v>1</v>
      </c>
      <c r="S41" s="378" t="b">
        <f t="shared" si="1"/>
        <v>0</v>
      </c>
      <c r="T41" s="378" t="s">
        <v>717</v>
      </c>
      <c r="U41" s="378" t="str">
        <f>IFERROR(VLOOKUP(C41,'Overview - Section A'!$W$125:$AB$179,6,FALSE),"")</f>
        <v/>
      </c>
      <c r="V41" s="402" t="str">
        <f>IFERROR(IF('Reference Records'!$B$152&lt;&gt;"",VLOOKUP(W41,'Reference Records'!$B$152:$C$152,2,FALSE),VLOOKUP(W41,'Reference Records'!$A$157:$C$1002,3,FALSE)),"")</f>
        <v/>
      </c>
      <c r="W41" s="381"/>
      <c r="X41" s="313"/>
      <c r="Y41" s="58"/>
    </row>
    <row r="42" spans="1:25" x14ac:dyDescent="0.2">
      <c r="A42" s="312">
        <v>34</v>
      </c>
      <c r="B42" s="395"/>
      <c r="C42" s="395"/>
      <c r="D42" s="396"/>
      <c r="E42" s="397"/>
      <c r="F42" s="398"/>
      <c r="G42" s="398"/>
      <c r="H42" s="398"/>
      <c r="I42" s="398"/>
      <c r="J42" s="398"/>
      <c r="K42" s="398"/>
      <c r="L42" s="398"/>
      <c r="M42" s="397"/>
      <c r="N42" s="399"/>
      <c r="O42" s="397"/>
      <c r="P42" s="400"/>
      <c r="Q42" s="401" t="str">
        <f>IFERROR(VLOOKUP(E42,'Overview - Section A'!$N$25:$Q$36,4,FALSE),"")</f>
        <v/>
      </c>
      <c r="R42" s="378" t="b">
        <f t="shared" si="0"/>
        <v>1</v>
      </c>
      <c r="S42" s="378" t="b">
        <f t="shared" si="1"/>
        <v>0</v>
      </c>
      <c r="T42" s="378" t="s">
        <v>718</v>
      </c>
      <c r="U42" s="378" t="str">
        <f>IFERROR(VLOOKUP(C42,'Overview - Section A'!$W$125:$AB$179,6,FALSE),"")</f>
        <v/>
      </c>
      <c r="V42" s="402" t="str">
        <f>IFERROR(IF('Reference Records'!$B$152&lt;&gt;"",VLOOKUP(W42,'Reference Records'!$B$152:$C$152,2,FALSE),VLOOKUP(W42,'Reference Records'!$A$157:$C$1002,3,FALSE)),"")</f>
        <v/>
      </c>
      <c r="W42" s="381"/>
      <c r="X42" s="313"/>
      <c r="Y42" s="58"/>
    </row>
    <row r="43" spans="1:25" x14ac:dyDescent="0.2">
      <c r="A43" s="312">
        <v>35</v>
      </c>
      <c r="B43" s="395"/>
      <c r="C43" s="395"/>
      <c r="D43" s="396"/>
      <c r="E43" s="397"/>
      <c r="F43" s="398"/>
      <c r="G43" s="398"/>
      <c r="H43" s="398"/>
      <c r="I43" s="398"/>
      <c r="J43" s="398"/>
      <c r="K43" s="398"/>
      <c r="L43" s="398"/>
      <c r="M43" s="397"/>
      <c r="N43" s="399"/>
      <c r="O43" s="397"/>
      <c r="P43" s="400"/>
      <c r="Q43" s="401" t="str">
        <f>IFERROR(VLOOKUP(E43,'Overview - Section A'!$N$25:$Q$36,4,FALSE),"")</f>
        <v/>
      </c>
      <c r="R43" s="378" t="b">
        <f t="shared" si="0"/>
        <v>1</v>
      </c>
      <c r="S43" s="378" t="b">
        <f t="shared" si="1"/>
        <v>0</v>
      </c>
      <c r="T43" s="378" t="s">
        <v>719</v>
      </c>
      <c r="U43" s="378" t="str">
        <f>IFERROR(VLOOKUP(C43,'Overview - Section A'!$W$125:$AB$179,6,FALSE),"")</f>
        <v/>
      </c>
      <c r="V43" s="402" t="str">
        <f>IFERROR(IF('Reference Records'!$B$152&lt;&gt;"",VLOOKUP(W43,'Reference Records'!$B$152:$C$152,2,FALSE),VLOOKUP(W43,'Reference Records'!$A$157:$C$1002,3,FALSE)),"")</f>
        <v/>
      </c>
      <c r="W43" s="381"/>
      <c r="X43" s="313"/>
      <c r="Y43" s="58"/>
    </row>
    <row r="44" spans="1:25" x14ac:dyDescent="0.2">
      <c r="A44" s="312">
        <v>36</v>
      </c>
      <c r="B44" s="395"/>
      <c r="C44" s="395"/>
      <c r="D44" s="396"/>
      <c r="E44" s="397"/>
      <c r="F44" s="398"/>
      <c r="G44" s="398"/>
      <c r="H44" s="398"/>
      <c r="I44" s="398"/>
      <c r="J44" s="398"/>
      <c r="K44" s="398"/>
      <c r="L44" s="398"/>
      <c r="M44" s="397"/>
      <c r="N44" s="399"/>
      <c r="O44" s="397"/>
      <c r="P44" s="400"/>
      <c r="Q44" s="401" t="str">
        <f>IFERROR(VLOOKUP(E44,'Overview - Section A'!$N$25:$Q$36,4,FALSE),"")</f>
        <v/>
      </c>
      <c r="R44" s="378" t="b">
        <f t="shared" si="0"/>
        <v>1</v>
      </c>
      <c r="S44" s="378" t="b">
        <f t="shared" si="1"/>
        <v>0</v>
      </c>
      <c r="T44" s="378" t="s">
        <v>720</v>
      </c>
      <c r="U44" s="378" t="str">
        <f>IFERROR(VLOOKUP(C44,'Overview - Section A'!$W$125:$AB$179,6,FALSE),"")</f>
        <v/>
      </c>
      <c r="V44" s="402" t="str">
        <f>IFERROR(IF('Reference Records'!$B$152&lt;&gt;"",VLOOKUP(W44,'Reference Records'!$B$152:$C$152,2,FALSE),VLOOKUP(W44,'Reference Records'!$A$157:$C$1002,3,FALSE)),"")</f>
        <v/>
      </c>
      <c r="W44" s="381"/>
      <c r="X44" s="313"/>
      <c r="Y44" s="58"/>
    </row>
    <row r="45" spans="1:25" x14ac:dyDescent="0.2">
      <c r="A45" s="312">
        <v>37</v>
      </c>
      <c r="B45" s="395"/>
      <c r="C45" s="395"/>
      <c r="D45" s="396"/>
      <c r="E45" s="397"/>
      <c r="F45" s="398"/>
      <c r="G45" s="398"/>
      <c r="H45" s="398"/>
      <c r="I45" s="398"/>
      <c r="J45" s="398"/>
      <c r="K45" s="398"/>
      <c r="L45" s="398"/>
      <c r="M45" s="397"/>
      <c r="N45" s="399"/>
      <c r="O45" s="397"/>
      <c r="P45" s="400"/>
      <c r="Q45" s="401" t="str">
        <f>IFERROR(VLOOKUP(E45,'Overview - Section A'!$N$25:$Q$36,4,FALSE),"")</f>
        <v/>
      </c>
      <c r="R45" s="378" t="b">
        <f t="shared" si="0"/>
        <v>1</v>
      </c>
      <c r="S45" s="378" t="b">
        <f t="shared" si="1"/>
        <v>0</v>
      </c>
      <c r="T45" s="378" t="s">
        <v>721</v>
      </c>
      <c r="U45" s="378" t="str">
        <f>IFERROR(VLOOKUP(C45,'Overview - Section A'!$W$125:$AB$179,6,FALSE),"")</f>
        <v/>
      </c>
      <c r="V45" s="402" t="str">
        <f>IFERROR(IF('Reference Records'!$B$152&lt;&gt;"",VLOOKUP(W45,'Reference Records'!$B$152:$C$152,2,FALSE),VLOOKUP(W45,'Reference Records'!$A$157:$C$1002,3,FALSE)),"")</f>
        <v/>
      </c>
      <c r="W45" s="381"/>
      <c r="X45" s="313"/>
      <c r="Y45" s="58"/>
    </row>
    <row r="46" spans="1:25" x14ac:dyDescent="0.2">
      <c r="A46" s="312">
        <v>38</v>
      </c>
      <c r="B46" s="395"/>
      <c r="C46" s="395"/>
      <c r="D46" s="396"/>
      <c r="E46" s="397"/>
      <c r="F46" s="398"/>
      <c r="G46" s="398"/>
      <c r="H46" s="398"/>
      <c r="I46" s="398"/>
      <c r="J46" s="398"/>
      <c r="K46" s="398"/>
      <c r="L46" s="398"/>
      <c r="M46" s="397"/>
      <c r="N46" s="399"/>
      <c r="O46" s="397"/>
      <c r="P46" s="400"/>
      <c r="Q46" s="401" t="str">
        <f>IFERROR(VLOOKUP(E46,'Overview - Section A'!$N$25:$Q$36,4,FALSE),"")</f>
        <v/>
      </c>
      <c r="R46" s="378" t="b">
        <f t="shared" si="0"/>
        <v>1</v>
      </c>
      <c r="S46" s="378" t="b">
        <f t="shared" si="1"/>
        <v>0</v>
      </c>
      <c r="T46" s="378" t="s">
        <v>722</v>
      </c>
      <c r="U46" s="378" t="str">
        <f>IFERROR(VLOOKUP(C46,'Overview - Section A'!$W$125:$AB$179,6,FALSE),"")</f>
        <v/>
      </c>
      <c r="V46" s="402" t="str">
        <f>IFERROR(IF('Reference Records'!$B$152&lt;&gt;"",VLOOKUP(W46,'Reference Records'!$B$152:$C$152,2,FALSE),VLOOKUP(W46,'Reference Records'!$A$157:$C$1002,3,FALSE)),"")</f>
        <v/>
      </c>
      <c r="W46" s="381"/>
      <c r="X46" s="313"/>
      <c r="Y46" s="58"/>
    </row>
    <row r="47" spans="1:25" x14ac:dyDescent="0.2">
      <c r="A47" s="312">
        <v>39</v>
      </c>
      <c r="B47" s="395"/>
      <c r="C47" s="395"/>
      <c r="D47" s="396"/>
      <c r="E47" s="397"/>
      <c r="F47" s="398"/>
      <c r="G47" s="398"/>
      <c r="H47" s="398"/>
      <c r="I47" s="398"/>
      <c r="J47" s="398"/>
      <c r="K47" s="398"/>
      <c r="L47" s="398"/>
      <c r="M47" s="397"/>
      <c r="N47" s="399"/>
      <c r="O47" s="397"/>
      <c r="P47" s="400"/>
      <c r="Q47" s="401" t="str">
        <f>IFERROR(VLOOKUP(E47,'Overview - Section A'!$N$25:$Q$36,4,FALSE),"")</f>
        <v/>
      </c>
      <c r="R47" s="378" t="b">
        <f t="shared" si="0"/>
        <v>1</v>
      </c>
      <c r="S47" s="378" t="b">
        <f t="shared" si="1"/>
        <v>0</v>
      </c>
      <c r="T47" s="378" t="s">
        <v>723</v>
      </c>
      <c r="U47" s="378" t="str">
        <f>IFERROR(VLOOKUP(C47,'Overview - Section A'!$W$125:$AB$179,6,FALSE),"")</f>
        <v/>
      </c>
      <c r="V47" s="402" t="str">
        <f>IFERROR(IF('Reference Records'!$B$152&lt;&gt;"",VLOOKUP(W47,'Reference Records'!$B$152:$C$152,2,FALSE),VLOOKUP(W47,'Reference Records'!$A$157:$C$1002,3,FALSE)),"")</f>
        <v/>
      </c>
      <c r="W47" s="381"/>
      <c r="X47" s="313"/>
      <c r="Y47" s="58"/>
    </row>
    <row r="48" spans="1:25" x14ac:dyDescent="0.2">
      <c r="A48" s="312">
        <v>40</v>
      </c>
      <c r="B48" s="395"/>
      <c r="C48" s="395"/>
      <c r="D48" s="396"/>
      <c r="E48" s="397"/>
      <c r="F48" s="398"/>
      <c r="G48" s="398"/>
      <c r="H48" s="398"/>
      <c r="I48" s="398"/>
      <c r="J48" s="398"/>
      <c r="K48" s="398"/>
      <c r="L48" s="398"/>
      <c r="M48" s="397"/>
      <c r="N48" s="399"/>
      <c r="O48" s="397"/>
      <c r="P48" s="400"/>
      <c r="Q48" s="401" t="str">
        <f>IFERROR(VLOOKUP(E48,'Overview - Section A'!$N$25:$Q$36,4,FALSE),"")</f>
        <v/>
      </c>
      <c r="R48" s="378" t="b">
        <f t="shared" si="0"/>
        <v>1</v>
      </c>
      <c r="S48" s="378" t="b">
        <f t="shared" si="1"/>
        <v>0</v>
      </c>
      <c r="T48" s="378" t="s">
        <v>724</v>
      </c>
      <c r="U48" s="378" t="str">
        <f>IFERROR(VLOOKUP(C48,'Overview - Section A'!$W$125:$AB$179,6,FALSE),"")</f>
        <v/>
      </c>
      <c r="V48" s="402" t="str">
        <f>IFERROR(IF('Reference Records'!$B$152&lt;&gt;"",VLOOKUP(W48,'Reference Records'!$B$152:$C$152,2,FALSE),VLOOKUP(W48,'Reference Records'!$A$157:$C$1002,3,FALSE)),"")</f>
        <v/>
      </c>
      <c r="W48" s="381"/>
      <c r="X48" s="313"/>
      <c r="Y48" s="58"/>
    </row>
    <row r="49" spans="1:25" x14ac:dyDescent="0.2">
      <c r="A49" s="312">
        <v>41</v>
      </c>
      <c r="B49" s="395"/>
      <c r="C49" s="395"/>
      <c r="D49" s="396"/>
      <c r="E49" s="397"/>
      <c r="F49" s="398"/>
      <c r="G49" s="398"/>
      <c r="H49" s="398"/>
      <c r="I49" s="398"/>
      <c r="J49" s="398"/>
      <c r="K49" s="398"/>
      <c r="L49" s="398"/>
      <c r="M49" s="397"/>
      <c r="N49" s="399"/>
      <c r="O49" s="397"/>
      <c r="P49" s="400"/>
      <c r="Q49" s="401" t="str">
        <f>IFERROR(VLOOKUP(E49,'Overview - Section A'!$N$25:$Q$36,4,FALSE),"")</f>
        <v/>
      </c>
      <c r="R49" s="378" t="b">
        <f t="shared" si="0"/>
        <v>1</v>
      </c>
      <c r="S49" s="378" t="b">
        <f t="shared" si="1"/>
        <v>0</v>
      </c>
      <c r="T49" s="378" t="s">
        <v>725</v>
      </c>
      <c r="U49" s="378" t="str">
        <f>IFERROR(VLOOKUP(C49,'Overview - Section A'!$W$125:$AB$179,6,FALSE),"")</f>
        <v/>
      </c>
      <c r="V49" s="402" t="str">
        <f>IFERROR(IF('Reference Records'!$B$152&lt;&gt;"",VLOOKUP(W49,'Reference Records'!$B$152:$C$152,2,FALSE),VLOOKUP(W49,'Reference Records'!$A$157:$C$1002,3,FALSE)),"")</f>
        <v/>
      </c>
      <c r="W49" s="381"/>
      <c r="X49" s="313"/>
      <c r="Y49" s="58"/>
    </row>
    <row r="50" spans="1:25" x14ac:dyDescent="0.2">
      <c r="A50" s="312">
        <v>42</v>
      </c>
      <c r="B50" s="395"/>
      <c r="C50" s="395"/>
      <c r="D50" s="396"/>
      <c r="E50" s="397"/>
      <c r="F50" s="398"/>
      <c r="G50" s="398"/>
      <c r="H50" s="398"/>
      <c r="I50" s="398"/>
      <c r="J50" s="398"/>
      <c r="K50" s="398"/>
      <c r="L50" s="398"/>
      <c r="M50" s="397"/>
      <c r="N50" s="399"/>
      <c r="O50" s="397"/>
      <c r="P50" s="400"/>
      <c r="Q50" s="401" t="str">
        <f>IFERROR(VLOOKUP(E50,'Overview - Section A'!$N$25:$Q$36,4,FALSE),"")</f>
        <v/>
      </c>
      <c r="R50" s="378" t="b">
        <f t="shared" si="0"/>
        <v>1</v>
      </c>
      <c r="S50" s="378" t="b">
        <f t="shared" si="1"/>
        <v>0</v>
      </c>
      <c r="T50" s="378" t="s">
        <v>726</v>
      </c>
      <c r="U50" s="378" t="str">
        <f>IFERROR(VLOOKUP(C50,'Overview - Section A'!$W$125:$AB$179,6,FALSE),"")</f>
        <v/>
      </c>
      <c r="V50" s="402" t="str">
        <f>IFERROR(IF('Reference Records'!$B$152&lt;&gt;"",VLOOKUP(W50,'Reference Records'!$B$152:$C$152,2,FALSE),VLOOKUP(W50,'Reference Records'!$A$157:$C$1002,3,FALSE)),"")</f>
        <v/>
      </c>
      <c r="W50" s="381"/>
      <c r="X50" s="313"/>
      <c r="Y50" s="58"/>
    </row>
    <row r="51" spans="1:25" x14ac:dyDescent="0.2">
      <c r="A51" s="312">
        <v>43</v>
      </c>
      <c r="B51" s="395"/>
      <c r="C51" s="395"/>
      <c r="D51" s="396"/>
      <c r="E51" s="397"/>
      <c r="F51" s="398"/>
      <c r="G51" s="398"/>
      <c r="H51" s="398"/>
      <c r="I51" s="398"/>
      <c r="J51" s="398"/>
      <c r="K51" s="398"/>
      <c r="L51" s="398"/>
      <c r="M51" s="397"/>
      <c r="N51" s="399"/>
      <c r="O51" s="397"/>
      <c r="P51" s="400"/>
      <c r="Q51" s="401" t="str">
        <f>IFERROR(VLOOKUP(E51,'Overview - Section A'!$N$25:$Q$36,4,FALSE),"")</f>
        <v/>
      </c>
      <c r="R51" s="378" t="b">
        <f t="shared" si="0"/>
        <v>1</v>
      </c>
      <c r="S51" s="378" t="b">
        <f t="shared" si="1"/>
        <v>0</v>
      </c>
      <c r="T51" s="378" t="s">
        <v>727</v>
      </c>
      <c r="U51" s="378" t="str">
        <f>IFERROR(VLOOKUP(C51,'Overview - Section A'!$W$125:$AB$179,6,FALSE),"")</f>
        <v/>
      </c>
      <c r="V51" s="402" t="str">
        <f>IFERROR(IF('Reference Records'!$B$152&lt;&gt;"",VLOOKUP(W51,'Reference Records'!$B$152:$C$152,2,FALSE),VLOOKUP(W51,'Reference Records'!$A$157:$C$1002,3,FALSE)),"")</f>
        <v/>
      </c>
      <c r="W51" s="381"/>
      <c r="X51" s="313"/>
      <c r="Y51" s="58"/>
    </row>
    <row r="52" spans="1:25" x14ac:dyDescent="0.2">
      <c r="A52" s="312">
        <v>44</v>
      </c>
      <c r="B52" s="395"/>
      <c r="C52" s="395"/>
      <c r="D52" s="396"/>
      <c r="E52" s="397"/>
      <c r="F52" s="398"/>
      <c r="G52" s="398"/>
      <c r="H52" s="398"/>
      <c r="I52" s="398"/>
      <c r="J52" s="398"/>
      <c r="K52" s="398"/>
      <c r="L52" s="398"/>
      <c r="M52" s="397"/>
      <c r="N52" s="399"/>
      <c r="O52" s="397"/>
      <c r="P52" s="400"/>
      <c r="Q52" s="401" t="str">
        <f>IFERROR(VLOOKUP(E52,'Overview - Section A'!$N$25:$Q$36,4,FALSE),"")</f>
        <v/>
      </c>
      <c r="R52" s="378" t="b">
        <f t="shared" si="0"/>
        <v>1</v>
      </c>
      <c r="S52" s="378" t="b">
        <f t="shared" si="1"/>
        <v>0</v>
      </c>
      <c r="T52" s="378" t="s">
        <v>728</v>
      </c>
      <c r="U52" s="378" t="str">
        <f>IFERROR(VLOOKUP(C52,'Overview - Section A'!$W$125:$AB$179,6,FALSE),"")</f>
        <v/>
      </c>
      <c r="V52" s="402" t="str">
        <f>IFERROR(IF('Reference Records'!$B$152&lt;&gt;"",VLOOKUP(W52,'Reference Records'!$B$152:$C$152,2,FALSE),VLOOKUP(W52,'Reference Records'!$A$157:$C$1002,3,FALSE)),"")</f>
        <v/>
      </c>
      <c r="W52" s="381"/>
      <c r="X52" s="313"/>
      <c r="Y52" s="58"/>
    </row>
    <row r="53" spans="1:25" x14ac:dyDescent="0.2">
      <c r="A53" s="312">
        <v>45</v>
      </c>
      <c r="B53" s="395"/>
      <c r="C53" s="395"/>
      <c r="D53" s="396"/>
      <c r="E53" s="397"/>
      <c r="F53" s="398"/>
      <c r="G53" s="398"/>
      <c r="H53" s="398"/>
      <c r="I53" s="398"/>
      <c r="J53" s="398"/>
      <c r="K53" s="398"/>
      <c r="L53" s="398"/>
      <c r="M53" s="397"/>
      <c r="N53" s="399"/>
      <c r="O53" s="397"/>
      <c r="P53" s="400"/>
      <c r="Q53" s="401" t="str">
        <f>IFERROR(VLOOKUP(E53,'Overview - Section A'!$N$25:$Q$36,4,FALSE),"")</f>
        <v/>
      </c>
      <c r="R53" s="378" t="b">
        <f t="shared" si="0"/>
        <v>1</v>
      </c>
      <c r="S53" s="378" t="b">
        <f t="shared" si="1"/>
        <v>0</v>
      </c>
      <c r="T53" s="378" t="s">
        <v>729</v>
      </c>
      <c r="U53" s="378" t="str">
        <f>IFERROR(VLOOKUP(C53,'Overview - Section A'!$W$125:$AB$179,6,FALSE),"")</f>
        <v/>
      </c>
      <c r="V53" s="402" t="str">
        <f>IFERROR(IF('Reference Records'!$B$152&lt;&gt;"",VLOOKUP(W53,'Reference Records'!$B$152:$C$152,2,FALSE),VLOOKUP(W53,'Reference Records'!$A$157:$C$1002,3,FALSE)),"")</f>
        <v/>
      </c>
      <c r="W53" s="381"/>
      <c r="X53" s="313"/>
      <c r="Y53" s="58"/>
    </row>
    <row r="54" spans="1:25" x14ac:dyDescent="0.2">
      <c r="A54" s="312">
        <v>46</v>
      </c>
      <c r="B54" s="395"/>
      <c r="C54" s="395"/>
      <c r="D54" s="396"/>
      <c r="E54" s="397"/>
      <c r="F54" s="398"/>
      <c r="G54" s="398"/>
      <c r="H54" s="398"/>
      <c r="I54" s="398"/>
      <c r="J54" s="398"/>
      <c r="K54" s="398"/>
      <c r="L54" s="398"/>
      <c r="M54" s="397"/>
      <c r="N54" s="399"/>
      <c r="O54" s="397"/>
      <c r="P54" s="400"/>
      <c r="Q54" s="401" t="str">
        <f>IFERROR(VLOOKUP(E54,'Overview - Section A'!$N$25:$Q$36,4,FALSE),"")</f>
        <v/>
      </c>
      <c r="R54" s="378" t="b">
        <f t="shared" si="0"/>
        <v>1</v>
      </c>
      <c r="S54" s="378" t="b">
        <f t="shared" si="1"/>
        <v>0</v>
      </c>
      <c r="T54" s="378" t="s">
        <v>730</v>
      </c>
      <c r="U54" s="378" t="str">
        <f>IFERROR(VLOOKUP(C54,'Overview - Section A'!$W$125:$AB$179,6,FALSE),"")</f>
        <v/>
      </c>
      <c r="V54" s="402" t="str">
        <f>IFERROR(IF('Reference Records'!$B$152&lt;&gt;"",VLOOKUP(W54,'Reference Records'!$B$152:$C$152,2,FALSE),VLOOKUP(W54,'Reference Records'!$A$157:$C$1002,3,FALSE)),"")</f>
        <v/>
      </c>
      <c r="W54" s="381"/>
      <c r="X54" s="313"/>
      <c r="Y54" s="58"/>
    </row>
    <row r="55" spans="1:25" x14ac:dyDescent="0.2">
      <c r="A55" s="312">
        <v>47</v>
      </c>
      <c r="B55" s="395"/>
      <c r="C55" s="395"/>
      <c r="D55" s="396"/>
      <c r="E55" s="397"/>
      <c r="F55" s="398"/>
      <c r="G55" s="398"/>
      <c r="H55" s="398"/>
      <c r="I55" s="398"/>
      <c r="J55" s="398"/>
      <c r="K55" s="398"/>
      <c r="L55" s="398"/>
      <c r="M55" s="397"/>
      <c r="N55" s="399"/>
      <c r="O55" s="397"/>
      <c r="P55" s="400"/>
      <c r="Q55" s="401" t="str">
        <f>IFERROR(VLOOKUP(E55,'Overview - Section A'!$N$25:$Q$36,4,FALSE),"")</f>
        <v/>
      </c>
      <c r="R55" s="378" t="b">
        <f t="shared" si="0"/>
        <v>1</v>
      </c>
      <c r="S55" s="378" t="b">
        <f t="shared" si="1"/>
        <v>0</v>
      </c>
      <c r="T55" s="378" t="s">
        <v>731</v>
      </c>
      <c r="U55" s="378" t="str">
        <f>IFERROR(VLOOKUP(C55,'Overview - Section A'!$W$125:$AB$179,6,FALSE),"")</f>
        <v/>
      </c>
      <c r="V55" s="402" t="str">
        <f>IFERROR(IF('Reference Records'!$B$152&lt;&gt;"",VLOOKUP(W55,'Reference Records'!$B$152:$C$152,2,FALSE),VLOOKUP(W55,'Reference Records'!$A$157:$C$1002,3,FALSE)),"")</f>
        <v/>
      </c>
      <c r="W55" s="381"/>
      <c r="X55" s="313"/>
      <c r="Y55" s="58"/>
    </row>
    <row r="56" spans="1:25" x14ac:dyDescent="0.2">
      <c r="A56" s="312">
        <v>48</v>
      </c>
      <c r="B56" s="395"/>
      <c r="C56" s="395"/>
      <c r="D56" s="396"/>
      <c r="E56" s="397"/>
      <c r="F56" s="398"/>
      <c r="G56" s="398"/>
      <c r="H56" s="398"/>
      <c r="I56" s="398"/>
      <c r="J56" s="398"/>
      <c r="K56" s="398"/>
      <c r="L56" s="398"/>
      <c r="M56" s="397"/>
      <c r="N56" s="399"/>
      <c r="O56" s="397"/>
      <c r="P56" s="400"/>
      <c r="Q56" s="401" t="str">
        <f>IFERROR(VLOOKUP(E56,'Overview - Section A'!$N$25:$Q$36,4,FALSE),"")</f>
        <v/>
      </c>
      <c r="R56" s="378" t="b">
        <f t="shared" si="0"/>
        <v>1</v>
      </c>
      <c r="S56" s="378" t="b">
        <f t="shared" si="1"/>
        <v>0</v>
      </c>
      <c r="T56" s="378" t="s">
        <v>732</v>
      </c>
      <c r="U56" s="378" t="str">
        <f>IFERROR(VLOOKUP(C56,'Overview - Section A'!$W$125:$AB$179,6,FALSE),"")</f>
        <v/>
      </c>
      <c r="V56" s="402" t="str">
        <f>IFERROR(IF('Reference Records'!$B$152&lt;&gt;"",VLOOKUP(W56,'Reference Records'!$B$152:$C$152,2,FALSE),VLOOKUP(W56,'Reference Records'!$A$157:$C$1002,3,FALSE)),"")</f>
        <v/>
      </c>
      <c r="W56" s="381"/>
      <c r="X56" s="313"/>
      <c r="Y56" s="58"/>
    </row>
    <row r="57" spans="1:25" x14ac:dyDescent="0.2">
      <c r="A57" s="312">
        <v>49</v>
      </c>
      <c r="B57" s="395"/>
      <c r="C57" s="395"/>
      <c r="D57" s="396"/>
      <c r="E57" s="397"/>
      <c r="F57" s="398"/>
      <c r="G57" s="398"/>
      <c r="H57" s="398"/>
      <c r="I57" s="398"/>
      <c r="J57" s="398"/>
      <c r="K57" s="398"/>
      <c r="L57" s="398"/>
      <c r="M57" s="397"/>
      <c r="N57" s="399"/>
      <c r="O57" s="397"/>
      <c r="P57" s="400"/>
      <c r="Q57" s="401" t="str">
        <f>IFERROR(VLOOKUP(E57,'Overview - Section A'!$N$25:$Q$36,4,FALSE),"")</f>
        <v/>
      </c>
      <c r="R57" s="378" t="b">
        <f t="shared" si="0"/>
        <v>1</v>
      </c>
      <c r="S57" s="378" t="b">
        <f t="shared" si="1"/>
        <v>0</v>
      </c>
      <c r="T57" s="378" t="s">
        <v>733</v>
      </c>
      <c r="U57" s="378" t="str">
        <f>IFERROR(VLOOKUP(C57,'Overview - Section A'!$W$125:$AB$179,6,FALSE),"")</f>
        <v/>
      </c>
      <c r="V57" s="402" t="str">
        <f>IFERROR(IF('Reference Records'!$B$152&lt;&gt;"",VLOOKUP(W57,'Reference Records'!$B$152:$C$152,2,FALSE),VLOOKUP(W57,'Reference Records'!$A$157:$C$1002,3,FALSE)),"")</f>
        <v/>
      </c>
      <c r="W57" s="381"/>
      <c r="X57" s="313"/>
      <c r="Y57" s="58"/>
    </row>
    <row r="58" spans="1:25" x14ac:dyDescent="0.2">
      <c r="A58" s="312">
        <v>50</v>
      </c>
      <c r="B58" s="395"/>
      <c r="C58" s="395"/>
      <c r="D58" s="396"/>
      <c r="E58" s="397"/>
      <c r="F58" s="398"/>
      <c r="G58" s="398"/>
      <c r="H58" s="398"/>
      <c r="I58" s="398"/>
      <c r="J58" s="398"/>
      <c r="K58" s="398"/>
      <c r="L58" s="398"/>
      <c r="M58" s="397"/>
      <c r="N58" s="399"/>
      <c r="O58" s="397"/>
      <c r="P58" s="400"/>
      <c r="Q58" s="401" t="str">
        <f>IFERROR(VLOOKUP(E58,'Overview - Section A'!$N$25:$Q$36,4,FALSE),"")</f>
        <v/>
      </c>
      <c r="R58" s="378" t="b">
        <f t="shared" si="0"/>
        <v>1</v>
      </c>
      <c r="S58" s="378" t="b">
        <f t="shared" si="1"/>
        <v>0</v>
      </c>
      <c r="T58" s="378" t="s">
        <v>734</v>
      </c>
      <c r="U58" s="378" t="str">
        <f>IFERROR(VLOOKUP(C58,'Overview - Section A'!$W$125:$AB$179,6,FALSE),"")</f>
        <v/>
      </c>
      <c r="V58" s="402" t="str">
        <f>IFERROR(IF('Reference Records'!$B$152&lt;&gt;"",VLOOKUP(W58,'Reference Records'!$B$152:$C$152,2,FALSE),VLOOKUP(W58,'Reference Records'!$A$157:$C$1002,3,FALSE)),"")</f>
        <v/>
      </c>
      <c r="W58" s="381"/>
      <c r="X58" s="313"/>
      <c r="Y58" s="58"/>
    </row>
    <row r="59" spans="1:25" x14ac:dyDescent="0.2">
      <c r="A59" s="312">
        <v>51</v>
      </c>
      <c r="B59" s="395"/>
      <c r="C59" s="395"/>
      <c r="D59" s="396"/>
      <c r="E59" s="397"/>
      <c r="F59" s="398"/>
      <c r="G59" s="398"/>
      <c r="H59" s="398"/>
      <c r="I59" s="398"/>
      <c r="J59" s="398"/>
      <c r="K59" s="398"/>
      <c r="L59" s="398"/>
      <c r="M59" s="397"/>
      <c r="N59" s="399"/>
      <c r="O59" s="397"/>
      <c r="P59" s="400"/>
      <c r="Q59" s="401" t="str">
        <f>IFERROR(VLOOKUP(E59,'Overview - Section A'!$N$25:$Q$36,4,FALSE),"")</f>
        <v/>
      </c>
      <c r="R59" s="378" t="b">
        <f t="shared" si="0"/>
        <v>1</v>
      </c>
      <c r="S59" s="378" t="b">
        <f t="shared" si="1"/>
        <v>0</v>
      </c>
      <c r="T59" s="378" t="s">
        <v>735</v>
      </c>
      <c r="U59" s="378" t="str">
        <f>IFERROR(VLOOKUP(C59,'Overview - Section A'!$W$125:$AB$179,6,FALSE),"")</f>
        <v/>
      </c>
      <c r="V59" s="402" t="str">
        <f>IFERROR(IF('Reference Records'!$B$152&lt;&gt;"",VLOOKUP(W59,'Reference Records'!$B$152:$C$152,2,FALSE),VLOOKUP(W59,'Reference Records'!$A$157:$C$1002,3,FALSE)),"")</f>
        <v/>
      </c>
      <c r="W59" s="381"/>
      <c r="X59" s="313"/>
      <c r="Y59" s="58"/>
    </row>
    <row r="60" spans="1:25" x14ac:dyDescent="0.2">
      <c r="A60" s="312">
        <v>52</v>
      </c>
      <c r="B60" s="395"/>
      <c r="C60" s="395"/>
      <c r="D60" s="396"/>
      <c r="E60" s="397"/>
      <c r="F60" s="398"/>
      <c r="G60" s="398"/>
      <c r="H60" s="398"/>
      <c r="I60" s="398"/>
      <c r="J60" s="398"/>
      <c r="K60" s="398"/>
      <c r="L60" s="398"/>
      <c r="M60" s="397"/>
      <c r="N60" s="399"/>
      <c r="O60" s="397"/>
      <c r="P60" s="400"/>
      <c r="Q60" s="401" t="str">
        <f>IFERROR(VLOOKUP(E60,'Overview - Section A'!$N$25:$Q$36,4,FALSE),"")</f>
        <v/>
      </c>
      <c r="R60" s="378" t="b">
        <f t="shared" si="0"/>
        <v>1</v>
      </c>
      <c r="S60" s="378" t="b">
        <f t="shared" si="1"/>
        <v>0</v>
      </c>
      <c r="T60" s="378" t="s">
        <v>736</v>
      </c>
      <c r="U60" s="378" t="str">
        <f>IFERROR(VLOOKUP(C60,'Overview - Section A'!$W$125:$AB$179,6,FALSE),"")</f>
        <v/>
      </c>
      <c r="V60" s="402" t="str">
        <f>IFERROR(IF('Reference Records'!$B$152&lt;&gt;"",VLOOKUP(W60,'Reference Records'!$B$152:$C$152,2,FALSE),VLOOKUP(W60,'Reference Records'!$A$157:$C$1002,3,FALSE)),"")</f>
        <v/>
      </c>
      <c r="W60" s="381"/>
      <c r="X60" s="313"/>
      <c r="Y60" s="58"/>
    </row>
    <row r="61" spans="1:25" x14ac:dyDescent="0.2">
      <c r="A61" s="312">
        <v>53</v>
      </c>
      <c r="B61" s="395"/>
      <c r="C61" s="395"/>
      <c r="D61" s="396"/>
      <c r="E61" s="397"/>
      <c r="F61" s="398"/>
      <c r="G61" s="398"/>
      <c r="H61" s="398"/>
      <c r="I61" s="398"/>
      <c r="J61" s="398"/>
      <c r="K61" s="398"/>
      <c r="L61" s="398"/>
      <c r="M61" s="397"/>
      <c r="N61" s="399"/>
      <c r="O61" s="397"/>
      <c r="P61" s="400"/>
      <c r="Q61" s="401" t="str">
        <f>IFERROR(VLOOKUP(E61,'Overview - Section A'!$N$25:$Q$36,4,FALSE),"")</f>
        <v/>
      </c>
      <c r="R61" s="378" t="b">
        <f t="shared" si="0"/>
        <v>1</v>
      </c>
      <c r="S61" s="378" t="b">
        <f t="shared" si="1"/>
        <v>0</v>
      </c>
      <c r="T61" s="378" t="s">
        <v>737</v>
      </c>
      <c r="U61" s="378" t="str">
        <f>IFERROR(VLOOKUP(C61,'Overview - Section A'!$W$125:$AB$179,6,FALSE),"")</f>
        <v/>
      </c>
      <c r="V61" s="402" t="str">
        <f>IFERROR(IF('Reference Records'!$B$152&lt;&gt;"",VLOOKUP(W61,'Reference Records'!$B$152:$C$152,2,FALSE),VLOOKUP(W61,'Reference Records'!$A$157:$C$1002,3,FALSE)),"")</f>
        <v/>
      </c>
      <c r="W61" s="381"/>
      <c r="X61" s="313"/>
      <c r="Y61" s="58"/>
    </row>
    <row r="62" spans="1:25" x14ac:dyDescent="0.2">
      <c r="A62" s="312">
        <v>54</v>
      </c>
      <c r="B62" s="395"/>
      <c r="C62" s="395"/>
      <c r="D62" s="396"/>
      <c r="E62" s="397"/>
      <c r="F62" s="398"/>
      <c r="G62" s="398"/>
      <c r="H62" s="398"/>
      <c r="I62" s="398"/>
      <c r="J62" s="398"/>
      <c r="K62" s="398"/>
      <c r="L62" s="398"/>
      <c r="M62" s="397"/>
      <c r="N62" s="399"/>
      <c r="O62" s="397"/>
      <c r="P62" s="400"/>
      <c r="Q62" s="401" t="str">
        <f>IFERROR(VLOOKUP(E62,'Overview - Section A'!$N$25:$Q$36,4,FALSE),"")</f>
        <v/>
      </c>
      <c r="R62" s="378" t="b">
        <f t="shared" si="0"/>
        <v>1</v>
      </c>
      <c r="S62" s="378" t="b">
        <f t="shared" si="1"/>
        <v>0</v>
      </c>
      <c r="T62" s="378" t="s">
        <v>738</v>
      </c>
      <c r="U62" s="378" t="str">
        <f>IFERROR(VLOOKUP(C62,'Overview - Section A'!$W$125:$AB$179,6,FALSE),"")</f>
        <v/>
      </c>
      <c r="V62" s="402" t="str">
        <f>IFERROR(IF('Reference Records'!$B$152&lt;&gt;"",VLOOKUP(W62,'Reference Records'!$B$152:$C$152,2,FALSE),VLOOKUP(W62,'Reference Records'!$A$157:$C$1002,3,FALSE)),"")</f>
        <v/>
      </c>
      <c r="W62" s="381"/>
      <c r="X62" s="313"/>
      <c r="Y62" s="58"/>
    </row>
    <row r="63" spans="1:25" x14ac:dyDescent="0.2">
      <c r="A63" s="312">
        <v>55</v>
      </c>
      <c r="B63" s="395"/>
      <c r="C63" s="395"/>
      <c r="D63" s="396"/>
      <c r="E63" s="397"/>
      <c r="F63" s="398"/>
      <c r="G63" s="398"/>
      <c r="H63" s="398"/>
      <c r="I63" s="398"/>
      <c r="J63" s="398"/>
      <c r="K63" s="398"/>
      <c r="L63" s="398"/>
      <c r="M63" s="397"/>
      <c r="N63" s="399"/>
      <c r="O63" s="397"/>
      <c r="P63" s="400"/>
      <c r="Q63" s="401" t="str">
        <f>IFERROR(VLOOKUP(E63,'Overview - Section A'!$N$25:$Q$36,4,FALSE),"")</f>
        <v/>
      </c>
      <c r="R63" s="378" t="b">
        <f t="shared" si="0"/>
        <v>1</v>
      </c>
      <c r="S63" s="378" t="b">
        <f t="shared" si="1"/>
        <v>0</v>
      </c>
      <c r="T63" s="378" t="s">
        <v>739</v>
      </c>
      <c r="U63" s="378" t="str">
        <f>IFERROR(VLOOKUP(C63,'Overview - Section A'!$W$125:$AB$179,6,FALSE),"")</f>
        <v/>
      </c>
      <c r="V63" s="402" t="str">
        <f>IFERROR(IF('Reference Records'!$B$152&lt;&gt;"",VLOOKUP(W63,'Reference Records'!$B$152:$C$152,2,FALSE),VLOOKUP(W63,'Reference Records'!$A$157:$C$1002,3,FALSE)),"")</f>
        <v/>
      </c>
      <c r="W63" s="381"/>
      <c r="X63" s="313"/>
      <c r="Y63" s="58"/>
    </row>
    <row r="64" spans="1:25" x14ac:dyDescent="0.2">
      <c r="A64" s="312">
        <v>56</v>
      </c>
      <c r="B64" s="395"/>
      <c r="C64" s="395"/>
      <c r="D64" s="396"/>
      <c r="E64" s="397"/>
      <c r="F64" s="398"/>
      <c r="G64" s="398"/>
      <c r="H64" s="398"/>
      <c r="I64" s="398"/>
      <c r="J64" s="398"/>
      <c r="K64" s="398"/>
      <c r="L64" s="398"/>
      <c r="M64" s="397"/>
      <c r="N64" s="399"/>
      <c r="O64" s="397"/>
      <c r="P64" s="400"/>
      <c r="Q64" s="401" t="str">
        <f>IFERROR(VLOOKUP(E64,'Overview - Section A'!$N$25:$Q$36,4,FALSE),"")</f>
        <v/>
      </c>
      <c r="R64" s="378" t="b">
        <f t="shared" si="0"/>
        <v>1</v>
      </c>
      <c r="S64" s="378" t="b">
        <f t="shared" si="1"/>
        <v>0</v>
      </c>
      <c r="T64" s="378" t="s">
        <v>740</v>
      </c>
      <c r="U64" s="378" t="str">
        <f>IFERROR(VLOOKUP(C64,'Overview - Section A'!$W$125:$AB$179,6,FALSE),"")</f>
        <v/>
      </c>
      <c r="V64" s="402" t="str">
        <f>IFERROR(IF('Reference Records'!$B$152&lt;&gt;"",VLOOKUP(W64,'Reference Records'!$B$152:$C$152,2,FALSE),VLOOKUP(W64,'Reference Records'!$A$157:$C$1002,3,FALSE)),"")</f>
        <v/>
      </c>
      <c r="W64" s="381"/>
      <c r="X64" s="313"/>
      <c r="Y64" s="58"/>
    </row>
    <row r="65" spans="1:25" x14ac:dyDescent="0.2">
      <c r="A65" s="312">
        <v>57</v>
      </c>
      <c r="B65" s="395"/>
      <c r="C65" s="395"/>
      <c r="D65" s="396"/>
      <c r="E65" s="397"/>
      <c r="F65" s="398"/>
      <c r="G65" s="398"/>
      <c r="H65" s="398"/>
      <c r="I65" s="398"/>
      <c r="J65" s="398"/>
      <c r="K65" s="398"/>
      <c r="L65" s="398"/>
      <c r="M65" s="397"/>
      <c r="N65" s="399"/>
      <c r="O65" s="397"/>
      <c r="P65" s="400"/>
      <c r="Q65" s="401" t="str">
        <f>IFERROR(VLOOKUP(E65,'Overview - Section A'!$N$25:$Q$36,4,FALSE),"")</f>
        <v/>
      </c>
      <c r="R65" s="378" t="b">
        <f t="shared" si="0"/>
        <v>1</v>
      </c>
      <c r="S65" s="378" t="b">
        <f t="shared" si="1"/>
        <v>0</v>
      </c>
      <c r="T65" s="378" t="s">
        <v>741</v>
      </c>
      <c r="U65" s="378" t="str">
        <f>IFERROR(VLOOKUP(C65,'Overview - Section A'!$W$125:$AB$179,6,FALSE),"")</f>
        <v/>
      </c>
      <c r="V65" s="402" t="str">
        <f>IFERROR(IF('Reference Records'!$B$152&lt;&gt;"",VLOOKUP(W65,'Reference Records'!$B$152:$C$152,2,FALSE),VLOOKUP(W65,'Reference Records'!$A$157:$C$1002,3,FALSE)),"")</f>
        <v/>
      </c>
      <c r="W65" s="381"/>
      <c r="X65" s="313"/>
      <c r="Y65" s="58"/>
    </row>
    <row r="66" spans="1:25" x14ac:dyDescent="0.2">
      <c r="A66" s="312">
        <v>58</v>
      </c>
      <c r="B66" s="395"/>
      <c r="C66" s="395"/>
      <c r="D66" s="396"/>
      <c r="E66" s="397"/>
      <c r="F66" s="398"/>
      <c r="G66" s="398"/>
      <c r="H66" s="398"/>
      <c r="I66" s="398"/>
      <c r="J66" s="398"/>
      <c r="K66" s="398"/>
      <c r="L66" s="398"/>
      <c r="M66" s="397"/>
      <c r="N66" s="399"/>
      <c r="O66" s="397"/>
      <c r="P66" s="400"/>
      <c r="Q66" s="401" t="str">
        <f>IFERROR(VLOOKUP(E66,'Overview - Section A'!$N$25:$Q$36,4,FALSE),"")</f>
        <v/>
      </c>
      <c r="R66" s="378" t="b">
        <f t="shared" si="0"/>
        <v>1</v>
      </c>
      <c r="S66" s="378" t="b">
        <f t="shared" si="1"/>
        <v>0</v>
      </c>
      <c r="T66" s="378" t="s">
        <v>742</v>
      </c>
      <c r="U66" s="378" t="str">
        <f>IFERROR(VLOOKUP(C66,'Overview - Section A'!$W$125:$AB$179,6,FALSE),"")</f>
        <v/>
      </c>
      <c r="V66" s="402" t="str">
        <f>IFERROR(IF('Reference Records'!$B$152&lt;&gt;"",VLOOKUP(W66,'Reference Records'!$B$152:$C$152,2,FALSE),VLOOKUP(W66,'Reference Records'!$A$157:$C$1002,3,FALSE)),"")</f>
        <v/>
      </c>
      <c r="W66" s="381"/>
      <c r="X66" s="313"/>
      <c r="Y66" s="58"/>
    </row>
    <row r="67" spans="1:25" x14ac:dyDescent="0.2">
      <c r="A67" s="312">
        <v>59</v>
      </c>
      <c r="B67" s="395"/>
      <c r="C67" s="395"/>
      <c r="D67" s="396"/>
      <c r="E67" s="397"/>
      <c r="F67" s="398"/>
      <c r="G67" s="398"/>
      <c r="H67" s="398"/>
      <c r="I67" s="398"/>
      <c r="J67" s="398"/>
      <c r="K67" s="398"/>
      <c r="L67" s="398"/>
      <c r="M67" s="397"/>
      <c r="N67" s="399"/>
      <c r="O67" s="397"/>
      <c r="P67" s="400"/>
      <c r="Q67" s="401" t="str">
        <f>IFERROR(VLOOKUP(E67,'Overview - Section A'!$N$25:$Q$36,4,FALSE),"")</f>
        <v/>
      </c>
      <c r="R67" s="378" t="b">
        <f t="shared" si="0"/>
        <v>1</v>
      </c>
      <c r="S67" s="378" t="b">
        <f t="shared" si="1"/>
        <v>0</v>
      </c>
      <c r="T67" s="378" t="s">
        <v>743</v>
      </c>
      <c r="U67" s="378" t="str">
        <f>IFERROR(VLOOKUP(C67,'Overview - Section A'!$W$125:$AB$179,6,FALSE),"")</f>
        <v/>
      </c>
      <c r="V67" s="402" t="str">
        <f>IFERROR(IF('Reference Records'!$B$152&lt;&gt;"",VLOOKUP(W67,'Reference Records'!$B$152:$C$152,2,FALSE),VLOOKUP(W67,'Reference Records'!$A$157:$C$1002,3,FALSE)),"")</f>
        <v/>
      </c>
      <c r="W67" s="381"/>
      <c r="X67" s="313"/>
      <c r="Y67" s="58"/>
    </row>
    <row r="68" spans="1:25" x14ac:dyDescent="0.2">
      <c r="A68" s="312">
        <v>60</v>
      </c>
      <c r="B68" s="395"/>
      <c r="C68" s="395"/>
      <c r="D68" s="396"/>
      <c r="E68" s="397"/>
      <c r="F68" s="398"/>
      <c r="G68" s="398"/>
      <c r="H68" s="398"/>
      <c r="I68" s="398"/>
      <c r="J68" s="398"/>
      <c r="K68" s="398"/>
      <c r="L68" s="398"/>
      <c r="M68" s="397"/>
      <c r="N68" s="399"/>
      <c r="O68" s="397"/>
      <c r="P68" s="400"/>
      <c r="Q68" s="401" t="str">
        <f>IFERROR(VLOOKUP(E68,'Overview - Section A'!$N$25:$Q$36,4,FALSE),"")</f>
        <v/>
      </c>
      <c r="R68" s="378" t="b">
        <f t="shared" si="0"/>
        <v>1</v>
      </c>
      <c r="S68" s="378" t="b">
        <f t="shared" si="1"/>
        <v>0</v>
      </c>
      <c r="T68" s="378" t="s">
        <v>744</v>
      </c>
      <c r="U68" s="378" t="str">
        <f>IFERROR(VLOOKUP(C68,'Overview - Section A'!$W$125:$AB$179,6,FALSE),"")</f>
        <v/>
      </c>
      <c r="V68" s="402" t="str">
        <f>IFERROR(IF('Reference Records'!$B$152&lt;&gt;"",VLOOKUP(W68,'Reference Records'!$B$152:$C$152,2,FALSE),VLOOKUP(W68,'Reference Records'!$A$157:$C$1002,3,FALSE)),"")</f>
        <v/>
      </c>
      <c r="W68" s="381"/>
      <c r="X68" s="313"/>
      <c r="Y68" s="58"/>
    </row>
    <row r="69" spans="1:25" x14ac:dyDescent="0.2">
      <c r="A69" s="312">
        <v>61</v>
      </c>
      <c r="B69" s="395"/>
      <c r="C69" s="395"/>
      <c r="D69" s="396"/>
      <c r="E69" s="397"/>
      <c r="F69" s="398"/>
      <c r="G69" s="398"/>
      <c r="H69" s="398"/>
      <c r="I69" s="398"/>
      <c r="J69" s="398"/>
      <c r="K69" s="398"/>
      <c r="L69" s="398"/>
      <c r="M69" s="397"/>
      <c r="N69" s="399"/>
      <c r="O69" s="397"/>
      <c r="P69" s="400"/>
      <c r="Q69" s="401" t="str">
        <f>IFERROR(VLOOKUP(E69,'Overview - Section A'!$N$25:$Q$36,4,FALSE),"")</f>
        <v/>
      </c>
      <c r="R69" s="378" t="b">
        <f t="shared" si="0"/>
        <v>1</v>
      </c>
      <c r="S69" s="378" t="b">
        <f t="shared" si="1"/>
        <v>0</v>
      </c>
      <c r="T69" s="378" t="s">
        <v>745</v>
      </c>
      <c r="U69" s="378" t="str">
        <f>IFERROR(VLOOKUP(C69,'Overview - Section A'!$W$125:$AB$179,6,FALSE),"")</f>
        <v/>
      </c>
      <c r="V69" s="402" t="str">
        <f>IFERROR(IF('Reference Records'!$B$152&lt;&gt;"",VLOOKUP(W69,'Reference Records'!$B$152:$C$152,2,FALSE),VLOOKUP(W69,'Reference Records'!$A$157:$C$1002,3,FALSE)),"")</f>
        <v/>
      </c>
      <c r="W69" s="381"/>
      <c r="X69" s="313"/>
      <c r="Y69" s="58"/>
    </row>
    <row r="70" spans="1:25" x14ac:dyDescent="0.2">
      <c r="A70" s="312">
        <v>62</v>
      </c>
      <c r="B70" s="395"/>
      <c r="C70" s="395"/>
      <c r="D70" s="396"/>
      <c r="E70" s="397"/>
      <c r="F70" s="398"/>
      <c r="G70" s="398"/>
      <c r="H70" s="398"/>
      <c r="I70" s="398"/>
      <c r="J70" s="398"/>
      <c r="K70" s="398"/>
      <c r="L70" s="398"/>
      <c r="M70" s="397"/>
      <c r="N70" s="399"/>
      <c r="O70" s="397"/>
      <c r="P70" s="400"/>
      <c r="Q70" s="401" t="str">
        <f>IFERROR(VLOOKUP(E70,'Overview - Section A'!$N$25:$Q$36,4,FALSE),"")</f>
        <v/>
      </c>
      <c r="R70" s="378" t="b">
        <f t="shared" si="0"/>
        <v>1</v>
      </c>
      <c r="S70" s="378" t="b">
        <f t="shared" si="1"/>
        <v>0</v>
      </c>
      <c r="T70" s="378" t="s">
        <v>746</v>
      </c>
      <c r="U70" s="378" t="str">
        <f>IFERROR(VLOOKUP(C70,'Overview - Section A'!$W$125:$AB$179,6,FALSE),"")</f>
        <v/>
      </c>
      <c r="V70" s="402" t="str">
        <f>IFERROR(IF('Reference Records'!$B$152&lt;&gt;"",VLOOKUP(W70,'Reference Records'!$B$152:$C$152,2,FALSE),VLOOKUP(W70,'Reference Records'!$A$157:$C$1002,3,FALSE)),"")</f>
        <v/>
      </c>
      <c r="W70" s="381"/>
      <c r="X70" s="313"/>
      <c r="Y70" s="58"/>
    </row>
    <row r="71" spans="1:25" x14ac:dyDescent="0.2">
      <c r="A71" s="312">
        <v>63</v>
      </c>
      <c r="B71" s="395"/>
      <c r="C71" s="395"/>
      <c r="D71" s="396"/>
      <c r="E71" s="397"/>
      <c r="F71" s="398"/>
      <c r="G71" s="398"/>
      <c r="H71" s="398"/>
      <c r="I71" s="398"/>
      <c r="J71" s="398"/>
      <c r="K71" s="398"/>
      <c r="L71" s="398"/>
      <c r="M71" s="397"/>
      <c r="N71" s="399"/>
      <c r="O71" s="397"/>
      <c r="P71" s="400"/>
      <c r="Q71" s="401" t="str">
        <f>IFERROR(VLOOKUP(E71,'Overview - Section A'!$N$25:$Q$36,4,FALSE),"")</f>
        <v/>
      </c>
      <c r="R71" s="378" t="b">
        <f t="shared" si="0"/>
        <v>1</v>
      </c>
      <c r="S71" s="378" t="b">
        <f t="shared" si="1"/>
        <v>0</v>
      </c>
      <c r="T71" s="378" t="s">
        <v>747</v>
      </c>
      <c r="U71" s="378" t="str">
        <f>IFERROR(VLOOKUP(C71,'Overview - Section A'!$W$125:$AB$179,6,FALSE),"")</f>
        <v/>
      </c>
      <c r="V71" s="402" t="str">
        <f>IFERROR(IF('Reference Records'!$B$152&lt;&gt;"",VLOOKUP(W71,'Reference Records'!$B$152:$C$152,2,FALSE),VLOOKUP(W71,'Reference Records'!$A$157:$C$1002,3,FALSE)),"")</f>
        <v/>
      </c>
      <c r="W71" s="381"/>
      <c r="X71" s="313"/>
      <c r="Y71" s="58"/>
    </row>
    <row r="72" spans="1:25" x14ac:dyDescent="0.2">
      <c r="A72" s="312">
        <v>64</v>
      </c>
      <c r="B72" s="395"/>
      <c r="C72" s="395"/>
      <c r="D72" s="396"/>
      <c r="E72" s="397"/>
      <c r="F72" s="398"/>
      <c r="G72" s="398"/>
      <c r="H72" s="398"/>
      <c r="I72" s="398"/>
      <c r="J72" s="398"/>
      <c r="K72" s="398"/>
      <c r="L72" s="398"/>
      <c r="M72" s="397"/>
      <c r="N72" s="399"/>
      <c r="O72" s="397"/>
      <c r="P72" s="400"/>
      <c r="Q72" s="401" t="str">
        <f>IFERROR(VLOOKUP(E72,'Overview - Section A'!$N$25:$Q$36,4,FALSE),"")</f>
        <v/>
      </c>
      <c r="R72" s="378" t="b">
        <f t="shared" si="0"/>
        <v>1</v>
      </c>
      <c r="S72" s="378" t="b">
        <f t="shared" si="1"/>
        <v>0</v>
      </c>
      <c r="T72" s="378" t="s">
        <v>748</v>
      </c>
      <c r="U72" s="378" t="str">
        <f>IFERROR(VLOOKUP(C72,'Overview - Section A'!$W$125:$AB$179,6,FALSE),"")</f>
        <v/>
      </c>
      <c r="V72" s="402" t="str">
        <f>IFERROR(IF('Reference Records'!$B$152&lt;&gt;"",VLOOKUP(W72,'Reference Records'!$B$152:$C$152,2,FALSE),VLOOKUP(W72,'Reference Records'!$A$157:$C$1002,3,FALSE)),"")</f>
        <v/>
      </c>
      <c r="W72" s="381"/>
      <c r="X72" s="313"/>
      <c r="Y72" s="58"/>
    </row>
    <row r="73" spans="1:25" x14ac:dyDescent="0.2">
      <c r="A73" s="312">
        <v>65</v>
      </c>
      <c r="B73" s="395"/>
      <c r="C73" s="395"/>
      <c r="D73" s="396"/>
      <c r="E73" s="397"/>
      <c r="F73" s="398"/>
      <c r="G73" s="398"/>
      <c r="H73" s="398"/>
      <c r="I73" s="398"/>
      <c r="J73" s="398"/>
      <c r="K73" s="398"/>
      <c r="L73" s="398"/>
      <c r="M73" s="397"/>
      <c r="N73" s="399"/>
      <c r="O73" s="397"/>
      <c r="P73" s="400"/>
      <c r="Q73" s="401" t="str">
        <f>IFERROR(VLOOKUP(E73,'Overview - Section A'!$N$25:$Q$36,4,FALSE),"")</f>
        <v/>
      </c>
      <c r="R73" s="378" t="b">
        <f t="shared" ref="R73:R88" si="2">IFERROR(TRUE,FALSE)</f>
        <v>1</v>
      </c>
      <c r="S73" s="378" t="b">
        <f t="shared" ref="S73:S88" si="3">IFERROR(IF(N73&lt;&gt;"",TRUE,FALSE),FALSE)</f>
        <v>0</v>
      </c>
      <c r="T73" s="378" t="s">
        <v>749</v>
      </c>
      <c r="U73" s="378" t="str">
        <f>IFERROR(VLOOKUP(C73,'Overview - Section A'!$W$125:$AB$179,6,FALSE),"")</f>
        <v/>
      </c>
      <c r="V73" s="402" t="str">
        <f>IFERROR(IF('Reference Records'!$B$152&lt;&gt;"",VLOOKUP(W73,'Reference Records'!$B$152:$C$152,2,FALSE),VLOOKUP(W73,'Reference Records'!$A$157:$C$1002,3,FALSE)),"")</f>
        <v/>
      </c>
      <c r="W73" s="381"/>
      <c r="X73" s="313"/>
      <c r="Y73" s="58"/>
    </row>
    <row r="74" spans="1:25" x14ac:dyDescent="0.2">
      <c r="A74" s="312">
        <v>66</v>
      </c>
      <c r="B74" s="395"/>
      <c r="C74" s="395"/>
      <c r="D74" s="396"/>
      <c r="E74" s="397"/>
      <c r="F74" s="398"/>
      <c r="G74" s="398"/>
      <c r="H74" s="398"/>
      <c r="I74" s="398"/>
      <c r="J74" s="398"/>
      <c r="K74" s="398"/>
      <c r="L74" s="398"/>
      <c r="M74" s="397"/>
      <c r="N74" s="399"/>
      <c r="O74" s="397"/>
      <c r="P74" s="400"/>
      <c r="Q74" s="401" t="str">
        <f>IFERROR(VLOOKUP(E74,'Overview - Section A'!$N$25:$Q$36,4,FALSE),"")</f>
        <v/>
      </c>
      <c r="R74" s="378" t="b">
        <f t="shared" si="2"/>
        <v>1</v>
      </c>
      <c r="S74" s="378" t="b">
        <f t="shared" si="3"/>
        <v>0</v>
      </c>
      <c r="T74" s="378" t="s">
        <v>750</v>
      </c>
      <c r="U74" s="378" t="str">
        <f>IFERROR(VLOOKUP(C74,'Overview - Section A'!$W$125:$AB$179,6,FALSE),"")</f>
        <v/>
      </c>
      <c r="V74" s="402" t="str">
        <f>IFERROR(IF('Reference Records'!$B$152&lt;&gt;"",VLOOKUP(W74,'Reference Records'!$B$152:$C$152,2,FALSE),VLOOKUP(W74,'Reference Records'!$A$157:$C$1002,3,FALSE)),"")</f>
        <v/>
      </c>
      <c r="W74" s="381"/>
      <c r="X74" s="313"/>
      <c r="Y74" s="58"/>
    </row>
    <row r="75" spans="1:25" x14ac:dyDescent="0.2">
      <c r="A75" s="312">
        <v>67</v>
      </c>
      <c r="B75" s="395"/>
      <c r="C75" s="395"/>
      <c r="D75" s="396"/>
      <c r="E75" s="397"/>
      <c r="F75" s="398"/>
      <c r="G75" s="398"/>
      <c r="H75" s="398"/>
      <c r="I75" s="398"/>
      <c r="J75" s="398"/>
      <c r="K75" s="398"/>
      <c r="L75" s="398"/>
      <c r="M75" s="397"/>
      <c r="N75" s="399"/>
      <c r="O75" s="397"/>
      <c r="P75" s="400"/>
      <c r="Q75" s="401" t="str">
        <f>IFERROR(VLOOKUP(E75,'Overview - Section A'!$N$25:$Q$36,4,FALSE),"")</f>
        <v/>
      </c>
      <c r="R75" s="378" t="b">
        <f t="shared" si="2"/>
        <v>1</v>
      </c>
      <c r="S75" s="378" t="b">
        <f t="shared" si="3"/>
        <v>0</v>
      </c>
      <c r="T75" s="378" t="s">
        <v>751</v>
      </c>
      <c r="U75" s="378" t="str">
        <f>IFERROR(VLOOKUP(C75,'Overview - Section A'!$W$125:$AB$179,6,FALSE),"")</f>
        <v/>
      </c>
      <c r="V75" s="402" t="str">
        <f>IFERROR(IF('Reference Records'!$B$152&lt;&gt;"",VLOOKUP(W75,'Reference Records'!$B$152:$C$152,2,FALSE),VLOOKUP(W75,'Reference Records'!$A$157:$C$1002,3,FALSE)),"")</f>
        <v/>
      </c>
      <c r="W75" s="381"/>
      <c r="X75" s="313"/>
      <c r="Y75" s="58"/>
    </row>
    <row r="76" spans="1:25" x14ac:dyDescent="0.2">
      <c r="A76" s="312">
        <v>68</v>
      </c>
      <c r="B76" s="395"/>
      <c r="C76" s="395"/>
      <c r="D76" s="396"/>
      <c r="E76" s="397"/>
      <c r="F76" s="398"/>
      <c r="G76" s="398"/>
      <c r="H76" s="398"/>
      <c r="I76" s="398"/>
      <c r="J76" s="398"/>
      <c r="K76" s="398"/>
      <c r="L76" s="398"/>
      <c r="M76" s="397"/>
      <c r="N76" s="399"/>
      <c r="O76" s="397"/>
      <c r="P76" s="400"/>
      <c r="Q76" s="401" t="str">
        <f>IFERROR(VLOOKUP(E76,'Overview - Section A'!$N$25:$Q$36,4,FALSE),"")</f>
        <v/>
      </c>
      <c r="R76" s="378" t="b">
        <f t="shared" si="2"/>
        <v>1</v>
      </c>
      <c r="S76" s="378" t="b">
        <f t="shared" si="3"/>
        <v>0</v>
      </c>
      <c r="T76" s="378" t="s">
        <v>752</v>
      </c>
      <c r="U76" s="378" t="str">
        <f>IFERROR(VLOOKUP(C76,'Overview - Section A'!$W$125:$AB$179,6,FALSE),"")</f>
        <v/>
      </c>
      <c r="V76" s="402" t="str">
        <f>IFERROR(IF('Reference Records'!$B$152&lt;&gt;"",VLOOKUP(W76,'Reference Records'!$B$152:$C$152,2,FALSE),VLOOKUP(W76,'Reference Records'!$A$157:$C$1002,3,FALSE)),"")</f>
        <v/>
      </c>
      <c r="W76" s="381"/>
      <c r="X76" s="313"/>
      <c r="Y76" s="58"/>
    </row>
    <row r="77" spans="1:25" x14ac:dyDescent="0.2">
      <c r="A77" s="312">
        <v>69</v>
      </c>
      <c r="B77" s="395"/>
      <c r="C77" s="395"/>
      <c r="D77" s="396"/>
      <c r="E77" s="397"/>
      <c r="F77" s="398"/>
      <c r="G77" s="398"/>
      <c r="H77" s="398"/>
      <c r="I77" s="398"/>
      <c r="J77" s="398"/>
      <c r="K77" s="398"/>
      <c r="L77" s="398"/>
      <c r="M77" s="397"/>
      <c r="N77" s="399"/>
      <c r="O77" s="397"/>
      <c r="P77" s="400"/>
      <c r="Q77" s="401" t="str">
        <f>IFERROR(VLOOKUP(E77,'Overview - Section A'!$N$25:$Q$36,4,FALSE),"")</f>
        <v/>
      </c>
      <c r="R77" s="378" t="b">
        <f t="shared" si="2"/>
        <v>1</v>
      </c>
      <c r="S77" s="378" t="b">
        <f t="shared" si="3"/>
        <v>0</v>
      </c>
      <c r="T77" s="378" t="s">
        <v>753</v>
      </c>
      <c r="U77" s="378" t="str">
        <f>IFERROR(VLOOKUP(C77,'Overview - Section A'!$W$125:$AB$179,6,FALSE),"")</f>
        <v/>
      </c>
      <c r="V77" s="402" t="str">
        <f>IFERROR(IF('Reference Records'!$B$152&lt;&gt;"",VLOOKUP(W77,'Reference Records'!$B$152:$C$152,2,FALSE),VLOOKUP(W77,'Reference Records'!$A$157:$C$1002,3,FALSE)),"")</f>
        <v/>
      </c>
      <c r="W77" s="381"/>
      <c r="X77" s="313"/>
      <c r="Y77" s="58"/>
    </row>
    <row r="78" spans="1:25" x14ac:dyDescent="0.2">
      <c r="A78" s="312">
        <v>70</v>
      </c>
      <c r="B78" s="395"/>
      <c r="C78" s="395"/>
      <c r="D78" s="396"/>
      <c r="E78" s="397"/>
      <c r="F78" s="398"/>
      <c r="G78" s="398"/>
      <c r="H78" s="398"/>
      <c r="I78" s="398"/>
      <c r="J78" s="398"/>
      <c r="K78" s="398"/>
      <c r="L78" s="398"/>
      <c r="M78" s="397"/>
      <c r="N78" s="399"/>
      <c r="O78" s="397"/>
      <c r="P78" s="400"/>
      <c r="Q78" s="401" t="str">
        <f>IFERROR(VLOOKUP(E78,'Overview - Section A'!$N$25:$Q$36,4,FALSE),"")</f>
        <v/>
      </c>
      <c r="R78" s="378" t="b">
        <f t="shared" si="2"/>
        <v>1</v>
      </c>
      <c r="S78" s="378" t="b">
        <f t="shared" si="3"/>
        <v>0</v>
      </c>
      <c r="T78" s="378" t="s">
        <v>754</v>
      </c>
      <c r="U78" s="378" t="str">
        <f>IFERROR(VLOOKUP(C78,'Overview - Section A'!$W$125:$AB$179,6,FALSE),"")</f>
        <v/>
      </c>
      <c r="V78" s="402" t="str">
        <f>IFERROR(IF('Reference Records'!$B$152&lt;&gt;"",VLOOKUP(W78,'Reference Records'!$B$152:$C$152,2,FALSE),VLOOKUP(W78,'Reference Records'!$A$157:$C$1002,3,FALSE)),"")</f>
        <v/>
      </c>
      <c r="W78" s="381"/>
      <c r="X78" s="313"/>
      <c r="Y78" s="58"/>
    </row>
    <row r="79" spans="1:25" x14ac:dyDescent="0.2">
      <c r="A79" s="312">
        <v>71</v>
      </c>
      <c r="B79" s="395"/>
      <c r="C79" s="395"/>
      <c r="D79" s="396"/>
      <c r="E79" s="397"/>
      <c r="F79" s="398"/>
      <c r="G79" s="398"/>
      <c r="H79" s="398"/>
      <c r="I79" s="398"/>
      <c r="J79" s="398"/>
      <c r="K79" s="398"/>
      <c r="L79" s="398"/>
      <c r="M79" s="397"/>
      <c r="N79" s="399"/>
      <c r="O79" s="397"/>
      <c r="P79" s="400"/>
      <c r="Q79" s="401" t="str">
        <f>IFERROR(VLOOKUP(E79,'Overview - Section A'!$N$25:$Q$36,4,FALSE),"")</f>
        <v/>
      </c>
      <c r="R79" s="378" t="b">
        <f t="shared" si="2"/>
        <v>1</v>
      </c>
      <c r="S79" s="378" t="b">
        <f t="shared" si="3"/>
        <v>0</v>
      </c>
      <c r="T79" s="378" t="s">
        <v>755</v>
      </c>
      <c r="U79" s="378" t="str">
        <f>IFERROR(VLOOKUP(C79,'Overview - Section A'!$W$125:$AB$179,6,FALSE),"")</f>
        <v/>
      </c>
      <c r="V79" s="402" t="str">
        <f>IFERROR(IF('Reference Records'!$B$152&lt;&gt;"",VLOOKUP(W79,'Reference Records'!$B$152:$C$152,2,FALSE),VLOOKUP(W79,'Reference Records'!$A$157:$C$1002,3,FALSE)),"")</f>
        <v/>
      </c>
      <c r="W79" s="381"/>
      <c r="X79" s="313"/>
      <c r="Y79" s="58"/>
    </row>
    <row r="80" spans="1:25" x14ac:dyDescent="0.2">
      <c r="A80" s="312">
        <v>72</v>
      </c>
      <c r="B80" s="395"/>
      <c r="C80" s="395"/>
      <c r="D80" s="396"/>
      <c r="E80" s="397"/>
      <c r="F80" s="398"/>
      <c r="G80" s="398"/>
      <c r="H80" s="398"/>
      <c r="I80" s="398"/>
      <c r="J80" s="398"/>
      <c r="K80" s="398"/>
      <c r="L80" s="398"/>
      <c r="M80" s="397"/>
      <c r="N80" s="399"/>
      <c r="O80" s="397"/>
      <c r="P80" s="400"/>
      <c r="Q80" s="401" t="str">
        <f>IFERROR(VLOOKUP(E80,'Overview - Section A'!$N$25:$Q$36,4,FALSE),"")</f>
        <v/>
      </c>
      <c r="R80" s="378" t="b">
        <f t="shared" si="2"/>
        <v>1</v>
      </c>
      <c r="S80" s="378" t="b">
        <f t="shared" si="3"/>
        <v>0</v>
      </c>
      <c r="T80" s="378" t="s">
        <v>756</v>
      </c>
      <c r="U80" s="378" t="str">
        <f>IFERROR(VLOOKUP(C80,'Overview - Section A'!$W$125:$AB$179,6,FALSE),"")</f>
        <v/>
      </c>
      <c r="V80" s="402" t="str">
        <f>IFERROR(IF('Reference Records'!$B$152&lt;&gt;"",VLOOKUP(W80,'Reference Records'!$B$152:$C$152,2,FALSE),VLOOKUP(W80,'Reference Records'!$A$157:$C$1002,3,FALSE)),"")</f>
        <v/>
      </c>
      <c r="W80" s="381"/>
      <c r="X80" s="313"/>
      <c r="Y80" s="58"/>
    </row>
    <row r="81" spans="1:37" x14ac:dyDescent="0.2">
      <c r="A81" s="312">
        <v>73</v>
      </c>
      <c r="B81" s="395"/>
      <c r="C81" s="395"/>
      <c r="D81" s="396"/>
      <c r="E81" s="397"/>
      <c r="F81" s="398"/>
      <c r="G81" s="398"/>
      <c r="H81" s="398"/>
      <c r="I81" s="398"/>
      <c r="J81" s="398"/>
      <c r="K81" s="398"/>
      <c r="L81" s="398"/>
      <c r="M81" s="397"/>
      <c r="N81" s="399"/>
      <c r="O81" s="397"/>
      <c r="P81" s="400"/>
      <c r="Q81" s="401" t="str">
        <f>IFERROR(VLOOKUP(E81,'Overview - Section A'!$N$25:$Q$36,4,FALSE),"")</f>
        <v/>
      </c>
      <c r="R81" s="378" t="b">
        <f t="shared" si="2"/>
        <v>1</v>
      </c>
      <c r="S81" s="378" t="b">
        <f t="shared" si="3"/>
        <v>0</v>
      </c>
      <c r="T81" s="378" t="s">
        <v>757</v>
      </c>
      <c r="U81" s="378" t="str">
        <f>IFERROR(VLOOKUP(C81,'Overview - Section A'!$W$125:$AB$179,6,FALSE),"")</f>
        <v/>
      </c>
      <c r="V81" s="402" t="str">
        <f>IFERROR(IF('Reference Records'!$B$152&lt;&gt;"",VLOOKUP(W81,'Reference Records'!$B$152:$C$152,2,FALSE),VLOOKUP(W81,'Reference Records'!$A$157:$C$1002,3,FALSE)),"")</f>
        <v/>
      </c>
      <c r="W81" s="381"/>
      <c r="X81" s="313"/>
      <c r="Y81" s="58"/>
    </row>
    <row r="82" spans="1:37" x14ac:dyDescent="0.2">
      <c r="A82" s="312">
        <v>74</v>
      </c>
      <c r="B82" s="395"/>
      <c r="C82" s="395"/>
      <c r="D82" s="396"/>
      <c r="E82" s="397"/>
      <c r="F82" s="398"/>
      <c r="G82" s="398"/>
      <c r="H82" s="398"/>
      <c r="I82" s="398"/>
      <c r="J82" s="398"/>
      <c r="K82" s="398"/>
      <c r="L82" s="398"/>
      <c r="M82" s="397"/>
      <c r="N82" s="399"/>
      <c r="O82" s="397"/>
      <c r="P82" s="400"/>
      <c r="Q82" s="401" t="str">
        <f>IFERROR(VLOOKUP(E82,'Overview - Section A'!$N$25:$Q$36,4,FALSE),"")</f>
        <v/>
      </c>
      <c r="R82" s="378" t="b">
        <f t="shared" si="2"/>
        <v>1</v>
      </c>
      <c r="S82" s="378" t="b">
        <f t="shared" si="3"/>
        <v>0</v>
      </c>
      <c r="T82" s="378" t="s">
        <v>758</v>
      </c>
      <c r="U82" s="378" t="str">
        <f>IFERROR(VLOOKUP(C82,'Overview - Section A'!$W$125:$AB$179,6,FALSE),"")</f>
        <v/>
      </c>
      <c r="V82" s="402" t="str">
        <f>IFERROR(IF('Reference Records'!$B$152&lt;&gt;"",VLOOKUP(W82,'Reference Records'!$B$152:$C$152,2,FALSE),VLOOKUP(W82,'Reference Records'!$A$157:$C$1002,3,FALSE)),"")</f>
        <v/>
      </c>
      <c r="W82" s="381"/>
      <c r="X82" s="313"/>
      <c r="Y82" s="58"/>
    </row>
    <row r="83" spans="1:37" x14ac:dyDescent="0.2">
      <c r="A83" s="312">
        <v>75</v>
      </c>
      <c r="B83" s="395"/>
      <c r="C83" s="395"/>
      <c r="D83" s="396"/>
      <c r="E83" s="397"/>
      <c r="F83" s="398"/>
      <c r="G83" s="398"/>
      <c r="H83" s="398"/>
      <c r="I83" s="398"/>
      <c r="J83" s="398"/>
      <c r="K83" s="398"/>
      <c r="L83" s="398"/>
      <c r="M83" s="397"/>
      <c r="N83" s="399"/>
      <c r="O83" s="397"/>
      <c r="P83" s="400"/>
      <c r="Q83" s="401" t="str">
        <f>IFERROR(VLOOKUP(E83,'Overview - Section A'!$N$25:$Q$36,4,FALSE),"")</f>
        <v/>
      </c>
      <c r="R83" s="378" t="b">
        <f t="shared" si="2"/>
        <v>1</v>
      </c>
      <c r="S83" s="378" t="b">
        <f t="shared" si="3"/>
        <v>0</v>
      </c>
      <c r="T83" s="378" t="s">
        <v>759</v>
      </c>
      <c r="U83" s="378" t="str">
        <f>IFERROR(VLOOKUP(C83,'Overview - Section A'!$W$125:$AB$179,6,FALSE),"")</f>
        <v/>
      </c>
      <c r="V83" s="402" t="str">
        <f>IFERROR(IF('Reference Records'!$B$152&lt;&gt;"",VLOOKUP(W83,'Reference Records'!$B$152:$C$152,2,FALSE),VLOOKUP(W83,'Reference Records'!$A$157:$C$1002,3,FALSE)),"")</f>
        <v/>
      </c>
      <c r="W83" s="381"/>
      <c r="X83" s="313"/>
      <c r="Y83" s="58"/>
    </row>
    <row r="84" spans="1:37" x14ac:dyDescent="0.2">
      <c r="A84" s="312">
        <v>76</v>
      </c>
      <c r="B84" s="395"/>
      <c r="C84" s="395"/>
      <c r="D84" s="396"/>
      <c r="E84" s="397"/>
      <c r="F84" s="398"/>
      <c r="G84" s="398"/>
      <c r="H84" s="398"/>
      <c r="I84" s="398"/>
      <c r="J84" s="398"/>
      <c r="K84" s="398"/>
      <c r="L84" s="398"/>
      <c r="M84" s="397"/>
      <c r="N84" s="399"/>
      <c r="O84" s="397"/>
      <c r="P84" s="400"/>
      <c r="Q84" s="401" t="str">
        <f>IFERROR(VLOOKUP(E84,'Overview - Section A'!$N$25:$Q$36,4,FALSE),"")</f>
        <v/>
      </c>
      <c r="R84" s="378" t="b">
        <f t="shared" si="2"/>
        <v>1</v>
      </c>
      <c r="S84" s="378" t="b">
        <f t="shared" si="3"/>
        <v>0</v>
      </c>
      <c r="T84" s="378" t="s">
        <v>760</v>
      </c>
      <c r="U84" s="378" t="str">
        <f>IFERROR(VLOOKUP(C84,'Overview - Section A'!$W$125:$AB$179,6,FALSE),"")</f>
        <v/>
      </c>
      <c r="V84" s="402" t="str">
        <f>IFERROR(IF('Reference Records'!$B$152&lt;&gt;"",VLOOKUP(W84,'Reference Records'!$B$152:$C$152,2,FALSE),VLOOKUP(W84,'Reference Records'!$A$157:$C$1002,3,FALSE)),"")</f>
        <v/>
      </c>
      <c r="W84" s="381"/>
      <c r="X84" s="313"/>
      <c r="Y84" s="58"/>
    </row>
    <row r="85" spans="1:37" x14ac:dyDescent="0.2">
      <c r="A85" s="312">
        <v>77</v>
      </c>
      <c r="B85" s="395"/>
      <c r="C85" s="395"/>
      <c r="D85" s="396"/>
      <c r="E85" s="397"/>
      <c r="F85" s="398"/>
      <c r="G85" s="398"/>
      <c r="H85" s="398"/>
      <c r="I85" s="398"/>
      <c r="J85" s="398"/>
      <c r="K85" s="398"/>
      <c r="L85" s="398"/>
      <c r="M85" s="397"/>
      <c r="N85" s="399"/>
      <c r="O85" s="397"/>
      <c r="P85" s="400"/>
      <c r="Q85" s="401" t="str">
        <f>IFERROR(VLOOKUP(E85,'Overview - Section A'!$N$25:$Q$36,4,FALSE),"")</f>
        <v/>
      </c>
      <c r="R85" s="378" t="b">
        <f t="shared" si="2"/>
        <v>1</v>
      </c>
      <c r="S85" s="378" t="b">
        <f t="shared" si="3"/>
        <v>0</v>
      </c>
      <c r="T85" s="378" t="s">
        <v>761</v>
      </c>
      <c r="U85" s="378" t="str">
        <f>IFERROR(VLOOKUP(C85,'Overview - Section A'!$W$125:$AB$179,6,FALSE),"")</f>
        <v/>
      </c>
      <c r="V85" s="402" t="str">
        <f>IFERROR(IF('Reference Records'!$B$152&lt;&gt;"",VLOOKUP(W85,'Reference Records'!$B$152:$C$152,2,FALSE),VLOOKUP(W85,'Reference Records'!$A$157:$C$1002,3,FALSE)),"")</f>
        <v/>
      </c>
      <c r="W85" s="381"/>
      <c r="X85" s="313"/>
      <c r="Y85" s="58"/>
    </row>
    <row r="86" spans="1:37" x14ac:dyDescent="0.2">
      <c r="A86" s="312">
        <v>78</v>
      </c>
      <c r="B86" s="395"/>
      <c r="C86" s="395"/>
      <c r="D86" s="396"/>
      <c r="E86" s="397"/>
      <c r="F86" s="398"/>
      <c r="G86" s="398"/>
      <c r="H86" s="398"/>
      <c r="I86" s="398"/>
      <c r="J86" s="398"/>
      <c r="K86" s="398"/>
      <c r="L86" s="398"/>
      <c r="M86" s="397"/>
      <c r="N86" s="399"/>
      <c r="O86" s="397"/>
      <c r="P86" s="400"/>
      <c r="Q86" s="401" t="str">
        <f>IFERROR(VLOOKUP(E86,'Overview - Section A'!$N$25:$Q$36,4,FALSE),"")</f>
        <v/>
      </c>
      <c r="R86" s="378" t="b">
        <f t="shared" si="2"/>
        <v>1</v>
      </c>
      <c r="S86" s="378" t="b">
        <f t="shared" si="3"/>
        <v>0</v>
      </c>
      <c r="T86" s="378" t="s">
        <v>762</v>
      </c>
      <c r="U86" s="378" t="str">
        <f>IFERROR(VLOOKUP(C86,'Overview - Section A'!$W$125:$AB$179,6,FALSE),"")</f>
        <v/>
      </c>
      <c r="V86" s="402" t="str">
        <f>IFERROR(IF('Reference Records'!$B$152&lt;&gt;"",VLOOKUP(W86,'Reference Records'!$B$152:$C$152,2,FALSE),VLOOKUP(W86,'Reference Records'!$A$157:$C$1002,3,FALSE)),"")</f>
        <v/>
      </c>
      <c r="W86" s="381"/>
      <c r="X86" s="313"/>
      <c r="Y86" s="58"/>
    </row>
    <row r="87" spans="1:37" x14ac:dyDescent="0.2">
      <c r="A87" s="312">
        <v>79</v>
      </c>
      <c r="B87" s="395"/>
      <c r="C87" s="395"/>
      <c r="D87" s="396"/>
      <c r="E87" s="397"/>
      <c r="F87" s="398"/>
      <c r="G87" s="398"/>
      <c r="H87" s="398"/>
      <c r="I87" s="398"/>
      <c r="J87" s="398"/>
      <c r="K87" s="398"/>
      <c r="L87" s="398"/>
      <c r="M87" s="397"/>
      <c r="N87" s="399"/>
      <c r="O87" s="397"/>
      <c r="P87" s="400"/>
      <c r="Q87" s="401" t="str">
        <f>IFERROR(VLOOKUP(E87,'Overview - Section A'!$N$25:$Q$36,4,FALSE),"")</f>
        <v/>
      </c>
      <c r="R87" s="378" t="b">
        <f t="shared" si="2"/>
        <v>1</v>
      </c>
      <c r="S87" s="378" t="b">
        <f t="shared" si="3"/>
        <v>0</v>
      </c>
      <c r="T87" s="378" t="s">
        <v>763</v>
      </c>
      <c r="U87" s="378" t="str">
        <f>IFERROR(VLOOKUP(C87,'Overview - Section A'!$W$125:$AB$179,6,FALSE),"")</f>
        <v/>
      </c>
      <c r="V87" s="402" t="str">
        <f>IFERROR(IF('Reference Records'!$B$152&lt;&gt;"",VLOOKUP(W87,'Reference Records'!$B$152:$C$152,2,FALSE),VLOOKUP(W87,'Reference Records'!$A$157:$C$1002,3,FALSE)),"")</f>
        <v/>
      </c>
      <c r="W87" s="381"/>
      <c r="X87" s="313"/>
      <c r="Y87" s="58"/>
    </row>
    <row r="88" spans="1:37" x14ac:dyDescent="0.2">
      <c r="A88" s="312">
        <v>80</v>
      </c>
      <c r="B88" s="395"/>
      <c r="C88" s="395"/>
      <c r="D88" s="396"/>
      <c r="E88" s="397"/>
      <c r="F88" s="398"/>
      <c r="G88" s="398"/>
      <c r="H88" s="398"/>
      <c r="I88" s="398"/>
      <c r="J88" s="398"/>
      <c r="K88" s="398"/>
      <c r="L88" s="398"/>
      <c r="M88" s="397"/>
      <c r="N88" s="399"/>
      <c r="O88" s="397"/>
      <c r="P88" s="400"/>
      <c r="Q88" s="401" t="str">
        <f>IFERROR(VLOOKUP(E88,'Overview - Section A'!$N$25:$Q$36,4,FALSE),"")</f>
        <v/>
      </c>
      <c r="R88" s="378" t="b">
        <f t="shared" si="2"/>
        <v>1</v>
      </c>
      <c r="S88" s="378" t="b">
        <f t="shared" si="3"/>
        <v>0</v>
      </c>
      <c r="T88" s="378" t="s">
        <v>764</v>
      </c>
      <c r="U88" s="378" t="str">
        <f>IFERROR(VLOOKUP(C88,'Overview - Section A'!$W$125:$AB$179,6,FALSE),"")</f>
        <v/>
      </c>
      <c r="V88" s="402" t="str">
        <f>IFERROR(IF('Reference Records'!$B$152&lt;&gt;"",VLOOKUP(W88,'Reference Records'!$B$152:$C$152,2,FALSE),VLOOKUP(W88,'Reference Records'!$A$157:$C$1002,3,FALSE)),"")</f>
        <v/>
      </c>
      <c r="W88" s="381"/>
      <c r="X88" s="313"/>
      <c r="Y88" s="58"/>
    </row>
    <row r="89" spans="1:37" ht="1.25" customHeight="1" thickBot="1" x14ac:dyDescent="0.25">
      <c r="A89" s="76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68"/>
      <c r="Y89" s="68"/>
    </row>
    <row r="90" spans="1:37" ht="35.5" customHeight="1" thickBot="1" x14ac:dyDescent="0.25">
      <c r="E90" s="79"/>
      <c r="F90" s="79"/>
      <c r="G90" s="79"/>
      <c r="H90" s="79"/>
      <c r="I90" s="79"/>
      <c r="J90" s="79"/>
      <c r="K90" s="79"/>
      <c r="L90" s="79"/>
      <c r="M90" s="79"/>
      <c r="N90" s="79"/>
      <c r="W90" s="56"/>
      <c r="X90" s="56"/>
      <c r="Y90" s="56"/>
    </row>
    <row r="91" spans="1:37" ht="45.5" customHeight="1" thickBot="1" x14ac:dyDescent="0.25">
      <c r="A91" s="435" t="s">
        <v>197</v>
      </c>
      <c r="B91" s="436"/>
      <c r="C91" s="436"/>
      <c r="D91" s="436"/>
      <c r="E91" s="436"/>
      <c r="F91" s="156"/>
      <c r="G91" s="156"/>
      <c r="H91" s="156"/>
      <c r="I91" s="156"/>
      <c r="J91" s="156"/>
      <c r="K91" s="156"/>
      <c r="L91" s="156"/>
      <c r="M91" s="157"/>
      <c r="N91" s="79"/>
    </row>
    <row r="92" spans="1:37" ht="45.5" customHeight="1" x14ac:dyDescent="0.2">
      <c r="A92" s="320" t="s">
        <v>138</v>
      </c>
      <c r="B92" s="320" t="s">
        <v>98</v>
      </c>
      <c r="C92" s="320" t="s">
        <v>220</v>
      </c>
      <c r="D92" s="320" t="s">
        <v>154</v>
      </c>
      <c r="E92" s="320" t="s">
        <v>145</v>
      </c>
      <c r="F92" s="403" t="s">
        <v>188</v>
      </c>
      <c r="G92" s="403" t="s">
        <v>66</v>
      </c>
      <c r="H92" s="403" t="s">
        <v>0</v>
      </c>
      <c r="I92" s="403" t="s">
        <v>105</v>
      </c>
      <c r="J92" s="403" t="s">
        <v>64</v>
      </c>
      <c r="K92" s="403" t="s">
        <v>106</v>
      </c>
      <c r="L92" s="404" t="s">
        <v>66</v>
      </c>
      <c r="M92" s="155"/>
      <c r="N92" s="79"/>
    </row>
    <row r="93" spans="1:37" ht="18.75" hidden="1" customHeight="1" x14ac:dyDescent="0.25">
      <c r="A93" s="312" t="s">
        <v>102</v>
      </c>
      <c r="B93" s="324" t="str">
        <f>IF(A93=A92,"",IF(VLOOKUP(A93,$A$8:$D$90,4,FALSE)=0,"",VLOOKUP(A93,$A$8:$D$90,4,FALSE)))</f>
        <v>[Key Activity]</v>
      </c>
      <c r="C93" s="392" t="str">
        <f>TEXT(IFERROR(INDEX('Overview - Section A'!$A$42:$A$48,MATCH(G93,'Overview - Section A'!$I$42:$I$48,0)),""),"d-mmm-yy") &amp;" to " &amp; TEXT(IFERROR(INDEX('Overview - Section A'!$E$42:$E$48,MATCH(G93,'Overview - Section A'!$I$42:$I$48,0)),""),"d-mmm-yy")</f>
        <v xml:space="preserve"> to </v>
      </c>
      <c r="D93" s="405" t="s">
        <v>103</v>
      </c>
      <c r="E93" s="405" t="s">
        <v>104</v>
      </c>
      <c r="F93" s="402" t="str">
        <f>IF(VLOOKUP(A93,$A$8:$D$90,4,FALSE)=0,"",VLOOKUP(A93,$A$8:$D$90,4,FALSE))</f>
        <v>[Key Activity]</v>
      </c>
      <c r="G93" s="406" t="s">
        <v>65</v>
      </c>
      <c r="H93" s="406" t="s">
        <v>51</v>
      </c>
      <c r="I93" s="407" t="b">
        <f>IFERROR(TRUE,FALSE)</f>
        <v>1</v>
      </c>
      <c r="J93" s="407" t="b">
        <f>IFERROR(IF(F93&lt;&gt;"",TRUE,FALSE),FALSE)</f>
        <v>1</v>
      </c>
      <c r="K93" s="407" t="str">
        <f>IFERROR(VLOOKUP(A93,$A$8:$T$90,20,FALSE),"")</f>
        <v>[Record ID]</v>
      </c>
      <c r="L93" s="408" t="s">
        <v>65</v>
      </c>
      <c r="M93" s="158" t="str">
        <f>CONCATENATE($A93,"-",$G93)</f>
        <v>[Key Activity Milestone Number]-[Record ID]</v>
      </c>
      <c r="N93" s="79"/>
      <c r="AI93" s="5"/>
      <c r="AJ93" s="5"/>
      <c r="AK93" s="237"/>
    </row>
    <row r="94" spans="1:37" ht="18.75" customHeight="1" x14ac:dyDescent="0.2">
      <c r="A94" s="312">
        <v>1</v>
      </c>
      <c r="B94" s="324" t="str">
        <f t="shared" ref="B94:B157" si="4">IF(A94=A93,"",IF(VLOOKUP(A94,$A$8:$D$90,4,FALSE)=0,"",VLOOKUP(A94,$A$8:$D$90,4,FALSE)))</f>
        <v/>
      </c>
      <c r="C94" s="392" t="str">
        <f>TEXT(IFERROR(INDEX('Overview - Section A'!$A$42:$A$48,MATCH(G94,'Overview - Section A'!$I$42:$I$48,0)),""),"d-mmm-yy") &amp;" to " &amp; TEXT(IFERROR(INDEX('Overview - Section A'!$E$42:$E$48,MATCH(G94,'Overview - Section A'!$I$42:$I$48,0)),""),"d-mmm-yy")</f>
        <v>d-janv-yy to d-déc-yy</v>
      </c>
      <c r="D94" s="405"/>
      <c r="E94" s="405"/>
      <c r="F94" s="402" t="str">
        <f t="shared" ref="F94:F157" si="5">IF(VLOOKUP(A94,$A$8:$D$90,4,FALSE)=0,"",VLOOKUP(A94,$A$8:$D$90,4,FALSE))</f>
        <v/>
      </c>
      <c r="G94" s="406" t="s">
        <v>297</v>
      </c>
      <c r="H94" s="406">
        <v>43496</v>
      </c>
      <c r="I94" s="407" t="b">
        <f t="shared" ref="I94:I157" si="6">IFERROR(TRUE,FALSE)</f>
        <v>1</v>
      </c>
      <c r="J94" s="407" t="b">
        <f t="shared" ref="J94:J157" si="7">IFERROR(IF(F94&lt;&gt;"",TRUE,FALSE),FALSE)</f>
        <v>0</v>
      </c>
      <c r="K94" s="407" t="str">
        <f t="shared" ref="K94:K157" si="8">IFERROR(VLOOKUP(A94,$A$8:$T$90,20,FALSE),"")</f>
        <v>a1Ng000000C0uXPEAZ</v>
      </c>
      <c r="L94" s="408" t="s">
        <v>765</v>
      </c>
      <c r="M94" s="158"/>
      <c r="N94" s="79"/>
      <c r="AI94" s="5"/>
      <c r="AJ94" s="5"/>
      <c r="AK94" s="237"/>
    </row>
    <row r="95" spans="1:37" ht="18.75" customHeight="1" x14ac:dyDescent="0.2">
      <c r="A95" s="312">
        <v>1</v>
      </c>
      <c r="B95" s="324" t="str">
        <f t="shared" si="4"/>
        <v/>
      </c>
      <c r="C95" s="392" t="str">
        <f>TEXT(IFERROR(INDEX('Overview - Section A'!$A$42:$A$48,MATCH(G95,'Overview - Section A'!$I$42:$I$48,0)),""),"d-mmm-yy") &amp;" to " &amp; TEXT(IFERROR(INDEX('Overview - Section A'!$E$42:$E$48,MATCH(G95,'Overview - Section A'!$I$42:$I$48,0)),""),"d-mmm-yy")</f>
        <v>d-janv-yy to d-déc-yy</v>
      </c>
      <c r="D95" s="405"/>
      <c r="E95" s="405"/>
      <c r="F95" s="402" t="str">
        <f t="shared" si="5"/>
        <v/>
      </c>
      <c r="G95" s="406" t="s">
        <v>299</v>
      </c>
      <c r="H95" s="406">
        <v>43861</v>
      </c>
      <c r="I95" s="407" t="b">
        <f t="shared" si="6"/>
        <v>1</v>
      </c>
      <c r="J95" s="407" t="b">
        <f t="shared" si="7"/>
        <v>0</v>
      </c>
      <c r="K95" s="407" t="str">
        <f t="shared" si="8"/>
        <v>a1Ng000000C0uXPEAZ</v>
      </c>
      <c r="L95" s="408" t="s">
        <v>766</v>
      </c>
      <c r="M95" s="158"/>
      <c r="N95" s="79"/>
      <c r="AI95" s="5"/>
      <c r="AJ95" s="5"/>
      <c r="AK95" s="237"/>
    </row>
    <row r="96" spans="1:37" ht="18.75" customHeight="1" x14ac:dyDescent="0.2">
      <c r="A96" s="312">
        <v>1</v>
      </c>
      <c r="B96" s="324" t="str">
        <f t="shared" si="4"/>
        <v/>
      </c>
      <c r="C96" s="392" t="str">
        <f>TEXT(IFERROR(INDEX('Overview - Section A'!$A$42:$A$48,MATCH(G96,'Overview - Section A'!$I$42:$I$48,0)),""),"d-mmm-yy") &amp;" to " &amp; TEXT(IFERROR(INDEX('Overview - Section A'!$E$42:$E$48,MATCH(G96,'Overview - Section A'!$I$42:$I$48,0)),""),"d-mmm-yy")</f>
        <v>d-janv-yy to d-déc-yy</v>
      </c>
      <c r="D96" s="405"/>
      <c r="E96" s="405"/>
      <c r="F96" s="402" t="str">
        <f t="shared" si="5"/>
        <v/>
      </c>
      <c r="G96" s="406" t="s">
        <v>301</v>
      </c>
      <c r="H96" s="406">
        <v>44227</v>
      </c>
      <c r="I96" s="407" t="b">
        <f t="shared" si="6"/>
        <v>1</v>
      </c>
      <c r="J96" s="407" t="b">
        <f t="shared" si="7"/>
        <v>0</v>
      </c>
      <c r="K96" s="407" t="str">
        <f t="shared" si="8"/>
        <v>a1Ng000000C0uXPEAZ</v>
      </c>
      <c r="L96" s="408" t="s">
        <v>767</v>
      </c>
      <c r="M96" s="158"/>
      <c r="N96" s="79"/>
      <c r="AI96" s="5"/>
      <c r="AJ96" s="5"/>
      <c r="AK96" s="237"/>
    </row>
    <row r="97" spans="1:37" ht="18.75" customHeight="1" x14ac:dyDescent="0.2">
      <c r="A97" s="312">
        <v>1</v>
      </c>
      <c r="B97" s="324" t="str">
        <f t="shared" si="4"/>
        <v/>
      </c>
      <c r="C97" s="392" t="str">
        <f>TEXT(IFERROR(INDEX('Overview - Section A'!$A$42:$A$48,MATCH(G97,'Overview - Section A'!$I$42:$I$48,0)),""),"d-mmm-yy") &amp;" to " &amp; TEXT(IFERROR(INDEX('Overview - Section A'!$E$42:$E$48,MATCH(G97,'Overview - Section A'!$I$42:$I$48,0)),""),"d-mmm-yy")</f>
        <v>d-janv-yy to d-déc-yy</v>
      </c>
      <c r="D97" s="405"/>
      <c r="E97" s="405"/>
      <c r="F97" s="402" t="str">
        <f t="shared" si="5"/>
        <v/>
      </c>
      <c r="G97" s="406" t="s">
        <v>303</v>
      </c>
      <c r="H97" s="406">
        <v>44592</v>
      </c>
      <c r="I97" s="407" t="b">
        <f t="shared" si="6"/>
        <v>1</v>
      </c>
      <c r="J97" s="407" t="b">
        <f t="shared" si="7"/>
        <v>0</v>
      </c>
      <c r="K97" s="407" t="str">
        <f t="shared" si="8"/>
        <v>a1Ng000000C0uXPEAZ</v>
      </c>
      <c r="L97" s="408" t="s">
        <v>768</v>
      </c>
      <c r="M97" s="158"/>
      <c r="N97" s="79"/>
      <c r="AI97" s="5"/>
      <c r="AJ97" s="5"/>
      <c r="AK97" s="237"/>
    </row>
    <row r="98" spans="1:37" ht="18.75" customHeight="1" x14ac:dyDescent="0.2">
      <c r="A98" s="312">
        <v>2</v>
      </c>
      <c r="B98" s="324" t="str">
        <f t="shared" si="4"/>
        <v/>
      </c>
      <c r="C98" s="392" t="str">
        <f>TEXT(IFERROR(INDEX('Overview - Section A'!$A$42:$A$48,MATCH(G98,'Overview - Section A'!$I$42:$I$48,0)),""),"d-mmm-yy") &amp;" to " &amp; TEXT(IFERROR(INDEX('Overview - Section A'!$E$42:$E$48,MATCH(G98,'Overview - Section A'!$I$42:$I$48,0)),""),"d-mmm-yy")</f>
        <v>d-janv-yy to d-déc-yy</v>
      </c>
      <c r="D98" s="405"/>
      <c r="E98" s="405"/>
      <c r="F98" s="402" t="str">
        <f t="shared" si="5"/>
        <v/>
      </c>
      <c r="G98" s="406" t="s">
        <v>297</v>
      </c>
      <c r="H98" s="406">
        <v>43496</v>
      </c>
      <c r="I98" s="407" t="b">
        <f t="shared" si="6"/>
        <v>1</v>
      </c>
      <c r="J98" s="407" t="b">
        <f t="shared" si="7"/>
        <v>0</v>
      </c>
      <c r="K98" s="407" t="str">
        <f t="shared" si="8"/>
        <v>a1Ng000000C0uXQEAZ</v>
      </c>
      <c r="L98" s="408" t="s">
        <v>769</v>
      </c>
      <c r="M98" s="158"/>
      <c r="N98" s="79"/>
      <c r="AI98" s="5"/>
      <c r="AJ98" s="5"/>
      <c r="AK98" s="237"/>
    </row>
    <row r="99" spans="1:37" ht="18.75" customHeight="1" x14ac:dyDescent="0.2">
      <c r="A99" s="312">
        <v>2</v>
      </c>
      <c r="B99" s="324" t="str">
        <f t="shared" si="4"/>
        <v/>
      </c>
      <c r="C99" s="392" t="str">
        <f>TEXT(IFERROR(INDEX('Overview - Section A'!$A$42:$A$48,MATCH(G99,'Overview - Section A'!$I$42:$I$48,0)),""),"d-mmm-yy") &amp;" to " &amp; TEXT(IFERROR(INDEX('Overview - Section A'!$E$42:$E$48,MATCH(G99,'Overview - Section A'!$I$42:$I$48,0)),""),"d-mmm-yy")</f>
        <v>d-janv-yy to d-déc-yy</v>
      </c>
      <c r="D99" s="405"/>
      <c r="E99" s="405"/>
      <c r="F99" s="402" t="str">
        <f t="shared" si="5"/>
        <v/>
      </c>
      <c r="G99" s="406" t="s">
        <v>299</v>
      </c>
      <c r="H99" s="406">
        <v>43861</v>
      </c>
      <c r="I99" s="407" t="b">
        <f t="shared" si="6"/>
        <v>1</v>
      </c>
      <c r="J99" s="407" t="b">
        <f t="shared" si="7"/>
        <v>0</v>
      </c>
      <c r="K99" s="407" t="str">
        <f t="shared" si="8"/>
        <v>a1Ng000000C0uXQEAZ</v>
      </c>
      <c r="L99" s="408" t="s">
        <v>770</v>
      </c>
      <c r="M99" s="158"/>
      <c r="N99" s="79"/>
      <c r="AI99" s="5"/>
      <c r="AJ99" s="5"/>
      <c r="AK99" s="237"/>
    </row>
    <row r="100" spans="1:37" ht="18.75" customHeight="1" x14ac:dyDescent="0.2">
      <c r="A100" s="312">
        <v>2</v>
      </c>
      <c r="B100" s="324" t="str">
        <f t="shared" si="4"/>
        <v/>
      </c>
      <c r="C100" s="392" t="str">
        <f>TEXT(IFERROR(INDEX('Overview - Section A'!$A$42:$A$48,MATCH(G100,'Overview - Section A'!$I$42:$I$48,0)),""),"d-mmm-yy") &amp;" to " &amp; TEXT(IFERROR(INDEX('Overview - Section A'!$E$42:$E$48,MATCH(G100,'Overview - Section A'!$I$42:$I$48,0)),""),"d-mmm-yy")</f>
        <v>d-janv-yy to d-déc-yy</v>
      </c>
      <c r="D100" s="405"/>
      <c r="E100" s="405"/>
      <c r="F100" s="402" t="str">
        <f t="shared" si="5"/>
        <v/>
      </c>
      <c r="G100" s="406" t="s">
        <v>301</v>
      </c>
      <c r="H100" s="406">
        <v>44227</v>
      </c>
      <c r="I100" s="407" t="b">
        <f t="shared" si="6"/>
        <v>1</v>
      </c>
      <c r="J100" s="407" t="b">
        <f t="shared" si="7"/>
        <v>0</v>
      </c>
      <c r="K100" s="407" t="str">
        <f t="shared" si="8"/>
        <v>a1Ng000000C0uXQEAZ</v>
      </c>
      <c r="L100" s="408" t="s">
        <v>771</v>
      </c>
      <c r="M100" s="158"/>
      <c r="N100" s="79"/>
      <c r="AI100" s="5"/>
      <c r="AJ100" s="5"/>
      <c r="AK100" s="237"/>
    </row>
    <row r="101" spans="1:37" ht="18.75" customHeight="1" x14ac:dyDescent="0.2">
      <c r="A101" s="312">
        <v>2</v>
      </c>
      <c r="B101" s="324" t="str">
        <f t="shared" si="4"/>
        <v/>
      </c>
      <c r="C101" s="392" t="str">
        <f>TEXT(IFERROR(INDEX('Overview - Section A'!$A$42:$A$48,MATCH(G101,'Overview - Section A'!$I$42:$I$48,0)),""),"d-mmm-yy") &amp;" to " &amp; TEXT(IFERROR(INDEX('Overview - Section A'!$E$42:$E$48,MATCH(G101,'Overview - Section A'!$I$42:$I$48,0)),""),"d-mmm-yy")</f>
        <v>d-janv-yy to d-déc-yy</v>
      </c>
      <c r="D101" s="405"/>
      <c r="E101" s="405"/>
      <c r="F101" s="402" t="str">
        <f t="shared" si="5"/>
        <v/>
      </c>
      <c r="G101" s="406" t="s">
        <v>303</v>
      </c>
      <c r="H101" s="406">
        <v>44592</v>
      </c>
      <c r="I101" s="407" t="b">
        <f t="shared" si="6"/>
        <v>1</v>
      </c>
      <c r="J101" s="407" t="b">
        <f t="shared" si="7"/>
        <v>0</v>
      </c>
      <c r="K101" s="407" t="str">
        <f t="shared" si="8"/>
        <v>a1Ng000000C0uXQEAZ</v>
      </c>
      <c r="L101" s="408" t="s">
        <v>772</v>
      </c>
      <c r="M101" s="158"/>
      <c r="N101" s="79"/>
      <c r="AI101" s="5"/>
      <c r="AJ101" s="5"/>
      <c r="AK101" s="237"/>
    </row>
    <row r="102" spans="1:37" ht="18.75" customHeight="1" x14ac:dyDescent="0.2">
      <c r="A102" s="312">
        <v>3</v>
      </c>
      <c r="B102" s="324" t="str">
        <f t="shared" si="4"/>
        <v/>
      </c>
      <c r="C102" s="392" t="str">
        <f>TEXT(IFERROR(INDEX('Overview - Section A'!$A$42:$A$48,MATCH(G102,'Overview - Section A'!$I$42:$I$48,0)),""),"d-mmm-yy") &amp;" to " &amp; TEXT(IFERROR(INDEX('Overview - Section A'!$E$42:$E$48,MATCH(G102,'Overview - Section A'!$I$42:$I$48,0)),""),"d-mmm-yy")</f>
        <v>d-janv-yy to d-déc-yy</v>
      </c>
      <c r="D102" s="405"/>
      <c r="E102" s="405"/>
      <c r="F102" s="402" t="str">
        <f t="shared" si="5"/>
        <v/>
      </c>
      <c r="G102" s="406" t="s">
        <v>297</v>
      </c>
      <c r="H102" s="406">
        <v>43496</v>
      </c>
      <c r="I102" s="407" t="b">
        <f t="shared" si="6"/>
        <v>1</v>
      </c>
      <c r="J102" s="407" t="b">
        <f t="shared" si="7"/>
        <v>0</v>
      </c>
      <c r="K102" s="407" t="str">
        <f t="shared" si="8"/>
        <v>a1Ng000000C0uXREAZ</v>
      </c>
      <c r="L102" s="408" t="s">
        <v>773</v>
      </c>
      <c r="M102" s="158"/>
      <c r="N102" s="79"/>
      <c r="AI102" s="5"/>
      <c r="AJ102" s="5"/>
      <c r="AK102" s="237"/>
    </row>
    <row r="103" spans="1:37" ht="18.75" customHeight="1" x14ac:dyDescent="0.2">
      <c r="A103" s="312">
        <v>3</v>
      </c>
      <c r="B103" s="324" t="str">
        <f t="shared" si="4"/>
        <v/>
      </c>
      <c r="C103" s="392" t="str">
        <f>TEXT(IFERROR(INDEX('Overview - Section A'!$A$42:$A$48,MATCH(G103,'Overview - Section A'!$I$42:$I$48,0)),""),"d-mmm-yy") &amp;" to " &amp; TEXT(IFERROR(INDEX('Overview - Section A'!$E$42:$E$48,MATCH(G103,'Overview - Section A'!$I$42:$I$48,0)),""),"d-mmm-yy")</f>
        <v>d-janv-yy to d-déc-yy</v>
      </c>
      <c r="D103" s="405"/>
      <c r="E103" s="405"/>
      <c r="F103" s="402" t="str">
        <f t="shared" si="5"/>
        <v/>
      </c>
      <c r="G103" s="406" t="s">
        <v>299</v>
      </c>
      <c r="H103" s="406">
        <v>43861</v>
      </c>
      <c r="I103" s="407" t="b">
        <f t="shared" si="6"/>
        <v>1</v>
      </c>
      <c r="J103" s="407" t="b">
        <f t="shared" si="7"/>
        <v>0</v>
      </c>
      <c r="K103" s="407" t="str">
        <f t="shared" si="8"/>
        <v>a1Ng000000C0uXREAZ</v>
      </c>
      <c r="L103" s="408" t="s">
        <v>774</v>
      </c>
      <c r="M103" s="158"/>
      <c r="N103" s="79"/>
      <c r="AI103" s="5"/>
      <c r="AJ103" s="5"/>
      <c r="AK103" s="237"/>
    </row>
    <row r="104" spans="1:37" ht="18.75" customHeight="1" x14ac:dyDescent="0.2">
      <c r="A104" s="312">
        <v>3</v>
      </c>
      <c r="B104" s="324" t="str">
        <f t="shared" si="4"/>
        <v/>
      </c>
      <c r="C104" s="392" t="str">
        <f>TEXT(IFERROR(INDEX('Overview - Section A'!$A$42:$A$48,MATCH(G104,'Overview - Section A'!$I$42:$I$48,0)),""),"d-mmm-yy") &amp;" to " &amp; TEXT(IFERROR(INDEX('Overview - Section A'!$E$42:$E$48,MATCH(G104,'Overview - Section A'!$I$42:$I$48,0)),""),"d-mmm-yy")</f>
        <v>d-janv-yy to d-déc-yy</v>
      </c>
      <c r="D104" s="405"/>
      <c r="E104" s="405"/>
      <c r="F104" s="402" t="str">
        <f t="shared" si="5"/>
        <v/>
      </c>
      <c r="G104" s="406" t="s">
        <v>301</v>
      </c>
      <c r="H104" s="406">
        <v>44227</v>
      </c>
      <c r="I104" s="407" t="b">
        <f t="shared" si="6"/>
        <v>1</v>
      </c>
      <c r="J104" s="407" t="b">
        <f t="shared" si="7"/>
        <v>0</v>
      </c>
      <c r="K104" s="407" t="str">
        <f t="shared" si="8"/>
        <v>a1Ng000000C0uXREAZ</v>
      </c>
      <c r="L104" s="408" t="s">
        <v>775</v>
      </c>
      <c r="M104" s="158"/>
      <c r="N104" s="79"/>
      <c r="AI104" s="5"/>
      <c r="AJ104" s="5"/>
      <c r="AK104" s="237"/>
    </row>
    <row r="105" spans="1:37" ht="18.75" customHeight="1" x14ac:dyDescent="0.2">
      <c r="A105" s="312">
        <v>3</v>
      </c>
      <c r="B105" s="324" t="str">
        <f t="shared" si="4"/>
        <v/>
      </c>
      <c r="C105" s="392" t="str">
        <f>TEXT(IFERROR(INDEX('Overview - Section A'!$A$42:$A$48,MATCH(G105,'Overview - Section A'!$I$42:$I$48,0)),""),"d-mmm-yy") &amp;" to " &amp; TEXT(IFERROR(INDEX('Overview - Section A'!$E$42:$E$48,MATCH(G105,'Overview - Section A'!$I$42:$I$48,0)),""),"d-mmm-yy")</f>
        <v>d-janv-yy to d-déc-yy</v>
      </c>
      <c r="D105" s="405"/>
      <c r="E105" s="405"/>
      <c r="F105" s="402" t="str">
        <f t="shared" si="5"/>
        <v/>
      </c>
      <c r="G105" s="406" t="s">
        <v>303</v>
      </c>
      <c r="H105" s="406">
        <v>44592</v>
      </c>
      <c r="I105" s="407" t="b">
        <f t="shared" si="6"/>
        <v>1</v>
      </c>
      <c r="J105" s="407" t="b">
        <f t="shared" si="7"/>
        <v>0</v>
      </c>
      <c r="K105" s="407" t="str">
        <f t="shared" si="8"/>
        <v>a1Ng000000C0uXREAZ</v>
      </c>
      <c r="L105" s="408" t="s">
        <v>776</v>
      </c>
      <c r="M105" s="158"/>
      <c r="N105" s="79"/>
      <c r="AI105" s="5"/>
      <c r="AJ105" s="5"/>
      <c r="AK105" s="237"/>
    </row>
    <row r="106" spans="1:37" ht="18.75" customHeight="1" x14ac:dyDescent="0.2">
      <c r="A106" s="312">
        <v>4</v>
      </c>
      <c r="B106" s="324" t="str">
        <f t="shared" si="4"/>
        <v/>
      </c>
      <c r="C106" s="392" t="str">
        <f>TEXT(IFERROR(INDEX('Overview - Section A'!$A$42:$A$48,MATCH(G106,'Overview - Section A'!$I$42:$I$48,0)),""),"d-mmm-yy") &amp;" to " &amp; TEXT(IFERROR(INDEX('Overview - Section A'!$E$42:$E$48,MATCH(G106,'Overview - Section A'!$I$42:$I$48,0)),""),"d-mmm-yy")</f>
        <v>d-janv-yy to d-déc-yy</v>
      </c>
      <c r="D106" s="405"/>
      <c r="E106" s="405"/>
      <c r="F106" s="402" t="str">
        <f t="shared" si="5"/>
        <v/>
      </c>
      <c r="G106" s="406" t="s">
        <v>297</v>
      </c>
      <c r="H106" s="406">
        <v>43496</v>
      </c>
      <c r="I106" s="407" t="b">
        <f t="shared" si="6"/>
        <v>1</v>
      </c>
      <c r="J106" s="407" t="b">
        <f t="shared" si="7"/>
        <v>0</v>
      </c>
      <c r="K106" s="407" t="str">
        <f t="shared" si="8"/>
        <v>a1Ng000000C0uXSEAZ</v>
      </c>
      <c r="L106" s="408" t="s">
        <v>777</v>
      </c>
      <c r="M106" s="158"/>
      <c r="N106" s="79"/>
      <c r="AI106" s="5"/>
      <c r="AJ106" s="5"/>
      <c r="AK106" s="237"/>
    </row>
    <row r="107" spans="1:37" ht="18.75" customHeight="1" x14ac:dyDescent="0.2">
      <c r="A107" s="312">
        <v>4</v>
      </c>
      <c r="B107" s="324" t="str">
        <f t="shared" si="4"/>
        <v/>
      </c>
      <c r="C107" s="392" t="str">
        <f>TEXT(IFERROR(INDEX('Overview - Section A'!$A$42:$A$48,MATCH(G107,'Overview - Section A'!$I$42:$I$48,0)),""),"d-mmm-yy") &amp;" to " &amp; TEXT(IFERROR(INDEX('Overview - Section A'!$E$42:$E$48,MATCH(G107,'Overview - Section A'!$I$42:$I$48,0)),""),"d-mmm-yy")</f>
        <v>d-janv-yy to d-déc-yy</v>
      </c>
      <c r="D107" s="405"/>
      <c r="E107" s="405"/>
      <c r="F107" s="402" t="str">
        <f t="shared" si="5"/>
        <v/>
      </c>
      <c r="G107" s="406" t="s">
        <v>299</v>
      </c>
      <c r="H107" s="406">
        <v>43861</v>
      </c>
      <c r="I107" s="407" t="b">
        <f t="shared" si="6"/>
        <v>1</v>
      </c>
      <c r="J107" s="407" t="b">
        <f t="shared" si="7"/>
        <v>0</v>
      </c>
      <c r="K107" s="407" t="str">
        <f t="shared" si="8"/>
        <v>a1Ng000000C0uXSEAZ</v>
      </c>
      <c r="L107" s="408" t="s">
        <v>778</v>
      </c>
      <c r="M107" s="158"/>
      <c r="N107" s="79"/>
      <c r="AI107" s="5"/>
      <c r="AJ107" s="5"/>
      <c r="AK107" s="237"/>
    </row>
    <row r="108" spans="1:37" ht="18.75" customHeight="1" x14ac:dyDescent="0.2">
      <c r="A108" s="312">
        <v>4</v>
      </c>
      <c r="B108" s="324" t="str">
        <f t="shared" si="4"/>
        <v/>
      </c>
      <c r="C108" s="392" t="str">
        <f>TEXT(IFERROR(INDEX('Overview - Section A'!$A$42:$A$48,MATCH(G108,'Overview - Section A'!$I$42:$I$48,0)),""),"d-mmm-yy") &amp;" to " &amp; TEXT(IFERROR(INDEX('Overview - Section A'!$E$42:$E$48,MATCH(G108,'Overview - Section A'!$I$42:$I$48,0)),""),"d-mmm-yy")</f>
        <v>d-janv-yy to d-déc-yy</v>
      </c>
      <c r="D108" s="405"/>
      <c r="E108" s="405"/>
      <c r="F108" s="402" t="str">
        <f t="shared" si="5"/>
        <v/>
      </c>
      <c r="G108" s="406" t="s">
        <v>301</v>
      </c>
      <c r="H108" s="406">
        <v>44227</v>
      </c>
      <c r="I108" s="407" t="b">
        <f t="shared" si="6"/>
        <v>1</v>
      </c>
      <c r="J108" s="407" t="b">
        <f t="shared" si="7"/>
        <v>0</v>
      </c>
      <c r="K108" s="407" t="str">
        <f t="shared" si="8"/>
        <v>a1Ng000000C0uXSEAZ</v>
      </c>
      <c r="L108" s="408" t="s">
        <v>779</v>
      </c>
      <c r="M108" s="158"/>
      <c r="N108" s="79"/>
      <c r="AI108" s="5"/>
      <c r="AJ108" s="5"/>
      <c r="AK108" s="237"/>
    </row>
    <row r="109" spans="1:37" ht="18.75" customHeight="1" x14ac:dyDescent="0.2">
      <c r="A109" s="312">
        <v>4</v>
      </c>
      <c r="B109" s="324" t="str">
        <f t="shared" si="4"/>
        <v/>
      </c>
      <c r="C109" s="392" t="str">
        <f>TEXT(IFERROR(INDEX('Overview - Section A'!$A$42:$A$48,MATCH(G109,'Overview - Section A'!$I$42:$I$48,0)),""),"d-mmm-yy") &amp;" to " &amp; TEXT(IFERROR(INDEX('Overview - Section A'!$E$42:$E$48,MATCH(G109,'Overview - Section A'!$I$42:$I$48,0)),""),"d-mmm-yy")</f>
        <v>d-janv-yy to d-déc-yy</v>
      </c>
      <c r="D109" s="405"/>
      <c r="E109" s="405"/>
      <c r="F109" s="402" t="str">
        <f t="shared" si="5"/>
        <v/>
      </c>
      <c r="G109" s="406" t="s">
        <v>303</v>
      </c>
      <c r="H109" s="406">
        <v>44592</v>
      </c>
      <c r="I109" s="407" t="b">
        <f t="shared" si="6"/>
        <v>1</v>
      </c>
      <c r="J109" s="407" t="b">
        <f t="shared" si="7"/>
        <v>0</v>
      </c>
      <c r="K109" s="407" t="str">
        <f t="shared" si="8"/>
        <v>a1Ng000000C0uXSEAZ</v>
      </c>
      <c r="L109" s="408" t="s">
        <v>780</v>
      </c>
      <c r="M109" s="158"/>
      <c r="N109" s="79"/>
      <c r="AI109" s="5"/>
      <c r="AJ109" s="5"/>
      <c r="AK109" s="237"/>
    </row>
    <row r="110" spans="1:37" ht="18.75" customHeight="1" x14ac:dyDescent="0.2">
      <c r="A110" s="312">
        <v>5</v>
      </c>
      <c r="B110" s="324" t="str">
        <f t="shared" si="4"/>
        <v/>
      </c>
      <c r="C110" s="392" t="str">
        <f>TEXT(IFERROR(INDEX('Overview - Section A'!$A$42:$A$48,MATCH(G110,'Overview - Section A'!$I$42:$I$48,0)),""),"d-mmm-yy") &amp;" to " &amp; TEXT(IFERROR(INDEX('Overview - Section A'!$E$42:$E$48,MATCH(G110,'Overview - Section A'!$I$42:$I$48,0)),""),"d-mmm-yy")</f>
        <v>d-janv-yy to d-déc-yy</v>
      </c>
      <c r="D110" s="405"/>
      <c r="E110" s="405"/>
      <c r="F110" s="402" t="str">
        <f t="shared" si="5"/>
        <v/>
      </c>
      <c r="G110" s="406" t="s">
        <v>297</v>
      </c>
      <c r="H110" s="406">
        <v>43496</v>
      </c>
      <c r="I110" s="407" t="b">
        <f t="shared" si="6"/>
        <v>1</v>
      </c>
      <c r="J110" s="407" t="b">
        <f t="shared" si="7"/>
        <v>0</v>
      </c>
      <c r="K110" s="407" t="str">
        <f t="shared" si="8"/>
        <v>a1Ng000000C0uXTEAZ</v>
      </c>
      <c r="L110" s="408" t="s">
        <v>781</v>
      </c>
      <c r="M110" s="158"/>
      <c r="N110" s="79"/>
      <c r="AI110" s="5"/>
      <c r="AJ110" s="5"/>
      <c r="AK110" s="237"/>
    </row>
    <row r="111" spans="1:37" ht="18.75" customHeight="1" x14ac:dyDescent="0.2">
      <c r="A111" s="312">
        <v>5</v>
      </c>
      <c r="B111" s="324" t="str">
        <f t="shared" si="4"/>
        <v/>
      </c>
      <c r="C111" s="392" t="str">
        <f>TEXT(IFERROR(INDEX('Overview - Section A'!$A$42:$A$48,MATCH(G111,'Overview - Section A'!$I$42:$I$48,0)),""),"d-mmm-yy") &amp;" to " &amp; TEXT(IFERROR(INDEX('Overview - Section A'!$E$42:$E$48,MATCH(G111,'Overview - Section A'!$I$42:$I$48,0)),""),"d-mmm-yy")</f>
        <v>d-janv-yy to d-déc-yy</v>
      </c>
      <c r="D111" s="405"/>
      <c r="E111" s="405"/>
      <c r="F111" s="402" t="str">
        <f t="shared" si="5"/>
        <v/>
      </c>
      <c r="G111" s="406" t="s">
        <v>299</v>
      </c>
      <c r="H111" s="406">
        <v>43861</v>
      </c>
      <c r="I111" s="407" t="b">
        <f t="shared" si="6"/>
        <v>1</v>
      </c>
      <c r="J111" s="407" t="b">
        <f t="shared" si="7"/>
        <v>0</v>
      </c>
      <c r="K111" s="407" t="str">
        <f t="shared" si="8"/>
        <v>a1Ng000000C0uXTEAZ</v>
      </c>
      <c r="L111" s="408" t="s">
        <v>782</v>
      </c>
      <c r="M111" s="158"/>
      <c r="N111" s="79"/>
      <c r="AI111" s="5"/>
      <c r="AJ111" s="5"/>
      <c r="AK111" s="237"/>
    </row>
    <row r="112" spans="1:37" ht="18.75" customHeight="1" x14ac:dyDescent="0.2">
      <c r="A112" s="312">
        <v>5</v>
      </c>
      <c r="B112" s="324" t="str">
        <f t="shared" si="4"/>
        <v/>
      </c>
      <c r="C112" s="392" t="str">
        <f>TEXT(IFERROR(INDEX('Overview - Section A'!$A$42:$A$48,MATCH(G112,'Overview - Section A'!$I$42:$I$48,0)),""),"d-mmm-yy") &amp;" to " &amp; TEXT(IFERROR(INDEX('Overview - Section A'!$E$42:$E$48,MATCH(G112,'Overview - Section A'!$I$42:$I$48,0)),""),"d-mmm-yy")</f>
        <v>d-janv-yy to d-déc-yy</v>
      </c>
      <c r="D112" s="405"/>
      <c r="E112" s="405"/>
      <c r="F112" s="402" t="str">
        <f t="shared" si="5"/>
        <v/>
      </c>
      <c r="G112" s="406" t="s">
        <v>301</v>
      </c>
      <c r="H112" s="406">
        <v>44227</v>
      </c>
      <c r="I112" s="407" t="b">
        <f t="shared" si="6"/>
        <v>1</v>
      </c>
      <c r="J112" s="407" t="b">
        <f t="shared" si="7"/>
        <v>0</v>
      </c>
      <c r="K112" s="407" t="str">
        <f t="shared" si="8"/>
        <v>a1Ng000000C0uXTEAZ</v>
      </c>
      <c r="L112" s="408" t="s">
        <v>783</v>
      </c>
      <c r="M112" s="158"/>
      <c r="N112" s="79"/>
      <c r="AI112" s="5"/>
      <c r="AJ112" s="5"/>
      <c r="AK112" s="237"/>
    </row>
    <row r="113" spans="1:37" ht="18.75" customHeight="1" x14ac:dyDescent="0.2">
      <c r="A113" s="312">
        <v>5</v>
      </c>
      <c r="B113" s="324" t="str">
        <f t="shared" si="4"/>
        <v/>
      </c>
      <c r="C113" s="392" t="str">
        <f>TEXT(IFERROR(INDEX('Overview - Section A'!$A$42:$A$48,MATCH(G113,'Overview - Section A'!$I$42:$I$48,0)),""),"d-mmm-yy") &amp;" to " &amp; TEXT(IFERROR(INDEX('Overview - Section A'!$E$42:$E$48,MATCH(G113,'Overview - Section A'!$I$42:$I$48,0)),""),"d-mmm-yy")</f>
        <v>d-janv-yy to d-déc-yy</v>
      </c>
      <c r="D113" s="405"/>
      <c r="E113" s="405"/>
      <c r="F113" s="402" t="str">
        <f t="shared" si="5"/>
        <v/>
      </c>
      <c r="G113" s="406" t="s">
        <v>303</v>
      </c>
      <c r="H113" s="406">
        <v>44592</v>
      </c>
      <c r="I113" s="407" t="b">
        <f t="shared" si="6"/>
        <v>1</v>
      </c>
      <c r="J113" s="407" t="b">
        <f t="shared" si="7"/>
        <v>0</v>
      </c>
      <c r="K113" s="407" t="str">
        <f t="shared" si="8"/>
        <v>a1Ng000000C0uXTEAZ</v>
      </c>
      <c r="L113" s="408" t="s">
        <v>784</v>
      </c>
      <c r="M113" s="158"/>
      <c r="N113" s="79"/>
      <c r="AI113" s="5"/>
      <c r="AJ113" s="5"/>
      <c r="AK113" s="237"/>
    </row>
    <row r="114" spans="1:37" ht="18.75" customHeight="1" x14ac:dyDescent="0.2">
      <c r="A114" s="312">
        <v>6</v>
      </c>
      <c r="B114" s="324" t="str">
        <f t="shared" si="4"/>
        <v/>
      </c>
      <c r="C114" s="392" t="str">
        <f>TEXT(IFERROR(INDEX('Overview - Section A'!$A$42:$A$48,MATCH(G114,'Overview - Section A'!$I$42:$I$48,0)),""),"d-mmm-yy") &amp;" to " &amp; TEXT(IFERROR(INDEX('Overview - Section A'!$E$42:$E$48,MATCH(G114,'Overview - Section A'!$I$42:$I$48,0)),""),"d-mmm-yy")</f>
        <v>d-janv-yy to d-déc-yy</v>
      </c>
      <c r="D114" s="405"/>
      <c r="E114" s="405"/>
      <c r="F114" s="402" t="str">
        <f t="shared" si="5"/>
        <v/>
      </c>
      <c r="G114" s="406" t="s">
        <v>297</v>
      </c>
      <c r="H114" s="406">
        <v>43496</v>
      </c>
      <c r="I114" s="407" t="b">
        <f t="shared" si="6"/>
        <v>1</v>
      </c>
      <c r="J114" s="407" t="b">
        <f t="shared" si="7"/>
        <v>0</v>
      </c>
      <c r="K114" s="407" t="str">
        <f t="shared" si="8"/>
        <v>a1Ng000000C0uXUEAZ</v>
      </c>
      <c r="L114" s="408" t="s">
        <v>785</v>
      </c>
      <c r="M114" s="158"/>
      <c r="N114" s="79"/>
      <c r="AI114" s="5"/>
      <c r="AJ114" s="5"/>
      <c r="AK114" s="237"/>
    </row>
    <row r="115" spans="1:37" ht="18.75" customHeight="1" x14ac:dyDescent="0.2">
      <c r="A115" s="312">
        <v>6</v>
      </c>
      <c r="B115" s="324" t="str">
        <f t="shared" si="4"/>
        <v/>
      </c>
      <c r="C115" s="392" t="str">
        <f>TEXT(IFERROR(INDEX('Overview - Section A'!$A$42:$A$48,MATCH(G115,'Overview - Section A'!$I$42:$I$48,0)),""),"d-mmm-yy") &amp;" to " &amp; TEXT(IFERROR(INDEX('Overview - Section A'!$E$42:$E$48,MATCH(G115,'Overview - Section A'!$I$42:$I$48,0)),""),"d-mmm-yy")</f>
        <v>d-janv-yy to d-déc-yy</v>
      </c>
      <c r="D115" s="405"/>
      <c r="E115" s="405"/>
      <c r="F115" s="402" t="str">
        <f t="shared" si="5"/>
        <v/>
      </c>
      <c r="G115" s="406" t="s">
        <v>299</v>
      </c>
      <c r="H115" s="406">
        <v>43861</v>
      </c>
      <c r="I115" s="407" t="b">
        <f t="shared" si="6"/>
        <v>1</v>
      </c>
      <c r="J115" s="407" t="b">
        <f t="shared" si="7"/>
        <v>0</v>
      </c>
      <c r="K115" s="407" t="str">
        <f t="shared" si="8"/>
        <v>a1Ng000000C0uXUEAZ</v>
      </c>
      <c r="L115" s="408" t="s">
        <v>786</v>
      </c>
      <c r="M115" s="158"/>
      <c r="N115" s="79"/>
      <c r="AI115" s="5"/>
      <c r="AJ115" s="5"/>
      <c r="AK115" s="237"/>
    </row>
    <row r="116" spans="1:37" ht="18.75" customHeight="1" x14ac:dyDescent="0.2">
      <c r="A116" s="312">
        <v>6</v>
      </c>
      <c r="B116" s="324" t="str">
        <f t="shared" si="4"/>
        <v/>
      </c>
      <c r="C116" s="392" t="str">
        <f>TEXT(IFERROR(INDEX('Overview - Section A'!$A$42:$A$48,MATCH(G116,'Overview - Section A'!$I$42:$I$48,0)),""),"d-mmm-yy") &amp;" to " &amp; TEXT(IFERROR(INDEX('Overview - Section A'!$E$42:$E$48,MATCH(G116,'Overview - Section A'!$I$42:$I$48,0)),""),"d-mmm-yy")</f>
        <v>d-janv-yy to d-déc-yy</v>
      </c>
      <c r="D116" s="405"/>
      <c r="E116" s="405"/>
      <c r="F116" s="402" t="str">
        <f t="shared" si="5"/>
        <v/>
      </c>
      <c r="G116" s="406" t="s">
        <v>301</v>
      </c>
      <c r="H116" s="406">
        <v>44227</v>
      </c>
      <c r="I116" s="407" t="b">
        <f t="shared" si="6"/>
        <v>1</v>
      </c>
      <c r="J116" s="407" t="b">
        <f t="shared" si="7"/>
        <v>0</v>
      </c>
      <c r="K116" s="407" t="str">
        <f t="shared" si="8"/>
        <v>a1Ng000000C0uXUEAZ</v>
      </c>
      <c r="L116" s="408" t="s">
        <v>787</v>
      </c>
      <c r="M116" s="158"/>
      <c r="N116" s="79"/>
      <c r="AI116" s="5"/>
      <c r="AJ116" s="5"/>
      <c r="AK116" s="237"/>
    </row>
    <row r="117" spans="1:37" ht="18.75" customHeight="1" x14ac:dyDescent="0.2">
      <c r="A117" s="312">
        <v>6</v>
      </c>
      <c r="B117" s="324" t="str">
        <f t="shared" si="4"/>
        <v/>
      </c>
      <c r="C117" s="392" t="str">
        <f>TEXT(IFERROR(INDEX('Overview - Section A'!$A$42:$A$48,MATCH(G117,'Overview - Section A'!$I$42:$I$48,0)),""),"d-mmm-yy") &amp;" to " &amp; TEXT(IFERROR(INDEX('Overview - Section A'!$E$42:$E$48,MATCH(G117,'Overview - Section A'!$I$42:$I$48,0)),""),"d-mmm-yy")</f>
        <v>d-janv-yy to d-déc-yy</v>
      </c>
      <c r="D117" s="405"/>
      <c r="E117" s="405"/>
      <c r="F117" s="402" t="str">
        <f t="shared" si="5"/>
        <v/>
      </c>
      <c r="G117" s="406" t="s">
        <v>303</v>
      </c>
      <c r="H117" s="406">
        <v>44592</v>
      </c>
      <c r="I117" s="407" t="b">
        <f t="shared" si="6"/>
        <v>1</v>
      </c>
      <c r="J117" s="407" t="b">
        <f t="shared" si="7"/>
        <v>0</v>
      </c>
      <c r="K117" s="407" t="str">
        <f t="shared" si="8"/>
        <v>a1Ng000000C0uXUEAZ</v>
      </c>
      <c r="L117" s="408" t="s">
        <v>788</v>
      </c>
      <c r="M117" s="158"/>
      <c r="N117" s="79"/>
      <c r="AI117" s="5"/>
      <c r="AJ117" s="5"/>
      <c r="AK117" s="237"/>
    </row>
    <row r="118" spans="1:37" ht="18.75" customHeight="1" x14ac:dyDescent="0.2">
      <c r="A118" s="312">
        <v>7</v>
      </c>
      <c r="B118" s="324" t="str">
        <f t="shared" si="4"/>
        <v/>
      </c>
      <c r="C118" s="392" t="str">
        <f>TEXT(IFERROR(INDEX('Overview - Section A'!$A$42:$A$48,MATCH(G118,'Overview - Section A'!$I$42:$I$48,0)),""),"d-mmm-yy") &amp;" to " &amp; TEXT(IFERROR(INDEX('Overview - Section A'!$E$42:$E$48,MATCH(G118,'Overview - Section A'!$I$42:$I$48,0)),""),"d-mmm-yy")</f>
        <v>d-janv-yy to d-déc-yy</v>
      </c>
      <c r="D118" s="405"/>
      <c r="E118" s="405"/>
      <c r="F118" s="402" t="str">
        <f t="shared" si="5"/>
        <v/>
      </c>
      <c r="G118" s="406" t="s">
        <v>297</v>
      </c>
      <c r="H118" s="406">
        <v>43496</v>
      </c>
      <c r="I118" s="407" t="b">
        <f t="shared" si="6"/>
        <v>1</v>
      </c>
      <c r="J118" s="407" t="b">
        <f t="shared" si="7"/>
        <v>0</v>
      </c>
      <c r="K118" s="407" t="str">
        <f t="shared" si="8"/>
        <v>a1Ng000000C0uXVEAZ</v>
      </c>
      <c r="L118" s="408" t="s">
        <v>789</v>
      </c>
      <c r="M118" s="158"/>
      <c r="N118" s="79"/>
      <c r="AI118" s="5"/>
      <c r="AJ118" s="5"/>
      <c r="AK118" s="237"/>
    </row>
    <row r="119" spans="1:37" ht="18.75" customHeight="1" x14ac:dyDescent="0.2">
      <c r="A119" s="312">
        <v>7</v>
      </c>
      <c r="B119" s="324" t="str">
        <f t="shared" si="4"/>
        <v/>
      </c>
      <c r="C119" s="392" t="str">
        <f>TEXT(IFERROR(INDEX('Overview - Section A'!$A$42:$A$48,MATCH(G119,'Overview - Section A'!$I$42:$I$48,0)),""),"d-mmm-yy") &amp;" to " &amp; TEXT(IFERROR(INDEX('Overview - Section A'!$E$42:$E$48,MATCH(G119,'Overview - Section A'!$I$42:$I$48,0)),""),"d-mmm-yy")</f>
        <v>d-janv-yy to d-déc-yy</v>
      </c>
      <c r="D119" s="405"/>
      <c r="E119" s="405"/>
      <c r="F119" s="402" t="str">
        <f t="shared" si="5"/>
        <v/>
      </c>
      <c r="G119" s="406" t="s">
        <v>299</v>
      </c>
      <c r="H119" s="406">
        <v>43861</v>
      </c>
      <c r="I119" s="407" t="b">
        <f t="shared" si="6"/>
        <v>1</v>
      </c>
      <c r="J119" s="407" t="b">
        <f t="shared" si="7"/>
        <v>0</v>
      </c>
      <c r="K119" s="407" t="str">
        <f t="shared" si="8"/>
        <v>a1Ng000000C0uXVEAZ</v>
      </c>
      <c r="L119" s="408" t="s">
        <v>790</v>
      </c>
      <c r="M119" s="158"/>
      <c r="N119" s="79"/>
      <c r="AI119" s="5"/>
      <c r="AJ119" s="5"/>
      <c r="AK119" s="237"/>
    </row>
    <row r="120" spans="1:37" ht="18.75" customHeight="1" x14ac:dyDescent="0.2">
      <c r="A120" s="312">
        <v>7</v>
      </c>
      <c r="B120" s="324" t="str">
        <f t="shared" si="4"/>
        <v/>
      </c>
      <c r="C120" s="392" t="str">
        <f>TEXT(IFERROR(INDEX('Overview - Section A'!$A$42:$A$48,MATCH(G120,'Overview - Section A'!$I$42:$I$48,0)),""),"d-mmm-yy") &amp;" to " &amp; TEXT(IFERROR(INDEX('Overview - Section A'!$E$42:$E$48,MATCH(G120,'Overview - Section A'!$I$42:$I$48,0)),""),"d-mmm-yy")</f>
        <v>d-janv-yy to d-déc-yy</v>
      </c>
      <c r="D120" s="405"/>
      <c r="E120" s="405"/>
      <c r="F120" s="402" t="str">
        <f t="shared" si="5"/>
        <v/>
      </c>
      <c r="G120" s="406" t="s">
        <v>301</v>
      </c>
      <c r="H120" s="406">
        <v>44227</v>
      </c>
      <c r="I120" s="407" t="b">
        <f t="shared" si="6"/>
        <v>1</v>
      </c>
      <c r="J120" s="407" t="b">
        <f t="shared" si="7"/>
        <v>0</v>
      </c>
      <c r="K120" s="407" t="str">
        <f t="shared" si="8"/>
        <v>a1Ng000000C0uXVEAZ</v>
      </c>
      <c r="L120" s="408" t="s">
        <v>791</v>
      </c>
      <c r="M120" s="158"/>
      <c r="N120" s="79"/>
      <c r="AI120" s="5"/>
      <c r="AJ120" s="5"/>
      <c r="AK120" s="237"/>
    </row>
    <row r="121" spans="1:37" ht="18.75" customHeight="1" x14ac:dyDescent="0.2">
      <c r="A121" s="312">
        <v>7</v>
      </c>
      <c r="B121" s="324" t="str">
        <f t="shared" si="4"/>
        <v/>
      </c>
      <c r="C121" s="392" t="str">
        <f>TEXT(IFERROR(INDEX('Overview - Section A'!$A$42:$A$48,MATCH(G121,'Overview - Section A'!$I$42:$I$48,0)),""),"d-mmm-yy") &amp;" to " &amp; TEXT(IFERROR(INDEX('Overview - Section A'!$E$42:$E$48,MATCH(G121,'Overview - Section A'!$I$42:$I$48,0)),""),"d-mmm-yy")</f>
        <v>d-janv-yy to d-déc-yy</v>
      </c>
      <c r="D121" s="405"/>
      <c r="E121" s="405"/>
      <c r="F121" s="402" t="str">
        <f t="shared" si="5"/>
        <v/>
      </c>
      <c r="G121" s="406" t="s">
        <v>303</v>
      </c>
      <c r="H121" s="406">
        <v>44592</v>
      </c>
      <c r="I121" s="407" t="b">
        <f t="shared" si="6"/>
        <v>1</v>
      </c>
      <c r="J121" s="407" t="b">
        <f t="shared" si="7"/>
        <v>0</v>
      </c>
      <c r="K121" s="407" t="str">
        <f t="shared" si="8"/>
        <v>a1Ng000000C0uXVEAZ</v>
      </c>
      <c r="L121" s="408" t="s">
        <v>792</v>
      </c>
      <c r="M121" s="158"/>
      <c r="N121" s="79"/>
      <c r="AI121" s="5"/>
      <c r="AJ121" s="5"/>
      <c r="AK121" s="237"/>
    </row>
    <row r="122" spans="1:37" ht="18.75" customHeight="1" x14ac:dyDescent="0.2">
      <c r="A122" s="312">
        <v>8</v>
      </c>
      <c r="B122" s="324" t="str">
        <f t="shared" si="4"/>
        <v/>
      </c>
      <c r="C122" s="392" t="str">
        <f>TEXT(IFERROR(INDEX('Overview - Section A'!$A$42:$A$48,MATCH(G122,'Overview - Section A'!$I$42:$I$48,0)),""),"d-mmm-yy") &amp;" to " &amp; TEXT(IFERROR(INDEX('Overview - Section A'!$E$42:$E$48,MATCH(G122,'Overview - Section A'!$I$42:$I$48,0)),""),"d-mmm-yy")</f>
        <v>d-janv-yy to d-déc-yy</v>
      </c>
      <c r="D122" s="405"/>
      <c r="E122" s="405"/>
      <c r="F122" s="402" t="str">
        <f t="shared" si="5"/>
        <v/>
      </c>
      <c r="G122" s="406" t="s">
        <v>297</v>
      </c>
      <c r="H122" s="406">
        <v>43496</v>
      </c>
      <c r="I122" s="407" t="b">
        <f t="shared" si="6"/>
        <v>1</v>
      </c>
      <c r="J122" s="407" t="b">
        <f t="shared" si="7"/>
        <v>0</v>
      </c>
      <c r="K122" s="407" t="str">
        <f t="shared" si="8"/>
        <v>a1Ng000000C0uXWEAZ</v>
      </c>
      <c r="L122" s="408" t="s">
        <v>793</v>
      </c>
      <c r="M122" s="158"/>
      <c r="N122" s="79"/>
      <c r="AI122" s="5"/>
      <c r="AJ122" s="5"/>
      <c r="AK122" s="237"/>
    </row>
    <row r="123" spans="1:37" ht="18.75" customHeight="1" x14ac:dyDescent="0.2">
      <c r="A123" s="312">
        <v>8</v>
      </c>
      <c r="B123" s="324" t="str">
        <f t="shared" si="4"/>
        <v/>
      </c>
      <c r="C123" s="392" t="str">
        <f>TEXT(IFERROR(INDEX('Overview - Section A'!$A$42:$A$48,MATCH(G123,'Overview - Section A'!$I$42:$I$48,0)),""),"d-mmm-yy") &amp;" to " &amp; TEXT(IFERROR(INDEX('Overview - Section A'!$E$42:$E$48,MATCH(G123,'Overview - Section A'!$I$42:$I$48,0)),""),"d-mmm-yy")</f>
        <v>d-janv-yy to d-déc-yy</v>
      </c>
      <c r="D123" s="405"/>
      <c r="E123" s="405"/>
      <c r="F123" s="402" t="str">
        <f t="shared" si="5"/>
        <v/>
      </c>
      <c r="G123" s="406" t="s">
        <v>299</v>
      </c>
      <c r="H123" s="406">
        <v>43861</v>
      </c>
      <c r="I123" s="407" t="b">
        <f t="shared" si="6"/>
        <v>1</v>
      </c>
      <c r="J123" s="407" t="b">
        <f t="shared" si="7"/>
        <v>0</v>
      </c>
      <c r="K123" s="407" t="str">
        <f t="shared" si="8"/>
        <v>a1Ng000000C0uXWEAZ</v>
      </c>
      <c r="L123" s="408" t="s">
        <v>794</v>
      </c>
      <c r="M123" s="158"/>
      <c r="N123" s="79"/>
      <c r="AI123" s="5"/>
      <c r="AJ123" s="5"/>
      <c r="AK123" s="237"/>
    </row>
    <row r="124" spans="1:37" ht="18.75" customHeight="1" x14ac:dyDescent="0.2">
      <c r="A124" s="312">
        <v>8</v>
      </c>
      <c r="B124" s="324" t="str">
        <f t="shared" si="4"/>
        <v/>
      </c>
      <c r="C124" s="392" t="str">
        <f>TEXT(IFERROR(INDEX('Overview - Section A'!$A$42:$A$48,MATCH(G124,'Overview - Section A'!$I$42:$I$48,0)),""),"d-mmm-yy") &amp;" to " &amp; TEXT(IFERROR(INDEX('Overview - Section A'!$E$42:$E$48,MATCH(G124,'Overview - Section A'!$I$42:$I$48,0)),""),"d-mmm-yy")</f>
        <v>d-janv-yy to d-déc-yy</v>
      </c>
      <c r="D124" s="405"/>
      <c r="E124" s="405"/>
      <c r="F124" s="402" t="str">
        <f t="shared" si="5"/>
        <v/>
      </c>
      <c r="G124" s="406" t="s">
        <v>301</v>
      </c>
      <c r="H124" s="406">
        <v>44227</v>
      </c>
      <c r="I124" s="407" t="b">
        <f t="shared" si="6"/>
        <v>1</v>
      </c>
      <c r="J124" s="407" t="b">
        <f t="shared" si="7"/>
        <v>0</v>
      </c>
      <c r="K124" s="407" t="str">
        <f t="shared" si="8"/>
        <v>a1Ng000000C0uXWEAZ</v>
      </c>
      <c r="L124" s="408" t="s">
        <v>795</v>
      </c>
      <c r="M124" s="158"/>
      <c r="N124" s="79"/>
      <c r="AI124" s="5"/>
      <c r="AJ124" s="5"/>
      <c r="AK124" s="237"/>
    </row>
    <row r="125" spans="1:37" ht="18.75" customHeight="1" x14ac:dyDescent="0.2">
      <c r="A125" s="312">
        <v>8</v>
      </c>
      <c r="B125" s="324" t="str">
        <f t="shared" si="4"/>
        <v/>
      </c>
      <c r="C125" s="392" t="str">
        <f>TEXT(IFERROR(INDEX('Overview - Section A'!$A$42:$A$48,MATCH(G125,'Overview - Section A'!$I$42:$I$48,0)),""),"d-mmm-yy") &amp;" to " &amp; TEXT(IFERROR(INDEX('Overview - Section A'!$E$42:$E$48,MATCH(G125,'Overview - Section A'!$I$42:$I$48,0)),""),"d-mmm-yy")</f>
        <v>d-janv-yy to d-déc-yy</v>
      </c>
      <c r="D125" s="405"/>
      <c r="E125" s="405"/>
      <c r="F125" s="402" t="str">
        <f t="shared" si="5"/>
        <v/>
      </c>
      <c r="G125" s="406" t="s">
        <v>303</v>
      </c>
      <c r="H125" s="406">
        <v>44592</v>
      </c>
      <c r="I125" s="407" t="b">
        <f t="shared" si="6"/>
        <v>1</v>
      </c>
      <c r="J125" s="407" t="b">
        <f t="shared" si="7"/>
        <v>0</v>
      </c>
      <c r="K125" s="407" t="str">
        <f t="shared" si="8"/>
        <v>a1Ng000000C0uXWEAZ</v>
      </c>
      <c r="L125" s="408" t="s">
        <v>796</v>
      </c>
      <c r="M125" s="158"/>
      <c r="N125" s="79"/>
      <c r="AI125" s="5"/>
      <c r="AJ125" s="5"/>
      <c r="AK125" s="237"/>
    </row>
    <row r="126" spans="1:37" ht="18.75" customHeight="1" x14ac:dyDescent="0.2">
      <c r="A126" s="312">
        <v>9</v>
      </c>
      <c r="B126" s="324" t="str">
        <f t="shared" si="4"/>
        <v/>
      </c>
      <c r="C126" s="392" t="str">
        <f>TEXT(IFERROR(INDEX('Overview - Section A'!$A$42:$A$48,MATCH(G126,'Overview - Section A'!$I$42:$I$48,0)),""),"d-mmm-yy") &amp;" to " &amp; TEXT(IFERROR(INDEX('Overview - Section A'!$E$42:$E$48,MATCH(G126,'Overview - Section A'!$I$42:$I$48,0)),""),"d-mmm-yy")</f>
        <v>d-janv-yy to d-déc-yy</v>
      </c>
      <c r="D126" s="405"/>
      <c r="E126" s="405"/>
      <c r="F126" s="402" t="str">
        <f t="shared" si="5"/>
        <v/>
      </c>
      <c r="G126" s="406" t="s">
        <v>297</v>
      </c>
      <c r="H126" s="406">
        <v>43496</v>
      </c>
      <c r="I126" s="407" t="b">
        <f t="shared" si="6"/>
        <v>1</v>
      </c>
      <c r="J126" s="407" t="b">
        <f t="shared" si="7"/>
        <v>0</v>
      </c>
      <c r="K126" s="407" t="str">
        <f t="shared" si="8"/>
        <v>a1Ng000000C0uXXEAZ</v>
      </c>
      <c r="L126" s="408" t="s">
        <v>797</v>
      </c>
      <c r="M126" s="158"/>
      <c r="N126" s="79"/>
      <c r="AI126" s="5"/>
      <c r="AJ126" s="5"/>
      <c r="AK126" s="237"/>
    </row>
    <row r="127" spans="1:37" ht="18.75" customHeight="1" x14ac:dyDescent="0.2">
      <c r="A127" s="312">
        <v>9</v>
      </c>
      <c r="B127" s="324" t="str">
        <f t="shared" si="4"/>
        <v/>
      </c>
      <c r="C127" s="392" t="str">
        <f>TEXT(IFERROR(INDEX('Overview - Section A'!$A$42:$A$48,MATCH(G127,'Overview - Section A'!$I$42:$I$48,0)),""),"d-mmm-yy") &amp;" to " &amp; TEXT(IFERROR(INDEX('Overview - Section A'!$E$42:$E$48,MATCH(G127,'Overview - Section A'!$I$42:$I$48,0)),""),"d-mmm-yy")</f>
        <v>d-janv-yy to d-déc-yy</v>
      </c>
      <c r="D127" s="405"/>
      <c r="E127" s="405"/>
      <c r="F127" s="402" t="str">
        <f t="shared" si="5"/>
        <v/>
      </c>
      <c r="G127" s="406" t="s">
        <v>299</v>
      </c>
      <c r="H127" s="406">
        <v>43861</v>
      </c>
      <c r="I127" s="407" t="b">
        <f t="shared" si="6"/>
        <v>1</v>
      </c>
      <c r="J127" s="407" t="b">
        <f t="shared" si="7"/>
        <v>0</v>
      </c>
      <c r="K127" s="407" t="str">
        <f t="shared" si="8"/>
        <v>a1Ng000000C0uXXEAZ</v>
      </c>
      <c r="L127" s="408" t="s">
        <v>798</v>
      </c>
      <c r="M127" s="158"/>
      <c r="N127" s="79"/>
      <c r="AI127" s="5"/>
      <c r="AJ127" s="5"/>
      <c r="AK127" s="237"/>
    </row>
    <row r="128" spans="1:37" ht="18.75" customHeight="1" x14ac:dyDescent="0.2">
      <c r="A128" s="312">
        <v>9</v>
      </c>
      <c r="B128" s="324" t="str">
        <f t="shared" si="4"/>
        <v/>
      </c>
      <c r="C128" s="392" t="str">
        <f>TEXT(IFERROR(INDEX('Overview - Section A'!$A$42:$A$48,MATCH(G128,'Overview - Section A'!$I$42:$I$48,0)),""),"d-mmm-yy") &amp;" to " &amp; TEXT(IFERROR(INDEX('Overview - Section A'!$E$42:$E$48,MATCH(G128,'Overview - Section A'!$I$42:$I$48,0)),""),"d-mmm-yy")</f>
        <v>d-janv-yy to d-déc-yy</v>
      </c>
      <c r="D128" s="405"/>
      <c r="E128" s="405"/>
      <c r="F128" s="402" t="str">
        <f t="shared" si="5"/>
        <v/>
      </c>
      <c r="G128" s="406" t="s">
        <v>301</v>
      </c>
      <c r="H128" s="406">
        <v>44227</v>
      </c>
      <c r="I128" s="407" t="b">
        <f t="shared" si="6"/>
        <v>1</v>
      </c>
      <c r="J128" s="407" t="b">
        <f t="shared" si="7"/>
        <v>0</v>
      </c>
      <c r="K128" s="407" t="str">
        <f t="shared" si="8"/>
        <v>a1Ng000000C0uXXEAZ</v>
      </c>
      <c r="L128" s="408" t="s">
        <v>799</v>
      </c>
      <c r="M128" s="158"/>
      <c r="N128" s="79"/>
      <c r="AI128" s="5"/>
      <c r="AJ128" s="5"/>
      <c r="AK128" s="237"/>
    </row>
    <row r="129" spans="1:37" ht="18.75" customHeight="1" x14ac:dyDescent="0.2">
      <c r="A129" s="312">
        <v>9</v>
      </c>
      <c r="B129" s="324" t="str">
        <f t="shared" si="4"/>
        <v/>
      </c>
      <c r="C129" s="392" t="str">
        <f>TEXT(IFERROR(INDEX('Overview - Section A'!$A$42:$A$48,MATCH(G129,'Overview - Section A'!$I$42:$I$48,0)),""),"d-mmm-yy") &amp;" to " &amp; TEXT(IFERROR(INDEX('Overview - Section A'!$E$42:$E$48,MATCH(G129,'Overview - Section A'!$I$42:$I$48,0)),""),"d-mmm-yy")</f>
        <v>d-janv-yy to d-déc-yy</v>
      </c>
      <c r="D129" s="405"/>
      <c r="E129" s="405"/>
      <c r="F129" s="402" t="str">
        <f t="shared" si="5"/>
        <v/>
      </c>
      <c r="G129" s="406" t="s">
        <v>303</v>
      </c>
      <c r="H129" s="406">
        <v>44592</v>
      </c>
      <c r="I129" s="407" t="b">
        <f t="shared" si="6"/>
        <v>1</v>
      </c>
      <c r="J129" s="407" t="b">
        <f t="shared" si="7"/>
        <v>0</v>
      </c>
      <c r="K129" s="407" t="str">
        <f t="shared" si="8"/>
        <v>a1Ng000000C0uXXEAZ</v>
      </c>
      <c r="L129" s="408" t="s">
        <v>800</v>
      </c>
      <c r="M129" s="158"/>
      <c r="N129" s="79"/>
      <c r="AI129" s="5"/>
      <c r="AJ129" s="5"/>
      <c r="AK129" s="237"/>
    </row>
    <row r="130" spans="1:37" ht="18.75" customHeight="1" x14ac:dyDescent="0.2">
      <c r="A130" s="312">
        <v>10</v>
      </c>
      <c r="B130" s="324" t="str">
        <f t="shared" si="4"/>
        <v/>
      </c>
      <c r="C130" s="392" t="str">
        <f>TEXT(IFERROR(INDEX('Overview - Section A'!$A$42:$A$48,MATCH(G130,'Overview - Section A'!$I$42:$I$48,0)),""),"d-mmm-yy") &amp;" to " &amp; TEXT(IFERROR(INDEX('Overview - Section A'!$E$42:$E$48,MATCH(G130,'Overview - Section A'!$I$42:$I$48,0)),""),"d-mmm-yy")</f>
        <v>d-janv-yy to d-déc-yy</v>
      </c>
      <c r="D130" s="405"/>
      <c r="E130" s="405"/>
      <c r="F130" s="402" t="str">
        <f t="shared" si="5"/>
        <v/>
      </c>
      <c r="G130" s="406" t="s">
        <v>297</v>
      </c>
      <c r="H130" s="406">
        <v>43496</v>
      </c>
      <c r="I130" s="407" t="b">
        <f t="shared" si="6"/>
        <v>1</v>
      </c>
      <c r="J130" s="407" t="b">
        <f t="shared" si="7"/>
        <v>0</v>
      </c>
      <c r="K130" s="407" t="str">
        <f t="shared" si="8"/>
        <v>a1Ng000000C0uXYEAZ</v>
      </c>
      <c r="L130" s="408" t="s">
        <v>801</v>
      </c>
      <c r="M130" s="158"/>
      <c r="N130" s="79"/>
      <c r="AI130" s="5"/>
      <c r="AJ130" s="5"/>
      <c r="AK130" s="237"/>
    </row>
    <row r="131" spans="1:37" ht="18.75" customHeight="1" x14ac:dyDescent="0.2">
      <c r="A131" s="312">
        <v>10</v>
      </c>
      <c r="B131" s="324" t="str">
        <f t="shared" si="4"/>
        <v/>
      </c>
      <c r="C131" s="392" t="str">
        <f>TEXT(IFERROR(INDEX('Overview - Section A'!$A$42:$A$48,MATCH(G131,'Overview - Section A'!$I$42:$I$48,0)),""),"d-mmm-yy") &amp;" to " &amp; TEXT(IFERROR(INDEX('Overview - Section A'!$E$42:$E$48,MATCH(G131,'Overview - Section A'!$I$42:$I$48,0)),""),"d-mmm-yy")</f>
        <v>d-janv-yy to d-déc-yy</v>
      </c>
      <c r="D131" s="405"/>
      <c r="E131" s="405"/>
      <c r="F131" s="402" t="str">
        <f t="shared" si="5"/>
        <v/>
      </c>
      <c r="G131" s="406" t="s">
        <v>299</v>
      </c>
      <c r="H131" s="406">
        <v>43861</v>
      </c>
      <c r="I131" s="407" t="b">
        <f t="shared" si="6"/>
        <v>1</v>
      </c>
      <c r="J131" s="407" t="b">
        <f t="shared" si="7"/>
        <v>0</v>
      </c>
      <c r="K131" s="407" t="str">
        <f t="shared" si="8"/>
        <v>a1Ng000000C0uXYEAZ</v>
      </c>
      <c r="L131" s="408" t="s">
        <v>802</v>
      </c>
      <c r="M131" s="158"/>
      <c r="N131" s="79"/>
      <c r="AI131" s="5"/>
      <c r="AJ131" s="5"/>
      <c r="AK131" s="237"/>
    </row>
    <row r="132" spans="1:37" ht="18.75" customHeight="1" x14ac:dyDescent="0.2">
      <c r="A132" s="312">
        <v>10</v>
      </c>
      <c r="B132" s="324" t="str">
        <f t="shared" si="4"/>
        <v/>
      </c>
      <c r="C132" s="392" t="str">
        <f>TEXT(IFERROR(INDEX('Overview - Section A'!$A$42:$A$48,MATCH(G132,'Overview - Section A'!$I$42:$I$48,0)),""),"d-mmm-yy") &amp;" to " &amp; TEXT(IFERROR(INDEX('Overview - Section A'!$E$42:$E$48,MATCH(G132,'Overview - Section A'!$I$42:$I$48,0)),""),"d-mmm-yy")</f>
        <v>d-janv-yy to d-déc-yy</v>
      </c>
      <c r="D132" s="405"/>
      <c r="E132" s="405"/>
      <c r="F132" s="402" t="str">
        <f t="shared" si="5"/>
        <v/>
      </c>
      <c r="G132" s="406" t="s">
        <v>301</v>
      </c>
      <c r="H132" s="406">
        <v>44227</v>
      </c>
      <c r="I132" s="407" t="b">
        <f t="shared" si="6"/>
        <v>1</v>
      </c>
      <c r="J132" s="407" t="b">
        <f t="shared" si="7"/>
        <v>0</v>
      </c>
      <c r="K132" s="407" t="str">
        <f t="shared" si="8"/>
        <v>a1Ng000000C0uXYEAZ</v>
      </c>
      <c r="L132" s="408" t="s">
        <v>803</v>
      </c>
      <c r="M132" s="158"/>
      <c r="N132" s="79"/>
      <c r="AI132" s="5"/>
      <c r="AJ132" s="5"/>
      <c r="AK132" s="237"/>
    </row>
    <row r="133" spans="1:37" ht="18.75" customHeight="1" x14ac:dyDescent="0.2">
      <c r="A133" s="312">
        <v>10</v>
      </c>
      <c r="B133" s="324" t="str">
        <f t="shared" si="4"/>
        <v/>
      </c>
      <c r="C133" s="392" t="str">
        <f>TEXT(IFERROR(INDEX('Overview - Section A'!$A$42:$A$48,MATCH(G133,'Overview - Section A'!$I$42:$I$48,0)),""),"d-mmm-yy") &amp;" to " &amp; TEXT(IFERROR(INDEX('Overview - Section A'!$E$42:$E$48,MATCH(G133,'Overview - Section A'!$I$42:$I$48,0)),""),"d-mmm-yy")</f>
        <v>d-janv-yy to d-déc-yy</v>
      </c>
      <c r="D133" s="405"/>
      <c r="E133" s="405"/>
      <c r="F133" s="402" t="str">
        <f t="shared" si="5"/>
        <v/>
      </c>
      <c r="G133" s="406" t="s">
        <v>303</v>
      </c>
      <c r="H133" s="406">
        <v>44592</v>
      </c>
      <c r="I133" s="407" t="b">
        <f t="shared" si="6"/>
        <v>1</v>
      </c>
      <c r="J133" s="407" t="b">
        <f t="shared" si="7"/>
        <v>0</v>
      </c>
      <c r="K133" s="407" t="str">
        <f t="shared" si="8"/>
        <v>a1Ng000000C0uXYEAZ</v>
      </c>
      <c r="L133" s="408" t="s">
        <v>804</v>
      </c>
      <c r="M133" s="158"/>
      <c r="N133" s="79"/>
      <c r="AI133" s="5"/>
      <c r="AJ133" s="5"/>
      <c r="AK133" s="237"/>
    </row>
    <row r="134" spans="1:37" ht="18.75" customHeight="1" x14ac:dyDescent="0.2">
      <c r="A134" s="312">
        <v>11</v>
      </c>
      <c r="B134" s="324" t="str">
        <f t="shared" si="4"/>
        <v/>
      </c>
      <c r="C134" s="392" t="str">
        <f>TEXT(IFERROR(INDEX('Overview - Section A'!$A$42:$A$48,MATCH(G134,'Overview - Section A'!$I$42:$I$48,0)),""),"d-mmm-yy") &amp;" to " &amp; TEXT(IFERROR(INDEX('Overview - Section A'!$E$42:$E$48,MATCH(G134,'Overview - Section A'!$I$42:$I$48,0)),""),"d-mmm-yy")</f>
        <v>d-janv-yy to d-déc-yy</v>
      </c>
      <c r="D134" s="405"/>
      <c r="E134" s="405"/>
      <c r="F134" s="402" t="str">
        <f t="shared" si="5"/>
        <v/>
      </c>
      <c r="G134" s="406" t="s">
        <v>297</v>
      </c>
      <c r="H134" s="406">
        <v>43496</v>
      </c>
      <c r="I134" s="407" t="b">
        <f t="shared" si="6"/>
        <v>1</v>
      </c>
      <c r="J134" s="407" t="b">
        <f t="shared" si="7"/>
        <v>0</v>
      </c>
      <c r="K134" s="407" t="str">
        <f t="shared" si="8"/>
        <v>a1Ng000000C0uXZEAZ</v>
      </c>
      <c r="L134" s="408" t="s">
        <v>805</v>
      </c>
      <c r="M134" s="158"/>
      <c r="N134" s="79"/>
      <c r="AI134" s="5"/>
      <c r="AJ134" s="5"/>
      <c r="AK134" s="237"/>
    </row>
    <row r="135" spans="1:37" ht="18.75" customHeight="1" x14ac:dyDescent="0.2">
      <c r="A135" s="312">
        <v>11</v>
      </c>
      <c r="B135" s="324" t="str">
        <f t="shared" si="4"/>
        <v/>
      </c>
      <c r="C135" s="392" t="str">
        <f>TEXT(IFERROR(INDEX('Overview - Section A'!$A$42:$A$48,MATCH(G135,'Overview - Section A'!$I$42:$I$48,0)),""),"d-mmm-yy") &amp;" to " &amp; TEXT(IFERROR(INDEX('Overview - Section A'!$E$42:$E$48,MATCH(G135,'Overview - Section A'!$I$42:$I$48,0)),""),"d-mmm-yy")</f>
        <v>d-janv-yy to d-déc-yy</v>
      </c>
      <c r="D135" s="405"/>
      <c r="E135" s="405"/>
      <c r="F135" s="402" t="str">
        <f t="shared" si="5"/>
        <v/>
      </c>
      <c r="G135" s="406" t="s">
        <v>299</v>
      </c>
      <c r="H135" s="406">
        <v>43861</v>
      </c>
      <c r="I135" s="407" t="b">
        <f t="shared" si="6"/>
        <v>1</v>
      </c>
      <c r="J135" s="407" t="b">
        <f t="shared" si="7"/>
        <v>0</v>
      </c>
      <c r="K135" s="407" t="str">
        <f t="shared" si="8"/>
        <v>a1Ng000000C0uXZEAZ</v>
      </c>
      <c r="L135" s="408" t="s">
        <v>806</v>
      </c>
      <c r="M135" s="158"/>
      <c r="N135" s="79"/>
      <c r="AI135" s="5"/>
      <c r="AJ135" s="5"/>
      <c r="AK135" s="237"/>
    </row>
    <row r="136" spans="1:37" ht="18.75" customHeight="1" x14ac:dyDescent="0.2">
      <c r="A136" s="312">
        <v>11</v>
      </c>
      <c r="B136" s="324" t="str">
        <f t="shared" si="4"/>
        <v/>
      </c>
      <c r="C136" s="392" t="str">
        <f>TEXT(IFERROR(INDEX('Overview - Section A'!$A$42:$A$48,MATCH(G136,'Overview - Section A'!$I$42:$I$48,0)),""),"d-mmm-yy") &amp;" to " &amp; TEXT(IFERROR(INDEX('Overview - Section A'!$E$42:$E$48,MATCH(G136,'Overview - Section A'!$I$42:$I$48,0)),""),"d-mmm-yy")</f>
        <v>d-janv-yy to d-déc-yy</v>
      </c>
      <c r="D136" s="405"/>
      <c r="E136" s="405"/>
      <c r="F136" s="402" t="str">
        <f t="shared" si="5"/>
        <v/>
      </c>
      <c r="G136" s="406" t="s">
        <v>301</v>
      </c>
      <c r="H136" s="406">
        <v>44227</v>
      </c>
      <c r="I136" s="407" t="b">
        <f t="shared" si="6"/>
        <v>1</v>
      </c>
      <c r="J136" s="407" t="b">
        <f t="shared" si="7"/>
        <v>0</v>
      </c>
      <c r="K136" s="407" t="str">
        <f t="shared" si="8"/>
        <v>a1Ng000000C0uXZEAZ</v>
      </c>
      <c r="L136" s="408" t="s">
        <v>807</v>
      </c>
      <c r="M136" s="158"/>
      <c r="N136" s="79"/>
      <c r="AI136" s="5"/>
      <c r="AJ136" s="5"/>
      <c r="AK136" s="237"/>
    </row>
    <row r="137" spans="1:37" ht="18.75" customHeight="1" x14ac:dyDescent="0.2">
      <c r="A137" s="312">
        <v>11</v>
      </c>
      <c r="B137" s="324" t="str">
        <f t="shared" si="4"/>
        <v/>
      </c>
      <c r="C137" s="392" t="str">
        <f>TEXT(IFERROR(INDEX('Overview - Section A'!$A$42:$A$48,MATCH(G137,'Overview - Section A'!$I$42:$I$48,0)),""),"d-mmm-yy") &amp;" to " &amp; TEXT(IFERROR(INDEX('Overview - Section A'!$E$42:$E$48,MATCH(G137,'Overview - Section A'!$I$42:$I$48,0)),""),"d-mmm-yy")</f>
        <v>d-janv-yy to d-déc-yy</v>
      </c>
      <c r="D137" s="405"/>
      <c r="E137" s="405"/>
      <c r="F137" s="402" t="str">
        <f t="shared" si="5"/>
        <v/>
      </c>
      <c r="G137" s="406" t="s">
        <v>303</v>
      </c>
      <c r="H137" s="406">
        <v>44592</v>
      </c>
      <c r="I137" s="407" t="b">
        <f t="shared" si="6"/>
        <v>1</v>
      </c>
      <c r="J137" s="407" t="b">
        <f t="shared" si="7"/>
        <v>0</v>
      </c>
      <c r="K137" s="407" t="str">
        <f t="shared" si="8"/>
        <v>a1Ng000000C0uXZEAZ</v>
      </c>
      <c r="L137" s="408" t="s">
        <v>808</v>
      </c>
      <c r="M137" s="158"/>
      <c r="N137" s="79"/>
      <c r="AI137" s="5"/>
      <c r="AJ137" s="5"/>
      <c r="AK137" s="237"/>
    </row>
    <row r="138" spans="1:37" ht="18.75" customHeight="1" x14ac:dyDescent="0.2">
      <c r="A138" s="312">
        <v>12</v>
      </c>
      <c r="B138" s="324" t="str">
        <f t="shared" si="4"/>
        <v/>
      </c>
      <c r="C138" s="392" t="str">
        <f>TEXT(IFERROR(INDEX('Overview - Section A'!$A$42:$A$48,MATCH(G138,'Overview - Section A'!$I$42:$I$48,0)),""),"d-mmm-yy") &amp;" to " &amp; TEXT(IFERROR(INDEX('Overview - Section A'!$E$42:$E$48,MATCH(G138,'Overview - Section A'!$I$42:$I$48,0)),""),"d-mmm-yy")</f>
        <v>d-janv-yy to d-déc-yy</v>
      </c>
      <c r="D138" s="405"/>
      <c r="E138" s="405"/>
      <c r="F138" s="402" t="str">
        <f t="shared" si="5"/>
        <v/>
      </c>
      <c r="G138" s="406" t="s">
        <v>297</v>
      </c>
      <c r="H138" s="406">
        <v>43496</v>
      </c>
      <c r="I138" s="407" t="b">
        <f t="shared" si="6"/>
        <v>1</v>
      </c>
      <c r="J138" s="407" t="b">
        <f t="shared" si="7"/>
        <v>0</v>
      </c>
      <c r="K138" s="407" t="str">
        <f t="shared" si="8"/>
        <v>a1Ng000000C0uXaEAJ</v>
      </c>
      <c r="L138" s="408" t="s">
        <v>809</v>
      </c>
      <c r="M138" s="158"/>
      <c r="N138" s="79"/>
      <c r="AI138" s="5"/>
      <c r="AJ138" s="5"/>
      <c r="AK138" s="237"/>
    </row>
    <row r="139" spans="1:37" ht="18.75" customHeight="1" x14ac:dyDescent="0.2">
      <c r="A139" s="312">
        <v>12</v>
      </c>
      <c r="B139" s="324" t="str">
        <f t="shared" si="4"/>
        <v/>
      </c>
      <c r="C139" s="392" t="str">
        <f>TEXT(IFERROR(INDEX('Overview - Section A'!$A$42:$A$48,MATCH(G139,'Overview - Section A'!$I$42:$I$48,0)),""),"d-mmm-yy") &amp;" to " &amp; TEXT(IFERROR(INDEX('Overview - Section A'!$E$42:$E$48,MATCH(G139,'Overview - Section A'!$I$42:$I$48,0)),""),"d-mmm-yy")</f>
        <v>d-janv-yy to d-déc-yy</v>
      </c>
      <c r="D139" s="405"/>
      <c r="E139" s="405"/>
      <c r="F139" s="402" t="str">
        <f t="shared" si="5"/>
        <v/>
      </c>
      <c r="G139" s="406" t="s">
        <v>299</v>
      </c>
      <c r="H139" s="406">
        <v>43861</v>
      </c>
      <c r="I139" s="407" t="b">
        <f t="shared" si="6"/>
        <v>1</v>
      </c>
      <c r="J139" s="407" t="b">
        <f t="shared" si="7"/>
        <v>0</v>
      </c>
      <c r="K139" s="407" t="str">
        <f t="shared" si="8"/>
        <v>a1Ng000000C0uXaEAJ</v>
      </c>
      <c r="L139" s="408" t="s">
        <v>810</v>
      </c>
      <c r="M139" s="158"/>
      <c r="N139" s="79"/>
      <c r="AI139" s="5"/>
      <c r="AJ139" s="5"/>
      <c r="AK139" s="237"/>
    </row>
    <row r="140" spans="1:37" ht="18.75" customHeight="1" x14ac:dyDescent="0.2">
      <c r="A140" s="312">
        <v>12</v>
      </c>
      <c r="B140" s="324" t="str">
        <f t="shared" si="4"/>
        <v/>
      </c>
      <c r="C140" s="392" t="str">
        <f>TEXT(IFERROR(INDEX('Overview - Section A'!$A$42:$A$48,MATCH(G140,'Overview - Section A'!$I$42:$I$48,0)),""),"d-mmm-yy") &amp;" to " &amp; TEXT(IFERROR(INDEX('Overview - Section A'!$E$42:$E$48,MATCH(G140,'Overview - Section A'!$I$42:$I$48,0)),""),"d-mmm-yy")</f>
        <v>d-janv-yy to d-déc-yy</v>
      </c>
      <c r="D140" s="405"/>
      <c r="E140" s="405"/>
      <c r="F140" s="402" t="str">
        <f t="shared" si="5"/>
        <v/>
      </c>
      <c r="G140" s="406" t="s">
        <v>301</v>
      </c>
      <c r="H140" s="406">
        <v>44227</v>
      </c>
      <c r="I140" s="407" t="b">
        <f t="shared" si="6"/>
        <v>1</v>
      </c>
      <c r="J140" s="407" t="b">
        <f t="shared" si="7"/>
        <v>0</v>
      </c>
      <c r="K140" s="407" t="str">
        <f t="shared" si="8"/>
        <v>a1Ng000000C0uXaEAJ</v>
      </c>
      <c r="L140" s="408" t="s">
        <v>811</v>
      </c>
      <c r="M140" s="158"/>
      <c r="N140" s="79"/>
      <c r="AI140" s="5"/>
      <c r="AJ140" s="5"/>
      <c r="AK140" s="237"/>
    </row>
    <row r="141" spans="1:37" ht="18.75" customHeight="1" x14ac:dyDescent="0.2">
      <c r="A141" s="312">
        <v>12</v>
      </c>
      <c r="B141" s="324" t="str">
        <f t="shared" si="4"/>
        <v/>
      </c>
      <c r="C141" s="392" t="str">
        <f>TEXT(IFERROR(INDEX('Overview - Section A'!$A$42:$A$48,MATCH(G141,'Overview - Section A'!$I$42:$I$48,0)),""),"d-mmm-yy") &amp;" to " &amp; TEXT(IFERROR(INDEX('Overview - Section A'!$E$42:$E$48,MATCH(G141,'Overview - Section A'!$I$42:$I$48,0)),""),"d-mmm-yy")</f>
        <v>d-janv-yy to d-déc-yy</v>
      </c>
      <c r="D141" s="405"/>
      <c r="E141" s="405"/>
      <c r="F141" s="402" t="str">
        <f t="shared" si="5"/>
        <v/>
      </c>
      <c r="G141" s="406" t="s">
        <v>303</v>
      </c>
      <c r="H141" s="406">
        <v>44592</v>
      </c>
      <c r="I141" s="407" t="b">
        <f t="shared" si="6"/>
        <v>1</v>
      </c>
      <c r="J141" s="407" t="b">
        <f t="shared" si="7"/>
        <v>0</v>
      </c>
      <c r="K141" s="407" t="str">
        <f t="shared" si="8"/>
        <v>a1Ng000000C0uXaEAJ</v>
      </c>
      <c r="L141" s="408" t="s">
        <v>812</v>
      </c>
      <c r="M141" s="158"/>
      <c r="N141" s="79"/>
      <c r="AI141" s="5"/>
      <c r="AJ141" s="5"/>
      <c r="AK141" s="237"/>
    </row>
    <row r="142" spans="1:37" ht="18.75" customHeight="1" x14ac:dyDescent="0.2">
      <c r="A142" s="312">
        <v>13</v>
      </c>
      <c r="B142" s="324" t="str">
        <f t="shared" si="4"/>
        <v/>
      </c>
      <c r="C142" s="392" t="str">
        <f>TEXT(IFERROR(INDEX('Overview - Section A'!$A$42:$A$48,MATCH(G142,'Overview - Section A'!$I$42:$I$48,0)),""),"d-mmm-yy") &amp;" to " &amp; TEXT(IFERROR(INDEX('Overview - Section A'!$E$42:$E$48,MATCH(G142,'Overview - Section A'!$I$42:$I$48,0)),""),"d-mmm-yy")</f>
        <v>d-janv-yy to d-déc-yy</v>
      </c>
      <c r="D142" s="405"/>
      <c r="E142" s="405"/>
      <c r="F142" s="402" t="str">
        <f t="shared" si="5"/>
        <v/>
      </c>
      <c r="G142" s="406" t="s">
        <v>297</v>
      </c>
      <c r="H142" s="406">
        <v>43496</v>
      </c>
      <c r="I142" s="407" t="b">
        <f t="shared" si="6"/>
        <v>1</v>
      </c>
      <c r="J142" s="407" t="b">
        <f t="shared" si="7"/>
        <v>0</v>
      </c>
      <c r="K142" s="407" t="str">
        <f t="shared" si="8"/>
        <v>a1Ng000000C0uXbEAJ</v>
      </c>
      <c r="L142" s="408" t="s">
        <v>813</v>
      </c>
      <c r="M142" s="158"/>
      <c r="N142" s="79"/>
      <c r="AI142" s="5"/>
      <c r="AJ142" s="5"/>
      <c r="AK142" s="237"/>
    </row>
    <row r="143" spans="1:37" ht="18.75" customHeight="1" x14ac:dyDescent="0.2">
      <c r="A143" s="312">
        <v>13</v>
      </c>
      <c r="B143" s="324" t="str">
        <f t="shared" si="4"/>
        <v/>
      </c>
      <c r="C143" s="392" t="str">
        <f>TEXT(IFERROR(INDEX('Overview - Section A'!$A$42:$A$48,MATCH(G143,'Overview - Section A'!$I$42:$I$48,0)),""),"d-mmm-yy") &amp;" to " &amp; TEXT(IFERROR(INDEX('Overview - Section A'!$E$42:$E$48,MATCH(G143,'Overview - Section A'!$I$42:$I$48,0)),""),"d-mmm-yy")</f>
        <v>d-janv-yy to d-déc-yy</v>
      </c>
      <c r="D143" s="405"/>
      <c r="E143" s="405"/>
      <c r="F143" s="402" t="str">
        <f t="shared" si="5"/>
        <v/>
      </c>
      <c r="G143" s="406" t="s">
        <v>299</v>
      </c>
      <c r="H143" s="406">
        <v>43861</v>
      </c>
      <c r="I143" s="407" t="b">
        <f t="shared" si="6"/>
        <v>1</v>
      </c>
      <c r="J143" s="407" t="b">
        <f t="shared" si="7"/>
        <v>0</v>
      </c>
      <c r="K143" s="407" t="str">
        <f t="shared" si="8"/>
        <v>a1Ng000000C0uXbEAJ</v>
      </c>
      <c r="L143" s="408" t="s">
        <v>814</v>
      </c>
      <c r="M143" s="158"/>
      <c r="N143" s="79"/>
      <c r="AI143" s="5"/>
      <c r="AJ143" s="5"/>
      <c r="AK143" s="237"/>
    </row>
    <row r="144" spans="1:37" ht="18.75" customHeight="1" x14ac:dyDescent="0.2">
      <c r="A144" s="312">
        <v>13</v>
      </c>
      <c r="B144" s="324" t="str">
        <f t="shared" si="4"/>
        <v/>
      </c>
      <c r="C144" s="392" t="str">
        <f>TEXT(IFERROR(INDEX('Overview - Section A'!$A$42:$A$48,MATCH(G144,'Overview - Section A'!$I$42:$I$48,0)),""),"d-mmm-yy") &amp;" to " &amp; TEXT(IFERROR(INDEX('Overview - Section A'!$E$42:$E$48,MATCH(G144,'Overview - Section A'!$I$42:$I$48,0)),""),"d-mmm-yy")</f>
        <v>d-janv-yy to d-déc-yy</v>
      </c>
      <c r="D144" s="405"/>
      <c r="E144" s="405"/>
      <c r="F144" s="402" t="str">
        <f t="shared" si="5"/>
        <v/>
      </c>
      <c r="G144" s="406" t="s">
        <v>301</v>
      </c>
      <c r="H144" s="406">
        <v>44227</v>
      </c>
      <c r="I144" s="407" t="b">
        <f t="shared" si="6"/>
        <v>1</v>
      </c>
      <c r="J144" s="407" t="b">
        <f t="shared" si="7"/>
        <v>0</v>
      </c>
      <c r="K144" s="407" t="str">
        <f t="shared" si="8"/>
        <v>a1Ng000000C0uXbEAJ</v>
      </c>
      <c r="L144" s="408" t="s">
        <v>815</v>
      </c>
      <c r="M144" s="158"/>
      <c r="N144" s="79"/>
      <c r="AI144" s="5"/>
      <c r="AJ144" s="5"/>
      <c r="AK144" s="237"/>
    </row>
    <row r="145" spans="1:37" ht="18.75" customHeight="1" x14ac:dyDescent="0.2">
      <c r="A145" s="312">
        <v>13</v>
      </c>
      <c r="B145" s="324" t="str">
        <f t="shared" si="4"/>
        <v/>
      </c>
      <c r="C145" s="392" t="str">
        <f>TEXT(IFERROR(INDEX('Overview - Section A'!$A$42:$A$48,MATCH(G145,'Overview - Section A'!$I$42:$I$48,0)),""),"d-mmm-yy") &amp;" to " &amp; TEXT(IFERROR(INDEX('Overview - Section A'!$E$42:$E$48,MATCH(G145,'Overview - Section A'!$I$42:$I$48,0)),""),"d-mmm-yy")</f>
        <v>d-janv-yy to d-déc-yy</v>
      </c>
      <c r="D145" s="405"/>
      <c r="E145" s="405"/>
      <c r="F145" s="402" t="str">
        <f t="shared" si="5"/>
        <v/>
      </c>
      <c r="G145" s="406" t="s">
        <v>303</v>
      </c>
      <c r="H145" s="406">
        <v>44592</v>
      </c>
      <c r="I145" s="407" t="b">
        <f t="shared" si="6"/>
        <v>1</v>
      </c>
      <c r="J145" s="407" t="b">
        <f t="shared" si="7"/>
        <v>0</v>
      </c>
      <c r="K145" s="407" t="str">
        <f t="shared" si="8"/>
        <v>a1Ng000000C0uXbEAJ</v>
      </c>
      <c r="L145" s="408" t="s">
        <v>816</v>
      </c>
      <c r="M145" s="158"/>
      <c r="N145" s="79"/>
      <c r="AI145" s="5"/>
      <c r="AJ145" s="5"/>
      <c r="AK145" s="237"/>
    </row>
    <row r="146" spans="1:37" ht="18.75" customHeight="1" x14ac:dyDescent="0.2">
      <c r="A146" s="312">
        <v>14</v>
      </c>
      <c r="B146" s="324" t="str">
        <f t="shared" si="4"/>
        <v/>
      </c>
      <c r="C146" s="392" t="str">
        <f>TEXT(IFERROR(INDEX('Overview - Section A'!$A$42:$A$48,MATCH(G146,'Overview - Section A'!$I$42:$I$48,0)),""),"d-mmm-yy") &amp;" to " &amp; TEXT(IFERROR(INDEX('Overview - Section A'!$E$42:$E$48,MATCH(G146,'Overview - Section A'!$I$42:$I$48,0)),""),"d-mmm-yy")</f>
        <v>d-janv-yy to d-déc-yy</v>
      </c>
      <c r="D146" s="405"/>
      <c r="E146" s="405"/>
      <c r="F146" s="402" t="str">
        <f t="shared" si="5"/>
        <v/>
      </c>
      <c r="G146" s="406" t="s">
        <v>297</v>
      </c>
      <c r="H146" s="406">
        <v>43496</v>
      </c>
      <c r="I146" s="407" t="b">
        <f t="shared" si="6"/>
        <v>1</v>
      </c>
      <c r="J146" s="407" t="b">
        <f t="shared" si="7"/>
        <v>0</v>
      </c>
      <c r="K146" s="407" t="str">
        <f t="shared" si="8"/>
        <v>a1Ng000000C0uXcEAJ</v>
      </c>
      <c r="L146" s="408" t="s">
        <v>817</v>
      </c>
      <c r="M146" s="158"/>
      <c r="N146" s="79"/>
      <c r="AI146" s="5"/>
      <c r="AJ146" s="5"/>
      <c r="AK146" s="237"/>
    </row>
    <row r="147" spans="1:37" ht="18.75" customHeight="1" x14ac:dyDescent="0.2">
      <c r="A147" s="312">
        <v>14</v>
      </c>
      <c r="B147" s="324" t="str">
        <f t="shared" si="4"/>
        <v/>
      </c>
      <c r="C147" s="392" t="str">
        <f>TEXT(IFERROR(INDEX('Overview - Section A'!$A$42:$A$48,MATCH(G147,'Overview - Section A'!$I$42:$I$48,0)),""),"d-mmm-yy") &amp;" to " &amp; TEXT(IFERROR(INDEX('Overview - Section A'!$E$42:$E$48,MATCH(G147,'Overview - Section A'!$I$42:$I$48,0)),""),"d-mmm-yy")</f>
        <v>d-janv-yy to d-déc-yy</v>
      </c>
      <c r="D147" s="405"/>
      <c r="E147" s="405"/>
      <c r="F147" s="402" t="str">
        <f t="shared" si="5"/>
        <v/>
      </c>
      <c r="G147" s="406" t="s">
        <v>299</v>
      </c>
      <c r="H147" s="406">
        <v>43861</v>
      </c>
      <c r="I147" s="407" t="b">
        <f t="shared" si="6"/>
        <v>1</v>
      </c>
      <c r="J147" s="407" t="b">
        <f t="shared" si="7"/>
        <v>0</v>
      </c>
      <c r="K147" s="407" t="str">
        <f t="shared" si="8"/>
        <v>a1Ng000000C0uXcEAJ</v>
      </c>
      <c r="L147" s="408" t="s">
        <v>818</v>
      </c>
      <c r="M147" s="158"/>
      <c r="N147" s="79"/>
      <c r="AI147" s="5"/>
      <c r="AJ147" s="5"/>
      <c r="AK147" s="237"/>
    </row>
    <row r="148" spans="1:37" ht="18.75" customHeight="1" x14ac:dyDescent="0.2">
      <c r="A148" s="312">
        <v>14</v>
      </c>
      <c r="B148" s="324" t="str">
        <f t="shared" si="4"/>
        <v/>
      </c>
      <c r="C148" s="392" t="str">
        <f>TEXT(IFERROR(INDEX('Overview - Section A'!$A$42:$A$48,MATCH(G148,'Overview - Section A'!$I$42:$I$48,0)),""),"d-mmm-yy") &amp;" to " &amp; TEXT(IFERROR(INDEX('Overview - Section A'!$E$42:$E$48,MATCH(G148,'Overview - Section A'!$I$42:$I$48,0)),""),"d-mmm-yy")</f>
        <v>d-janv-yy to d-déc-yy</v>
      </c>
      <c r="D148" s="405"/>
      <c r="E148" s="405"/>
      <c r="F148" s="402" t="str">
        <f t="shared" si="5"/>
        <v/>
      </c>
      <c r="G148" s="406" t="s">
        <v>301</v>
      </c>
      <c r="H148" s="406">
        <v>44227</v>
      </c>
      <c r="I148" s="407" t="b">
        <f t="shared" si="6"/>
        <v>1</v>
      </c>
      <c r="J148" s="407" t="b">
        <f t="shared" si="7"/>
        <v>0</v>
      </c>
      <c r="K148" s="407" t="str">
        <f t="shared" si="8"/>
        <v>a1Ng000000C0uXcEAJ</v>
      </c>
      <c r="L148" s="408" t="s">
        <v>819</v>
      </c>
      <c r="M148" s="158"/>
      <c r="N148" s="79"/>
      <c r="AI148" s="5"/>
      <c r="AJ148" s="5"/>
      <c r="AK148" s="237"/>
    </row>
    <row r="149" spans="1:37" ht="18.75" customHeight="1" x14ac:dyDescent="0.2">
      <c r="A149" s="312">
        <v>14</v>
      </c>
      <c r="B149" s="324" t="str">
        <f t="shared" si="4"/>
        <v/>
      </c>
      <c r="C149" s="392" t="str">
        <f>TEXT(IFERROR(INDEX('Overview - Section A'!$A$42:$A$48,MATCH(G149,'Overview - Section A'!$I$42:$I$48,0)),""),"d-mmm-yy") &amp;" to " &amp; TEXT(IFERROR(INDEX('Overview - Section A'!$E$42:$E$48,MATCH(G149,'Overview - Section A'!$I$42:$I$48,0)),""),"d-mmm-yy")</f>
        <v>d-janv-yy to d-déc-yy</v>
      </c>
      <c r="D149" s="405"/>
      <c r="E149" s="405"/>
      <c r="F149" s="402" t="str">
        <f t="shared" si="5"/>
        <v/>
      </c>
      <c r="G149" s="406" t="s">
        <v>303</v>
      </c>
      <c r="H149" s="406">
        <v>44592</v>
      </c>
      <c r="I149" s="407" t="b">
        <f t="shared" si="6"/>
        <v>1</v>
      </c>
      <c r="J149" s="407" t="b">
        <f t="shared" si="7"/>
        <v>0</v>
      </c>
      <c r="K149" s="407" t="str">
        <f t="shared" si="8"/>
        <v>a1Ng000000C0uXcEAJ</v>
      </c>
      <c r="L149" s="408" t="s">
        <v>820</v>
      </c>
      <c r="M149" s="158"/>
      <c r="N149" s="79"/>
      <c r="AI149" s="5"/>
      <c r="AJ149" s="5"/>
      <c r="AK149" s="237"/>
    </row>
    <row r="150" spans="1:37" ht="18.75" customHeight="1" x14ac:dyDescent="0.2">
      <c r="A150" s="312">
        <v>15</v>
      </c>
      <c r="B150" s="324" t="str">
        <f t="shared" si="4"/>
        <v/>
      </c>
      <c r="C150" s="392" t="str">
        <f>TEXT(IFERROR(INDEX('Overview - Section A'!$A$42:$A$48,MATCH(G150,'Overview - Section A'!$I$42:$I$48,0)),""),"d-mmm-yy") &amp;" to " &amp; TEXT(IFERROR(INDEX('Overview - Section A'!$E$42:$E$48,MATCH(G150,'Overview - Section A'!$I$42:$I$48,0)),""),"d-mmm-yy")</f>
        <v>d-janv-yy to d-déc-yy</v>
      </c>
      <c r="D150" s="405"/>
      <c r="E150" s="405"/>
      <c r="F150" s="402" t="str">
        <f t="shared" si="5"/>
        <v/>
      </c>
      <c r="G150" s="406" t="s">
        <v>297</v>
      </c>
      <c r="H150" s="406">
        <v>43496</v>
      </c>
      <c r="I150" s="407" t="b">
        <f t="shared" si="6"/>
        <v>1</v>
      </c>
      <c r="J150" s="407" t="b">
        <f t="shared" si="7"/>
        <v>0</v>
      </c>
      <c r="K150" s="407" t="str">
        <f t="shared" si="8"/>
        <v>a1Ng000000C0uXdEAJ</v>
      </c>
      <c r="L150" s="408" t="s">
        <v>821</v>
      </c>
      <c r="M150" s="158"/>
      <c r="N150" s="79"/>
      <c r="AI150" s="5"/>
      <c r="AJ150" s="5"/>
      <c r="AK150" s="237"/>
    </row>
    <row r="151" spans="1:37" ht="18.75" customHeight="1" x14ac:dyDescent="0.2">
      <c r="A151" s="312">
        <v>15</v>
      </c>
      <c r="B151" s="324" t="str">
        <f t="shared" si="4"/>
        <v/>
      </c>
      <c r="C151" s="392" t="str">
        <f>TEXT(IFERROR(INDEX('Overview - Section A'!$A$42:$A$48,MATCH(G151,'Overview - Section A'!$I$42:$I$48,0)),""),"d-mmm-yy") &amp;" to " &amp; TEXT(IFERROR(INDEX('Overview - Section A'!$E$42:$E$48,MATCH(G151,'Overview - Section A'!$I$42:$I$48,0)),""),"d-mmm-yy")</f>
        <v>d-janv-yy to d-déc-yy</v>
      </c>
      <c r="D151" s="405"/>
      <c r="E151" s="405"/>
      <c r="F151" s="402" t="str">
        <f t="shared" si="5"/>
        <v/>
      </c>
      <c r="G151" s="406" t="s">
        <v>299</v>
      </c>
      <c r="H151" s="406">
        <v>43861</v>
      </c>
      <c r="I151" s="407" t="b">
        <f t="shared" si="6"/>
        <v>1</v>
      </c>
      <c r="J151" s="407" t="b">
        <f t="shared" si="7"/>
        <v>0</v>
      </c>
      <c r="K151" s="407" t="str">
        <f t="shared" si="8"/>
        <v>a1Ng000000C0uXdEAJ</v>
      </c>
      <c r="L151" s="408" t="s">
        <v>822</v>
      </c>
      <c r="M151" s="158"/>
      <c r="N151" s="79"/>
      <c r="AI151" s="5"/>
      <c r="AJ151" s="5"/>
      <c r="AK151" s="237"/>
    </row>
    <row r="152" spans="1:37" ht="18.75" customHeight="1" x14ac:dyDescent="0.2">
      <c r="A152" s="312">
        <v>15</v>
      </c>
      <c r="B152" s="324" t="str">
        <f t="shared" si="4"/>
        <v/>
      </c>
      <c r="C152" s="392" t="str">
        <f>TEXT(IFERROR(INDEX('Overview - Section A'!$A$42:$A$48,MATCH(G152,'Overview - Section A'!$I$42:$I$48,0)),""),"d-mmm-yy") &amp;" to " &amp; TEXT(IFERROR(INDEX('Overview - Section A'!$E$42:$E$48,MATCH(G152,'Overview - Section A'!$I$42:$I$48,0)),""),"d-mmm-yy")</f>
        <v>d-janv-yy to d-déc-yy</v>
      </c>
      <c r="D152" s="405"/>
      <c r="E152" s="405"/>
      <c r="F152" s="402" t="str">
        <f t="shared" si="5"/>
        <v/>
      </c>
      <c r="G152" s="406" t="s">
        <v>301</v>
      </c>
      <c r="H152" s="406">
        <v>44227</v>
      </c>
      <c r="I152" s="407" t="b">
        <f t="shared" si="6"/>
        <v>1</v>
      </c>
      <c r="J152" s="407" t="b">
        <f t="shared" si="7"/>
        <v>0</v>
      </c>
      <c r="K152" s="407" t="str">
        <f t="shared" si="8"/>
        <v>a1Ng000000C0uXdEAJ</v>
      </c>
      <c r="L152" s="408" t="s">
        <v>823</v>
      </c>
      <c r="M152" s="158"/>
      <c r="N152" s="79"/>
      <c r="AI152" s="5"/>
      <c r="AJ152" s="5"/>
      <c r="AK152" s="237"/>
    </row>
    <row r="153" spans="1:37" ht="18.75" customHeight="1" x14ac:dyDescent="0.2">
      <c r="A153" s="312">
        <v>15</v>
      </c>
      <c r="B153" s="324" t="str">
        <f t="shared" si="4"/>
        <v/>
      </c>
      <c r="C153" s="392" t="str">
        <f>TEXT(IFERROR(INDEX('Overview - Section A'!$A$42:$A$48,MATCH(G153,'Overview - Section A'!$I$42:$I$48,0)),""),"d-mmm-yy") &amp;" to " &amp; TEXT(IFERROR(INDEX('Overview - Section A'!$E$42:$E$48,MATCH(G153,'Overview - Section A'!$I$42:$I$48,0)),""),"d-mmm-yy")</f>
        <v>d-janv-yy to d-déc-yy</v>
      </c>
      <c r="D153" s="405"/>
      <c r="E153" s="405"/>
      <c r="F153" s="402" t="str">
        <f t="shared" si="5"/>
        <v/>
      </c>
      <c r="G153" s="406" t="s">
        <v>303</v>
      </c>
      <c r="H153" s="406">
        <v>44592</v>
      </c>
      <c r="I153" s="407" t="b">
        <f t="shared" si="6"/>
        <v>1</v>
      </c>
      <c r="J153" s="407" t="b">
        <f t="shared" si="7"/>
        <v>0</v>
      </c>
      <c r="K153" s="407" t="str">
        <f t="shared" si="8"/>
        <v>a1Ng000000C0uXdEAJ</v>
      </c>
      <c r="L153" s="408" t="s">
        <v>824</v>
      </c>
      <c r="M153" s="158"/>
      <c r="N153" s="79"/>
      <c r="AI153" s="5"/>
      <c r="AJ153" s="5"/>
      <c r="AK153" s="237"/>
    </row>
    <row r="154" spans="1:37" ht="18.75" customHeight="1" x14ac:dyDescent="0.2">
      <c r="A154" s="312">
        <v>16</v>
      </c>
      <c r="B154" s="324" t="str">
        <f t="shared" si="4"/>
        <v/>
      </c>
      <c r="C154" s="392" t="str">
        <f>TEXT(IFERROR(INDEX('Overview - Section A'!$A$42:$A$48,MATCH(G154,'Overview - Section A'!$I$42:$I$48,0)),""),"d-mmm-yy") &amp;" to " &amp; TEXT(IFERROR(INDEX('Overview - Section A'!$E$42:$E$48,MATCH(G154,'Overview - Section A'!$I$42:$I$48,0)),""),"d-mmm-yy")</f>
        <v>d-janv-yy to d-déc-yy</v>
      </c>
      <c r="D154" s="405"/>
      <c r="E154" s="405"/>
      <c r="F154" s="402" t="str">
        <f t="shared" si="5"/>
        <v/>
      </c>
      <c r="G154" s="406" t="s">
        <v>297</v>
      </c>
      <c r="H154" s="406">
        <v>43496</v>
      </c>
      <c r="I154" s="407" t="b">
        <f t="shared" si="6"/>
        <v>1</v>
      </c>
      <c r="J154" s="407" t="b">
        <f t="shared" si="7"/>
        <v>0</v>
      </c>
      <c r="K154" s="407" t="str">
        <f t="shared" si="8"/>
        <v>a1Ng000000C0uXeEAJ</v>
      </c>
      <c r="L154" s="408" t="s">
        <v>825</v>
      </c>
      <c r="M154" s="158"/>
      <c r="N154" s="79"/>
      <c r="AI154" s="5"/>
      <c r="AJ154" s="5"/>
      <c r="AK154" s="237"/>
    </row>
    <row r="155" spans="1:37" ht="18.75" customHeight="1" x14ac:dyDescent="0.2">
      <c r="A155" s="312">
        <v>16</v>
      </c>
      <c r="B155" s="324" t="str">
        <f t="shared" si="4"/>
        <v/>
      </c>
      <c r="C155" s="392" t="str">
        <f>TEXT(IFERROR(INDEX('Overview - Section A'!$A$42:$A$48,MATCH(G155,'Overview - Section A'!$I$42:$I$48,0)),""),"d-mmm-yy") &amp;" to " &amp; TEXT(IFERROR(INDEX('Overview - Section A'!$E$42:$E$48,MATCH(G155,'Overview - Section A'!$I$42:$I$48,0)),""),"d-mmm-yy")</f>
        <v>d-janv-yy to d-déc-yy</v>
      </c>
      <c r="D155" s="405"/>
      <c r="E155" s="405"/>
      <c r="F155" s="402" t="str">
        <f t="shared" si="5"/>
        <v/>
      </c>
      <c r="G155" s="406" t="s">
        <v>299</v>
      </c>
      <c r="H155" s="406">
        <v>43861</v>
      </c>
      <c r="I155" s="407" t="b">
        <f t="shared" si="6"/>
        <v>1</v>
      </c>
      <c r="J155" s="407" t="b">
        <f t="shared" si="7"/>
        <v>0</v>
      </c>
      <c r="K155" s="407" t="str">
        <f t="shared" si="8"/>
        <v>a1Ng000000C0uXeEAJ</v>
      </c>
      <c r="L155" s="408" t="s">
        <v>826</v>
      </c>
      <c r="M155" s="158"/>
      <c r="N155" s="79"/>
      <c r="AI155" s="5"/>
      <c r="AJ155" s="5"/>
      <c r="AK155" s="237"/>
    </row>
    <row r="156" spans="1:37" ht="18.75" customHeight="1" x14ac:dyDescent="0.2">
      <c r="A156" s="312">
        <v>16</v>
      </c>
      <c r="B156" s="324" t="str">
        <f t="shared" si="4"/>
        <v/>
      </c>
      <c r="C156" s="392" t="str">
        <f>TEXT(IFERROR(INDEX('Overview - Section A'!$A$42:$A$48,MATCH(G156,'Overview - Section A'!$I$42:$I$48,0)),""),"d-mmm-yy") &amp;" to " &amp; TEXT(IFERROR(INDEX('Overview - Section A'!$E$42:$E$48,MATCH(G156,'Overview - Section A'!$I$42:$I$48,0)),""),"d-mmm-yy")</f>
        <v>d-janv-yy to d-déc-yy</v>
      </c>
      <c r="D156" s="405"/>
      <c r="E156" s="405"/>
      <c r="F156" s="402" t="str">
        <f t="shared" si="5"/>
        <v/>
      </c>
      <c r="G156" s="406" t="s">
        <v>301</v>
      </c>
      <c r="H156" s="406">
        <v>44227</v>
      </c>
      <c r="I156" s="407" t="b">
        <f t="shared" si="6"/>
        <v>1</v>
      </c>
      <c r="J156" s="407" t="b">
        <f t="shared" si="7"/>
        <v>0</v>
      </c>
      <c r="K156" s="407" t="str">
        <f t="shared" si="8"/>
        <v>a1Ng000000C0uXeEAJ</v>
      </c>
      <c r="L156" s="408" t="s">
        <v>827</v>
      </c>
      <c r="M156" s="158"/>
      <c r="N156" s="79"/>
      <c r="AI156" s="5"/>
      <c r="AJ156" s="5"/>
      <c r="AK156" s="237"/>
    </row>
    <row r="157" spans="1:37" ht="18.75" customHeight="1" x14ac:dyDescent="0.2">
      <c r="A157" s="312">
        <v>16</v>
      </c>
      <c r="B157" s="324" t="str">
        <f t="shared" si="4"/>
        <v/>
      </c>
      <c r="C157" s="392" t="str">
        <f>TEXT(IFERROR(INDEX('Overview - Section A'!$A$42:$A$48,MATCH(G157,'Overview - Section A'!$I$42:$I$48,0)),""),"d-mmm-yy") &amp;" to " &amp; TEXT(IFERROR(INDEX('Overview - Section A'!$E$42:$E$48,MATCH(G157,'Overview - Section A'!$I$42:$I$48,0)),""),"d-mmm-yy")</f>
        <v>d-janv-yy to d-déc-yy</v>
      </c>
      <c r="D157" s="405"/>
      <c r="E157" s="405"/>
      <c r="F157" s="402" t="str">
        <f t="shared" si="5"/>
        <v/>
      </c>
      <c r="G157" s="406" t="s">
        <v>303</v>
      </c>
      <c r="H157" s="406">
        <v>44592</v>
      </c>
      <c r="I157" s="407" t="b">
        <f t="shared" si="6"/>
        <v>1</v>
      </c>
      <c r="J157" s="407" t="b">
        <f t="shared" si="7"/>
        <v>0</v>
      </c>
      <c r="K157" s="407" t="str">
        <f t="shared" si="8"/>
        <v>a1Ng000000C0uXeEAJ</v>
      </c>
      <c r="L157" s="408" t="s">
        <v>828</v>
      </c>
      <c r="M157" s="158"/>
      <c r="N157" s="79"/>
      <c r="AI157" s="5"/>
      <c r="AJ157" s="5"/>
      <c r="AK157" s="237"/>
    </row>
    <row r="158" spans="1:37" ht="18.75" customHeight="1" x14ac:dyDescent="0.2">
      <c r="A158" s="312">
        <v>17</v>
      </c>
      <c r="B158" s="324" t="str">
        <f t="shared" ref="B158:B221" si="9">IF(A158=A157,"",IF(VLOOKUP(A158,$A$8:$D$90,4,FALSE)=0,"",VLOOKUP(A158,$A$8:$D$90,4,FALSE)))</f>
        <v/>
      </c>
      <c r="C158" s="392" t="str">
        <f>TEXT(IFERROR(INDEX('Overview - Section A'!$A$42:$A$48,MATCH(G158,'Overview - Section A'!$I$42:$I$48,0)),""),"d-mmm-yy") &amp;" to " &amp; TEXT(IFERROR(INDEX('Overview - Section A'!$E$42:$E$48,MATCH(G158,'Overview - Section A'!$I$42:$I$48,0)),""),"d-mmm-yy")</f>
        <v>d-janv-yy to d-déc-yy</v>
      </c>
      <c r="D158" s="405"/>
      <c r="E158" s="405"/>
      <c r="F158" s="402" t="str">
        <f t="shared" ref="F158:F221" si="10">IF(VLOOKUP(A158,$A$8:$D$90,4,FALSE)=0,"",VLOOKUP(A158,$A$8:$D$90,4,FALSE))</f>
        <v/>
      </c>
      <c r="G158" s="406" t="s">
        <v>297</v>
      </c>
      <c r="H158" s="406">
        <v>43496</v>
      </c>
      <c r="I158" s="407" t="b">
        <f t="shared" ref="I158:I221" si="11">IFERROR(TRUE,FALSE)</f>
        <v>1</v>
      </c>
      <c r="J158" s="407" t="b">
        <f t="shared" ref="J158:J221" si="12">IFERROR(IF(F158&lt;&gt;"",TRUE,FALSE),FALSE)</f>
        <v>0</v>
      </c>
      <c r="K158" s="407" t="str">
        <f t="shared" ref="K158:K221" si="13">IFERROR(VLOOKUP(A158,$A$8:$T$90,20,FALSE),"")</f>
        <v>a1Ng000000C0uXfEAJ</v>
      </c>
      <c r="L158" s="408" t="s">
        <v>829</v>
      </c>
      <c r="M158" s="158"/>
      <c r="N158" s="79"/>
      <c r="AI158" s="5"/>
      <c r="AJ158" s="5"/>
      <c r="AK158" s="237"/>
    </row>
    <row r="159" spans="1:37" ht="18.75" customHeight="1" x14ac:dyDescent="0.2">
      <c r="A159" s="312">
        <v>17</v>
      </c>
      <c r="B159" s="324" t="str">
        <f t="shared" si="9"/>
        <v/>
      </c>
      <c r="C159" s="392" t="str">
        <f>TEXT(IFERROR(INDEX('Overview - Section A'!$A$42:$A$48,MATCH(G159,'Overview - Section A'!$I$42:$I$48,0)),""),"d-mmm-yy") &amp;" to " &amp; TEXT(IFERROR(INDEX('Overview - Section A'!$E$42:$E$48,MATCH(G159,'Overview - Section A'!$I$42:$I$48,0)),""),"d-mmm-yy")</f>
        <v>d-janv-yy to d-déc-yy</v>
      </c>
      <c r="D159" s="405"/>
      <c r="E159" s="405"/>
      <c r="F159" s="402" t="str">
        <f t="shared" si="10"/>
        <v/>
      </c>
      <c r="G159" s="406" t="s">
        <v>299</v>
      </c>
      <c r="H159" s="406">
        <v>43861</v>
      </c>
      <c r="I159" s="407" t="b">
        <f t="shared" si="11"/>
        <v>1</v>
      </c>
      <c r="J159" s="407" t="b">
        <f t="shared" si="12"/>
        <v>0</v>
      </c>
      <c r="K159" s="407" t="str">
        <f t="shared" si="13"/>
        <v>a1Ng000000C0uXfEAJ</v>
      </c>
      <c r="L159" s="408" t="s">
        <v>830</v>
      </c>
      <c r="M159" s="158"/>
      <c r="N159" s="79"/>
      <c r="AI159" s="5"/>
      <c r="AJ159" s="5"/>
      <c r="AK159" s="237"/>
    </row>
    <row r="160" spans="1:37" ht="18.75" customHeight="1" x14ac:dyDescent="0.2">
      <c r="A160" s="312">
        <v>17</v>
      </c>
      <c r="B160" s="324" t="str">
        <f t="shared" si="9"/>
        <v/>
      </c>
      <c r="C160" s="392" t="str">
        <f>TEXT(IFERROR(INDEX('Overview - Section A'!$A$42:$A$48,MATCH(G160,'Overview - Section A'!$I$42:$I$48,0)),""),"d-mmm-yy") &amp;" to " &amp; TEXT(IFERROR(INDEX('Overview - Section A'!$E$42:$E$48,MATCH(G160,'Overview - Section A'!$I$42:$I$48,0)),""),"d-mmm-yy")</f>
        <v>d-janv-yy to d-déc-yy</v>
      </c>
      <c r="D160" s="405"/>
      <c r="E160" s="405"/>
      <c r="F160" s="402" t="str">
        <f t="shared" si="10"/>
        <v/>
      </c>
      <c r="G160" s="406" t="s">
        <v>301</v>
      </c>
      <c r="H160" s="406">
        <v>44227</v>
      </c>
      <c r="I160" s="407" t="b">
        <f t="shared" si="11"/>
        <v>1</v>
      </c>
      <c r="J160" s="407" t="b">
        <f t="shared" si="12"/>
        <v>0</v>
      </c>
      <c r="K160" s="407" t="str">
        <f t="shared" si="13"/>
        <v>a1Ng000000C0uXfEAJ</v>
      </c>
      <c r="L160" s="408" t="s">
        <v>831</v>
      </c>
      <c r="M160" s="158"/>
      <c r="N160" s="79"/>
      <c r="AI160" s="5"/>
      <c r="AJ160" s="5"/>
      <c r="AK160" s="237"/>
    </row>
    <row r="161" spans="1:37" ht="18.75" customHeight="1" x14ac:dyDescent="0.2">
      <c r="A161" s="312">
        <v>17</v>
      </c>
      <c r="B161" s="324" t="str">
        <f t="shared" si="9"/>
        <v/>
      </c>
      <c r="C161" s="392" t="str">
        <f>TEXT(IFERROR(INDEX('Overview - Section A'!$A$42:$A$48,MATCH(G161,'Overview - Section A'!$I$42:$I$48,0)),""),"d-mmm-yy") &amp;" to " &amp; TEXT(IFERROR(INDEX('Overview - Section A'!$E$42:$E$48,MATCH(G161,'Overview - Section A'!$I$42:$I$48,0)),""),"d-mmm-yy")</f>
        <v>d-janv-yy to d-déc-yy</v>
      </c>
      <c r="D161" s="405"/>
      <c r="E161" s="405"/>
      <c r="F161" s="402" t="str">
        <f t="shared" si="10"/>
        <v/>
      </c>
      <c r="G161" s="406" t="s">
        <v>303</v>
      </c>
      <c r="H161" s="406">
        <v>44592</v>
      </c>
      <c r="I161" s="407" t="b">
        <f t="shared" si="11"/>
        <v>1</v>
      </c>
      <c r="J161" s="407" t="b">
        <f t="shared" si="12"/>
        <v>0</v>
      </c>
      <c r="K161" s="407" t="str">
        <f t="shared" si="13"/>
        <v>a1Ng000000C0uXfEAJ</v>
      </c>
      <c r="L161" s="408" t="s">
        <v>832</v>
      </c>
      <c r="M161" s="158"/>
      <c r="N161" s="79"/>
      <c r="AI161" s="5"/>
      <c r="AJ161" s="5"/>
      <c r="AK161" s="237"/>
    </row>
    <row r="162" spans="1:37" ht="18.75" customHeight="1" x14ac:dyDescent="0.2">
      <c r="A162" s="312">
        <v>18</v>
      </c>
      <c r="B162" s="324" t="str">
        <f t="shared" si="9"/>
        <v/>
      </c>
      <c r="C162" s="392" t="str">
        <f>TEXT(IFERROR(INDEX('Overview - Section A'!$A$42:$A$48,MATCH(G162,'Overview - Section A'!$I$42:$I$48,0)),""),"d-mmm-yy") &amp;" to " &amp; TEXT(IFERROR(INDEX('Overview - Section A'!$E$42:$E$48,MATCH(G162,'Overview - Section A'!$I$42:$I$48,0)),""),"d-mmm-yy")</f>
        <v>d-janv-yy to d-déc-yy</v>
      </c>
      <c r="D162" s="405"/>
      <c r="E162" s="405"/>
      <c r="F162" s="402" t="str">
        <f t="shared" si="10"/>
        <v/>
      </c>
      <c r="G162" s="406" t="s">
        <v>297</v>
      </c>
      <c r="H162" s="406">
        <v>43496</v>
      </c>
      <c r="I162" s="407" t="b">
        <f t="shared" si="11"/>
        <v>1</v>
      </c>
      <c r="J162" s="407" t="b">
        <f t="shared" si="12"/>
        <v>0</v>
      </c>
      <c r="K162" s="407" t="str">
        <f t="shared" si="13"/>
        <v>a1Ng000000C0uXgEAJ</v>
      </c>
      <c r="L162" s="408" t="s">
        <v>833</v>
      </c>
      <c r="M162" s="158"/>
      <c r="N162" s="79"/>
      <c r="AI162" s="5"/>
      <c r="AJ162" s="5"/>
      <c r="AK162" s="237"/>
    </row>
    <row r="163" spans="1:37" ht="18.75" customHeight="1" x14ac:dyDescent="0.2">
      <c r="A163" s="312">
        <v>18</v>
      </c>
      <c r="B163" s="324" t="str">
        <f t="shared" si="9"/>
        <v/>
      </c>
      <c r="C163" s="392" t="str">
        <f>TEXT(IFERROR(INDEX('Overview - Section A'!$A$42:$A$48,MATCH(G163,'Overview - Section A'!$I$42:$I$48,0)),""),"d-mmm-yy") &amp;" to " &amp; TEXT(IFERROR(INDEX('Overview - Section A'!$E$42:$E$48,MATCH(G163,'Overview - Section A'!$I$42:$I$48,0)),""),"d-mmm-yy")</f>
        <v>d-janv-yy to d-déc-yy</v>
      </c>
      <c r="D163" s="405"/>
      <c r="E163" s="405"/>
      <c r="F163" s="402" t="str">
        <f t="shared" si="10"/>
        <v/>
      </c>
      <c r="G163" s="406" t="s">
        <v>299</v>
      </c>
      <c r="H163" s="406">
        <v>43861</v>
      </c>
      <c r="I163" s="407" t="b">
        <f t="shared" si="11"/>
        <v>1</v>
      </c>
      <c r="J163" s="407" t="b">
        <f t="shared" si="12"/>
        <v>0</v>
      </c>
      <c r="K163" s="407" t="str">
        <f t="shared" si="13"/>
        <v>a1Ng000000C0uXgEAJ</v>
      </c>
      <c r="L163" s="408" t="s">
        <v>834</v>
      </c>
      <c r="M163" s="158"/>
      <c r="N163" s="79"/>
      <c r="AI163" s="5"/>
      <c r="AJ163" s="5"/>
      <c r="AK163" s="237"/>
    </row>
    <row r="164" spans="1:37" ht="18.75" customHeight="1" x14ac:dyDescent="0.2">
      <c r="A164" s="312">
        <v>18</v>
      </c>
      <c r="B164" s="324" t="str">
        <f t="shared" si="9"/>
        <v/>
      </c>
      <c r="C164" s="392" t="str">
        <f>TEXT(IFERROR(INDEX('Overview - Section A'!$A$42:$A$48,MATCH(G164,'Overview - Section A'!$I$42:$I$48,0)),""),"d-mmm-yy") &amp;" to " &amp; TEXT(IFERROR(INDEX('Overview - Section A'!$E$42:$E$48,MATCH(G164,'Overview - Section A'!$I$42:$I$48,0)),""),"d-mmm-yy")</f>
        <v>d-janv-yy to d-déc-yy</v>
      </c>
      <c r="D164" s="405"/>
      <c r="E164" s="405"/>
      <c r="F164" s="402" t="str">
        <f t="shared" si="10"/>
        <v/>
      </c>
      <c r="G164" s="406" t="s">
        <v>301</v>
      </c>
      <c r="H164" s="406">
        <v>44227</v>
      </c>
      <c r="I164" s="407" t="b">
        <f t="shared" si="11"/>
        <v>1</v>
      </c>
      <c r="J164" s="407" t="b">
        <f t="shared" si="12"/>
        <v>0</v>
      </c>
      <c r="K164" s="407" t="str">
        <f t="shared" si="13"/>
        <v>a1Ng000000C0uXgEAJ</v>
      </c>
      <c r="L164" s="408" t="s">
        <v>835</v>
      </c>
      <c r="M164" s="158"/>
      <c r="N164" s="79"/>
      <c r="AI164" s="5"/>
      <c r="AJ164" s="5"/>
      <c r="AK164" s="237"/>
    </row>
    <row r="165" spans="1:37" ht="18.75" customHeight="1" x14ac:dyDescent="0.2">
      <c r="A165" s="312">
        <v>18</v>
      </c>
      <c r="B165" s="324" t="str">
        <f t="shared" si="9"/>
        <v/>
      </c>
      <c r="C165" s="392" t="str">
        <f>TEXT(IFERROR(INDEX('Overview - Section A'!$A$42:$A$48,MATCH(G165,'Overview - Section A'!$I$42:$I$48,0)),""),"d-mmm-yy") &amp;" to " &amp; TEXT(IFERROR(INDEX('Overview - Section A'!$E$42:$E$48,MATCH(G165,'Overview - Section A'!$I$42:$I$48,0)),""),"d-mmm-yy")</f>
        <v>d-janv-yy to d-déc-yy</v>
      </c>
      <c r="D165" s="405"/>
      <c r="E165" s="405"/>
      <c r="F165" s="402" t="str">
        <f t="shared" si="10"/>
        <v/>
      </c>
      <c r="G165" s="406" t="s">
        <v>303</v>
      </c>
      <c r="H165" s="406">
        <v>44592</v>
      </c>
      <c r="I165" s="407" t="b">
        <f t="shared" si="11"/>
        <v>1</v>
      </c>
      <c r="J165" s="407" t="b">
        <f t="shared" si="12"/>
        <v>0</v>
      </c>
      <c r="K165" s="407" t="str">
        <f t="shared" si="13"/>
        <v>a1Ng000000C0uXgEAJ</v>
      </c>
      <c r="L165" s="408" t="s">
        <v>836</v>
      </c>
      <c r="M165" s="158"/>
      <c r="N165" s="79"/>
      <c r="AI165" s="5"/>
      <c r="AJ165" s="5"/>
      <c r="AK165" s="237"/>
    </row>
    <row r="166" spans="1:37" ht="18.75" customHeight="1" x14ac:dyDescent="0.2">
      <c r="A166" s="312">
        <v>19</v>
      </c>
      <c r="B166" s="324" t="str">
        <f t="shared" si="9"/>
        <v/>
      </c>
      <c r="C166" s="392" t="str">
        <f>TEXT(IFERROR(INDEX('Overview - Section A'!$A$42:$A$48,MATCH(G166,'Overview - Section A'!$I$42:$I$48,0)),""),"d-mmm-yy") &amp;" to " &amp; TEXT(IFERROR(INDEX('Overview - Section A'!$E$42:$E$48,MATCH(G166,'Overview - Section A'!$I$42:$I$48,0)),""),"d-mmm-yy")</f>
        <v>d-janv-yy to d-déc-yy</v>
      </c>
      <c r="D166" s="405"/>
      <c r="E166" s="405"/>
      <c r="F166" s="402" t="str">
        <f t="shared" si="10"/>
        <v/>
      </c>
      <c r="G166" s="406" t="s">
        <v>297</v>
      </c>
      <c r="H166" s="406">
        <v>43496</v>
      </c>
      <c r="I166" s="407" t="b">
        <f t="shared" si="11"/>
        <v>1</v>
      </c>
      <c r="J166" s="407" t="b">
        <f t="shared" si="12"/>
        <v>0</v>
      </c>
      <c r="K166" s="407" t="str">
        <f t="shared" si="13"/>
        <v>a1Ng000000C0uXhEAJ</v>
      </c>
      <c r="L166" s="408" t="s">
        <v>837</v>
      </c>
      <c r="M166" s="158"/>
      <c r="N166" s="79"/>
      <c r="AI166" s="5"/>
      <c r="AJ166" s="5"/>
      <c r="AK166" s="237"/>
    </row>
    <row r="167" spans="1:37" ht="18.75" customHeight="1" x14ac:dyDescent="0.2">
      <c r="A167" s="312">
        <v>19</v>
      </c>
      <c r="B167" s="324" t="str">
        <f t="shared" si="9"/>
        <v/>
      </c>
      <c r="C167" s="392" t="str">
        <f>TEXT(IFERROR(INDEX('Overview - Section A'!$A$42:$A$48,MATCH(G167,'Overview - Section A'!$I$42:$I$48,0)),""),"d-mmm-yy") &amp;" to " &amp; TEXT(IFERROR(INDEX('Overview - Section A'!$E$42:$E$48,MATCH(G167,'Overview - Section A'!$I$42:$I$48,0)),""),"d-mmm-yy")</f>
        <v>d-janv-yy to d-déc-yy</v>
      </c>
      <c r="D167" s="405"/>
      <c r="E167" s="405"/>
      <c r="F167" s="402" t="str">
        <f t="shared" si="10"/>
        <v/>
      </c>
      <c r="G167" s="406" t="s">
        <v>299</v>
      </c>
      <c r="H167" s="406">
        <v>43861</v>
      </c>
      <c r="I167" s="407" t="b">
        <f t="shared" si="11"/>
        <v>1</v>
      </c>
      <c r="J167" s="407" t="b">
        <f t="shared" si="12"/>
        <v>0</v>
      </c>
      <c r="K167" s="407" t="str">
        <f t="shared" si="13"/>
        <v>a1Ng000000C0uXhEAJ</v>
      </c>
      <c r="L167" s="408" t="s">
        <v>838</v>
      </c>
      <c r="M167" s="158"/>
      <c r="N167" s="79"/>
      <c r="AI167" s="5"/>
      <c r="AJ167" s="5"/>
      <c r="AK167" s="237"/>
    </row>
    <row r="168" spans="1:37" ht="18.75" customHeight="1" x14ac:dyDescent="0.2">
      <c r="A168" s="312">
        <v>19</v>
      </c>
      <c r="B168" s="324" t="str">
        <f t="shared" si="9"/>
        <v/>
      </c>
      <c r="C168" s="392" t="str">
        <f>TEXT(IFERROR(INDEX('Overview - Section A'!$A$42:$A$48,MATCH(G168,'Overview - Section A'!$I$42:$I$48,0)),""),"d-mmm-yy") &amp;" to " &amp; TEXT(IFERROR(INDEX('Overview - Section A'!$E$42:$E$48,MATCH(G168,'Overview - Section A'!$I$42:$I$48,0)),""),"d-mmm-yy")</f>
        <v>d-janv-yy to d-déc-yy</v>
      </c>
      <c r="D168" s="405"/>
      <c r="E168" s="405"/>
      <c r="F168" s="402" t="str">
        <f t="shared" si="10"/>
        <v/>
      </c>
      <c r="G168" s="406" t="s">
        <v>301</v>
      </c>
      <c r="H168" s="406">
        <v>44227</v>
      </c>
      <c r="I168" s="407" t="b">
        <f t="shared" si="11"/>
        <v>1</v>
      </c>
      <c r="J168" s="407" t="b">
        <f t="shared" si="12"/>
        <v>0</v>
      </c>
      <c r="K168" s="407" t="str">
        <f t="shared" si="13"/>
        <v>a1Ng000000C0uXhEAJ</v>
      </c>
      <c r="L168" s="408" t="s">
        <v>839</v>
      </c>
      <c r="M168" s="158"/>
      <c r="N168" s="79"/>
      <c r="AI168" s="5"/>
      <c r="AJ168" s="5"/>
      <c r="AK168" s="237"/>
    </row>
    <row r="169" spans="1:37" ht="18.75" customHeight="1" x14ac:dyDescent="0.2">
      <c r="A169" s="312">
        <v>19</v>
      </c>
      <c r="B169" s="324" t="str">
        <f t="shared" si="9"/>
        <v/>
      </c>
      <c r="C169" s="392" t="str">
        <f>TEXT(IFERROR(INDEX('Overview - Section A'!$A$42:$A$48,MATCH(G169,'Overview - Section A'!$I$42:$I$48,0)),""),"d-mmm-yy") &amp;" to " &amp; TEXT(IFERROR(INDEX('Overview - Section A'!$E$42:$E$48,MATCH(G169,'Overview - Section A'!$I$42:$I$48,0)),""),"d-mmm-yy")</f>
        <v>d-janv-yy to d-déc-yy</v>
      </c>
      <c r="D169" s="405"/>
      <c r="E169" s="405"/>
      <c r="F169" s="402" t="str">
        <f t="shared" si="10"/>
        <v/>
      </c>
      <c r="G169" s="406" t="s">
        <v>303</v>
      </c>
      <c r="H169" s="406">
        <v>44592</v>
      </c>
      <c r="I169" s="407" t="b">
        <f t="shared" si="11"/>
        <v>1</v>
      </c>
      <c r="J169" s="407" t="b">
        <f t="shared" si="12"/>
        <v>0</v>
      </c>
      <c r="K169" s="407" t="str">
        <f t="shared" si="13"/>
        <v>a1Ng000000C0uXhEAJ</v>
      </c>
      <c r="L169" s="408" t="s">
        <v>840</v>
      </c>
      <c r="M169" s="158"/>
      <c r="N169" s="79"/>
      <c r="AI169" s="5"/>
      <c r="AJ169" s="5"/>
      <c r="AK169" s="237"/>
    </row>
    <row r="170" spans="1:37" ht="18.75" customHeight="1" x14ac:dyDescent="0.2">
      <c r="A170" s="312">
        <v>20</v>
      </c>
      <c r="B170" s="324" t="str">
        <f t="shared" si="9"/>
        <v/>
      </c>
      <c r="C170" s="392" t="str">
        <f>TEXT(IFERROR(INDEX('Overview - Section A'!$A$42:$A$48,MATCH(G170,'Overview - Section A'!$I$42:$I$48,0)),""),"d-mmm-yy") &amp;" to " &amp; TEXT(IFERROR(INDEX('Overview - Section A'!$E$42:$E$48,MATCH(G170,'Overview - Section A'!$I$42:$I$48,0)),""),"d-mmm-yy")</f>
        <v>d-janv-yy to d-déc-yy</v>
      </c>
      <c r="D170" s="405"/>
      <c r="E170" s="405"/>
      <c r="F170" s="402" t="str">
        <f t="shared" si="10"/>
        <v/>
      </c>
      <c r="G170" s="406" t="s">
        <v>297</v>
      </c>
      <c r="H170" s="406">
        <v>43496</v>
      </c>
      <c r="I170" s="407" t="b">
        <f t="shared" si="11"/>
        <v>1</v>
      </c>
      <c r="J170" s="407" t="b">
        <f t="shared" si="12"/>
        <v>0</v>
      </c>
      <c r="K170" s="407" t="str">
        <f t="shared" si="13"/>
        <v>a1Ng000000C0uXiEAJ</v>
      </c>
      <c r="L170" s="408" t="s">
        <v>841</v>
      </c>
      <c r="M170" s="158"/>
      <c r="N170" s="79"/>
      <c r="AI170" s="5"/>
      <c r="AJ170" s="5"/>
      <c r="AK170" s="237"/>
    </row>
    <row r="171" spans="1:37" ht="18.75" customHeight="1" x14ac:dyDescent="0.2">
      <c r="A171" s="312">
        <v>20</v>
      </c>
      <c r="B171" s="324" t="str">
        <f t="shared" si="9"/>
        <v/>
      </c>
      <c r="C171" s="392" t="str">
        <f>TEXT(IFERROR(INDEX('Overview - Section A'!$A$42:$A$48,MATCH(G171,'Overview - Section A'!$I$42:$I$48,0)),""),"d-mmm-yy") &amp;" to " &amp; TEXT(IFERROR(INDEX('Overview - Section A'!$E$42:$E$48,MATCH(G171,'Overview - Section A'!$I$42:$I$48,0)),""),"d-mmm-yy")</f>
        <v>d-janv-yy to d-déc-yy</v>
      </c>
      <c r="D171" s="405"/>
      <c r="E171" s="405"/>
      <c r="F171" s="402" t="str">
        <f t="shared" si="10"/>
        <v/>
      </c>
      <c r="G171" s="406" t="s">
        <v>299</v>
      </c>
      <c r="H171" s="406">
        <v>43861</v>
      </c>
      <c r="I171" s="407" t="b">
        <f t="shared" si="11"/>
        <v>1</v>
      </c>
      <c r="J171" s="407" t="b">
        <f t="shared" si="12"/>
        <v>0</v>
      </c>
      <c r="K171" s="407" t="str">
        <f t="shared" si="13"/>
        <v>a1Ng000000C0uXiEAJ</v>
      </c>
      <c r="L171" s="408" t="s">
        <v>842</v>
      </c>
      <c r="M171" s="158"/>
      <c r="N171" s="79"/>
      <c r="AI171" s="5"/>
      <c r="AJ171" s="5"/>
      <c r="AK171" s="237"/>
    </row>
    <row r="172" spans="1:37" ht="18.75" customHeight="1" x14ac:dyDescent="0.2">
      <c r="A172" s="312">
        <v>20</v>
      </c>
      <c r="B172" s="324" t="str">
        <f t="shared" si="9"/>
        <v/>
      </c>
      <c r="C172" s="392" t="str">
        <f>TEXT(IFERROR(INDEX('Overview - Section A'!$A$42:$A$48,MATCH(G172,'Overview - Section A'!$I$42:$I$48,0)),""),"d-mmm-yy") &amp;" to " &amp; TEXT(IFERROR(INDEX('Overview - Section A'!$E$42:$E$48,MATCH(G172,'Overview - Section A'!$I$42:$I$48,0)),""),"d-mmm-yy")</f>
        <v>d-janv-yy to d-déc-yy</v>
      </c>
      <c r="D172" s="405"/>
      <c r="E172" s="405"/>
      <c r="F172" s="402" t="str">
        <f t="shared" si="10"/>
        <v/>
      </c>
      <c r="G172" s="406" t="s">
        <v>301</v>
      </c>
      <c r="H172" s="406">
        <v>44227</v>
      </c>
      <c r="I172" s="407" t="b">
        <f t="shared" si="11"/>
        <v>1</v>
      </c>
      <c r="J172" s="407" t="b">
        <f t="shared" si="12"/>
        <v>0</v>
      </c>
      <c r="K172" s="407" t="str">
        <f t="shared" si="13"/>
        <v>a1Ng000000C0uXiEAJ</v>
      </c>
      <c r="L172" s="408" t="s">
        <v>843</v>
      </c>
      <c r="M172" s="158"/>
      <c r="N172" s="79"/>
      <c r="AI172" s="5"/>
      <c r="AJ172" s="5"/>
      <c r="AK172" s="237"/>
    </row>
    <row r="173" spans="1:37" ht="18.75" customHeight="1" x14ac:dyDescent="0.2">
      <c r="A173" s="312">
        <v>20</v>
      </c>
      <c r="B173" s="324" t="str">
        <f t="shared" si="9"/>
        <v/>
      </c>
      <c r="C173" s="392" t="str">
        <f>TEXT(IFERROR(INDEX('Overview - Section A'!$A$42:$A$48,MATCH(G173,'Overview - Section A'!$I$42:$I$48,0)),""),"d-mmm-yy") &amp;" to " &amp; TEXT(IFERROR(INDEX('Overview - Section A'!$E$42:$E$48,MATCH(G173,'Overview - Section A'!$I$42:$I$48,0)),""),"d-mmm-yy")</f>
        <v>d-janv-yy to d-déc-yy</v>
      </c>
      <c r="D173" s="405"/>
      <c r="E173" s="405"/>
      <c r="F173" s="402" t="str">
        <f t="shared" si="10"/>
        <v/>
      </c>
      <c r="G173" s="406" t="s">
        <v>303</v>
      </c>
      <c r="H173" s="406">
        <v>44592</v>
      </c>
      <c r="I173" s="407" t="b">
        <f t="shared" si="11"/>
        <v>1</v>
      </c>
      <c r="J173" s="407" t="b">
        <f t="shared" si="12"/>
        <v>0</v>
      </c>
      <c r="K173" s="407" t="str">
        <f t="shared" si="13"/>
        <v>a1Ng000000C0uXiEAJ</v>
      </c>
      <c r="L173" s="408" t="s">
        <v>844</v>
      </c>
      <c r="M173" s="158"/>
      <c r="N173" s="79"/>
      <c r="AI173" s="5"/>
      <c r="AJ173" s="5"/>
      <c r="AK173" s="237"/>
    </row>
    <row r="174" spans="1:37" ht="18.75" customHeight="1" x14ac:dyDescent="0.2">
      <c r="A174" s="312">
        <v>21</v>
      </c>
      <c r="B174" s="324" t="str">
        <f t="shared" si="9"/>
        <v/>
      </c>
      <c r="C174" s="392" t="str">
        <f>TEXT(IFERROR(INDEX('Overview - Section A'!$A$42:$A$48,MATCH(G174,'Overview - Section A'!$I$42:$I$48,0)),""),"d-mmm-yy") &amp;" to " &amp; TEXT(IFERROR(INDEX('Overview - Section A'!$E$42:$E$48,MATCH(G174,'Overview - Section A'!$I$42:$I$48,0)),""),"d-mmm-yy")</f>
        <v>d-janv-yy to d-déc-yy</v>
      </c>
      <c r="D174" s="405"/>
      <c r="E174" s="405"/>
      <c r="F174" s="402" t="str">
        <f t="shared" si="10"/>
        <v/>
      </c>
      <c r="G174" s="406" t="s">
        <v>297</v>
      </c>
      <c r="H174" s="406">
        <v>43496</v>
      </c>
      <c r="I174" s="407" t="b">
        <f t="shared" si="11"/>
        <v>1</v>
      </c>
      <c r="J174" s="407" t="b">
        <f t="shared" si="12"/>
        <v>0</v>
      </c>
      <c r="K174" s="407" t="str">
        <f t="shared" si="13"/>
        <v>a1Ng000000C0uXjEAJ</v>
      </c>
      <c r="L174" s="408" t="s">
        <v>845</v>
      </c>
      <c r="M174" s="158"/>
      <c r="N174" s="79"/>
      <c r="AI174" s="5"/>
      <c r="AJ174" s="5"/>
      <c r="AK174" s="237"/>
    </row>
    <row r="175" spans="1:37" ht="18.75" customHeight="1" x14ac:dyDescent="0.2">
      <c r="A175" s="312">
        <v>21</v>
      </c>
      <c r="B175" s="324" t="str">
        <f t="shared" si="9"/>
        <v/>
      </c>
      <c r="C175" s="392" t="str">
        <f>TEXT(IFERROR(INDEX('Overview - Section A'!$A$42:$A$48,MATCH(G175,'Overview - Section A'!$I$42:$I$48,0)),""),"d-mmm-yy") &amp;" to " &amp; TEXT(IFERROR(INDEX('Overview - Section A'!$E$42:$E$48,MATCH(G175,'Overview - Section A'!$I$42:$I$48,0)),""),"d-mmm-yy")</f>
        <v>d-janv-yy to d-déc-yy</v>
      </c>
      <c r="D175" s="405"/>
      <c r="E175" s="405"/>
      <c r="F175" s="402" t="str">
        <f t="shared" si="10"/>
        <v/>
      </c>
      <c r="G175" s="406" t="s">
        <v>299</v>
      </c>
      <c r="H175" s="406">
        <v>43861</v>
      </c>
      <c r="I175" s="407" t="b">
        <f t="shared" si="11"/>
        <v>1</v>
      </c>
      <c r="J175" s="407" t="b">
        <f t="shared" si="12"/>
        <v>0</v>
      </c>
      <c r="K175" s="407" t="str">
        <f t="shared" si="13"/>
        <v>a1Ng000000C0uXjEAJ</v>
      </c>
      <c r="L175" s="408" t="s">
        <v>846</v>
      </c>
      <c r="M175" s="158"/>
      <c r="N175" s="79"/>
      <c r="AI175" s="5"/>
      <c r="AJ175" s="5"/>
      <c r="AK175" s="237"/>
    </row>
    <row r="176" spans="1:37" ht="18.75" customHeight="1" x14ac:dyDescent="0.2">
      <c r="A176" s="312">
        <v>21</v>
      </c>
      <c r="B176" s="324" t="str">
        <f t="shared" si="9"/>
        <v/>
      </c>
      <c r="C176" s="392" t="str">
        <f>TEXT(IFERROR(INDEX('Overview - Section A'!$A$42:$A$48,MATCH(G176,'Overview - Section A'!$I$42:$I$48,0)),""),"d-mmm-yy") &amp;" to " &amp; TEXT(IFERROR(INDEX('Overview - Section A'!$E$42:$E$48,MATCH(G176,'Overview - Section A'!$I$42:$I$48,0)),""),"d-mmm-yy")</f>
        <v>d-janv-yy to d-déc-yy</v>
      </c>
      <c r="D176" s="405"/>
      <c r="E176" s="405"/>
      <c r="F176" s="402" t="str">
        <f t="shared" si="10"/>
        <v/>
      </c>
      <c r="G176" s="406" t="s">
        <v>301</v>
      </c>
      <c r="H176" s="406">
        <v>44227</v>
      </c>
      <c r="I176" s="407" t="b">
        <f t="shared" si="11"/>
        <v>1</v>
      </c>
      <c r="J176" s="407" t="b">
        <f t="shared" si="12"/>
        <v>0</v>
      </c>
      <c r="K176" s="407" t="str">
        <f t="shared" si="13"/>
        <v>a1Ng000000C0uXjEAJ</v>
      </c>
      <c r="L176" s="408" t="s">
        <v>847</v>
      </c>
      <c r="M176" s="158"/>
      <c r="N176" s="79"/>
      <c r="AI176" s="5"/>
      <c r="AJ176" s="5"/>
      <c r="AK176" s="237"/>
    </row>
    <row r="177" spans="1:37" ht="18.75" customHeight="1" x14ac:dyDescent="0.2">
      <c r="A177" s="312">
        <v>21</v>
      </c>
      <c r="B177" s="324" t="str">
        <f t="shared" si="9"/>
        <v/>
      </c>
      <c r="C177" s="392" t="str">
        <f>TEXT(IFERROR(INDEX('Overview - Section A'!$A$42:$A$48,MATCH(G177,'Overview - Section A'!$I$42:$I$48,0)),""),"d-mmm-yy") &amp;" to " &amp; TEXT(IFERROR(INDEX('Overview - Section A'!$E$42:$E$48,MATCH(G177,'Overview - Section A'!$I$42:$I$48,0)),""),"d-mmm-yy")</f>
        <v>d-janv-yy to d-déc-yy</v>
      </c>
      <c r="D177" s="405"/>
      <c r="E177" s="405"/>
      <c r="F177" s="402" t="str">
        <f t="shared" si="10"/>
        <v/>
      </c>
      <c r="G177" s="406" t="s">
        <v>303</v>
      </c>
      <c r="H177" s="406">
        <v>44592</v>
      </c>
      <c r="I177" s="407" t="b">
        <f t="shared" si="11"/>
        <v>1</v>
      </c>
      <c r="J177" s="407" t="b">
        <f t="shared" si="12"/>
        <v>0</v>
      </c>
      <c r="K177" s="407" t="str">
        <f t="shared" si="13"/>
        <v>a1Ng000000C0uXjEAJ</v>
      </c>
      <c r="L177" s="408" t="s">
        <v>848</v>
      </c>
      <c r="M177" s="158"/>
      <c r="N177" s="79"/>
      <c r="AI177" s="5"/>
      <c r="AJ177" s="5"/>
      <c r="AK177" s="237"/>
    </row>
    <row r="178" spans="1:37" ht="18.75" customHeight="1" x14ac:dyDescent="0.2">
      <c r="A178" s="312">
        <v>22</v>
      </c>
      <c r="B178" s="324" t="str">
        <f t="shared" si="9"/>
        <v/>
      </c>
      <c r="C178" s="392" t="str">
        <f>TEXT(IFERROR(INDEX('Overview - Section A'!$A$42:$A$48,MATCH(G178,'Overview - Section A'!$I$42:$I$48,0)),""),"d-mmm-yy") &amp;" to " &amp; TEXT(IFERROR(INDEX('Overview - Section A'!$E$42:$E$48,MATCH(G178,'Overview - Section A'!$I$42:$I$48,0)),""),"d-mmm-yy")</f>
        <v>d-janv-yy to d-déc-yy</v>
      </c>
      <c r="D178" s="405"/>
      <c r="E178" s="405"/>
      <c r="F178" s="402" t="str">
        <f t="shared" si="10"/>
        <v/>
      </c>
      <c r="G178" s="406" t="s">
        <v>297</v>
      </c>
      <c r="H178" s="406">
        <v>43496</v>
      </c>
      <c r="I178" s="407" t="b">
        <f t="shared" si="11"/>
        <v>1</v>
      </c>
      <c r="J178" s="407" t="b">
        <f t="shared" si="12"/>
        <v>0</v>
      </c>
      <c r="K178" s="407" t="str">
        <f t="shared" si="13"/>
        <v>a1Ng000000C0uXkEAJ</v>
      </c>
      <c r="L178" s="408" t="s">
        <v>849</v>
      </c>
      <c r="M178" s="158"/>
      <c r="N178" s="79"/>
      <c r="AI178" s="5"/>
      <c r="AJ178" s="5"/>
      <c r="AK178" s="237"/>
    </row>
    <row r="179" spans="1:37" ht="18.75" customHeight="1" x14ac:dyDescent="0.2">
      <c r="A179" s="312">
        <v>22</v>
      </c>
      <c r="B179" s="324" t="str">
        <f t="shared" si="9"/>
        <v/>
      </c>
      <c r="C179" s="392" t="str">
        <f>TEXT(IFERROR(INDEX('Overview - Section A'!$A$42:$A$48,MATCH(G179,'Overview - Section A'!$I$42:$I$48,0)),""),"d-mmm-yy") &amp;" to " &amp; TEXT(IFERROR(INDEX('Overview - Section A'!$E$42:$E$48,MATCH(G179,'Overview - Section A'!$I$42:$I$48,0)),""),"d-mmm-yy")</f>
        <v>d-janv-yy to d-déc-yy</v>
      </c>
      <c r="D179" s="405"/>
      <c r="E179" s="405"/>
      <c r="F179" s="402" t="str">
        <f t="shared" si="10"/>
        <v/>
      </c>
      <c r="G179" s="406" t="s">
        <v>299</v>
      </c>
      <c r="H179" s="406">
        <v>43861</v>
      </c>
      <c r="I179" s="407" t="b">
        <f t="shared" si="11"/>
        <v>1</v>
      </c>
      <c r="J179" s="407" t="b">
        <f t="shared" si="12"/>
        <v>0</v>
      </c>
      <c r="K179" s="407" t="str">
        <f t="shared" si="13"/>
        <v>a1Ng000000C0uXkEAJ</v>
      </c>
      <c r="L179" s="408" t="s">
        <v>850</v>
      </c>
      <c r="M179" s="158"/>
      <c r="N179" s="79"/>
      <c r="AI179" s="5"/>
      <c r="AJ179" s="5"/>
      <c r="AK179" s="237"/>
    </row>
    <row r="180" spans="1:37" ht="18.75" customHeight="1" x14ac:dyDescent="0.2">
      <c r="A180" s="312">
        <v>22</v>
      </c>
      <c r="B180" s="324" t="str">
        <f t="shared" si="9"/>
        <v/>
      </c>
      <c r="C180" s="392" t="str">
        <f>TEXT(IFERROR(INDEX('Overview - Section A'!$A$42:$A$48,MATCH(G180,'Overview - Section A'!$I$42:$I$48,0)),""),"d-mmm-yy") &amp;" to " &amp; TEXT(IFERROR(INDEX('Overview - Section A'!$E$42:$E$48,MATCH(G180,'Overview - Section A'!$I$42:$I$48,0)),""),"d-mmm-yy")</f>
        <v>d-janv-yy to d-déc-yy</v>
      </c>
      <c r="D180" s="405"/>
      <c r="E180" s="405"/>
      <c r="F180" s="402" t="str">
        <f t="shared" si="10"/>
        <v/>
      </c>
      <c r="G180" s="406" t="s">
        <v>301</v>
      </c>
      <c r="H180" s="406">
        <v>44227</v>
      </c>
      <c r="I180" s="407" t="b">
        <f t="shared" si="11"/>
        <v>1</v>
      </c>
      <c r="J180" s="407" t="b">
        <f t="shared" si="12"/>
        <v>0</v>
      </c>
      <c r="K180" s="407" t="str">
        <f t="shared" si="13"/>
        <v>a1Ng000000C0uXkEAJ</v>
      </c>
      <c r="L180" s="408" t="s">
        <v>851</v>
      </c>
      <c r="M180" s="158"/>
      <c r="N180" s="79"/>
      <c r="AI180" s="5"/>
      <c r="AJ180" s="5"/>
      <c r="AK180" s="237"/>
    </row>
    <row r="181" spans="1:37" ht="18.75" customHeight="1" x14ac:dyDescent="0.2">
      <c r="A181" s="312">
        <v>22</v>
      </c>
      <c r="B181" s="324" t="str">
        <f t="shared" si="9"/>
        <v/>
      </c>
      <c r="C181" s="392" t="str">
        <f>TEXT(IFERROR(INDEX('Overview - Section A'!$A$42:$A$48,MATCH(G181,'Overview - Section A'!$I$42:$I$48,0)),""),"d-mmm-yy") &amp;" to " &amp; TEXT(IFERROR(INDEX('Overview - Section A'!$E$42:$E$48,MATCH(G181,'Overview - Section A'!$I$42:$I$48,0)),""),"d-mmm-yy")</f>
        <v>d-janv-yy to d-déc-yy</v>
      </c>
      <c r="D181" s="405"/>
      <c r="E181" s="405"/>
      <c r="F181" s="402" t="str">
        <f t="shared" si="10"/>
        <v/>
      </c>
      <c r="G181" s="406" t="s">
        <v>303</v>
      </c>
      <c r="H181" s="406">
        <v>44592</v>
      </c>
      <c r="I181" s="407" t="b">
        <f t="shared" si="11"/>
        <v>1</v>
      </c>
      <c r="J181" s="407" t="b">
        <f t="shared" si="12"/>
        <v>0</v>
      </c>
      <c r="K181" s="407" t="str">
        <f t="shared" si="13"/>
        <v>a1Ng000000C0uXkEAJ</v>
      </c>
      <c r="L181" s="408" t="s">
        <v>852</v>
      </c>
      <c r="M181" s="158"/>
      <c r="N181" s="79"/>
      <c r="AI181" s="5"/>
      <c r="AJ181" s="5"/>
      <c r="AK181" s="237"/>
    </row>
    <row r="182" spans="1:37" ht="18.75" customHeight="1" x14ac:dyDescent="0.2">
      <c r="A182" s="312">
        <v>23</v>
      </c>
      <c r="B182" s="324" t="str">
        <f t="shared" si="9"/>
        <v/>
      </c>
      <c r="C182" s="392" t="str">
        <f>TEXT(IFERROR(INDEX('Overview - Section A'!$A$42:$A$48,MATCH(G182,'Overview - Section A'!$I$42:$I$48,0)),""),"d-mmm-yy") &amp;" to " &amp; TEXT(IFERROR(INDEX('Overview - Section A'!$E$42:$E$48,MATCH(G182,'Overview - Section A'!$I$42:$I$48,0)),""),"d-mmm-yy")</f>
        <v>d-janv-yy to d-déc-yy</v>
      </c>
      <c r="D182" s="405"/>
      <c r="E182" s="405"/>
      <c r="F182" s="402" t="str">
        <f t="shared" si="10"/>
        <v/>
      </c>
      <c r="G182" s="406" t="s">
        <v>297</v>
      </c>
      <c r="H182" s="406">
        <v>43496</v>
      </c>
      <c r="I182" s="407" t="b">
        <f t="shared" si="11"/>
        <v>1</v>
      </c>
      <c r="J182" s="407" t="b">
        <f t="shared" si="12"/>
        <v>0</v>
      </c>
      <c r="K182" s="407" t="str">
        <f t="shared" si="13"/>
        <v>a1Ng000000C0uXlEAJ</v>
      </c>
      <c r="L182" s="408" t="s">
        <v>853</v>
      </c>
      <c r="M182" s="158"/>
      <c r="N182" s="79"/>
      <c r="AI182" s="5"/>
      <c r="AJ182" s="5"/>
      <c r="AK182" s="237"/>
    </row>
    <row r="183" spans="1:37" ht="18.75" customHeight="1" x14ac:dyDescent="0.2">
      <c r="A183" s="312">
        <v>23</v>
      </c>
      <c r="B183" s="324" t="str">
        <f t="shared" si="9"/>
        <v/>
      </c>
      <c r="C183" s="392" t="str">
        <f>TEXT(IFERROR(INDEX('Overview - Section A'!$A$42:$A$48,MATCH(G183,'Overview - Section A'!$I$42:$I$48,0)),""),"d-mmm-yy") &amp;" to " &amp; TEXT(IFERROR(INDEX('Overview - Section A'!$E$42:$E$48,MATCH(G183,'Overview - Section A'!$I$42:$I$48,0)),""),"d-mmm-yy")</f>
        <v>d-janv-yy to d-déc-yy</v>
      </c>
      <c r="D183" s="405"/>
      <c r="E183" s="405"/>
      <c r="F183" s="402" t="str">
        <f t="shared" si="10"/>
        <v/>
      </c>
      <c r="G183" s="406" t="s">
        <v>299</v>
      </c>
      <c r="H183" s="406">
        <v>43861</v>
      </c>
      <c r="I183" s="407" t="b">
        <f t="shared" si="11"/>
        <v>1</v>
      </c>
      <c r="J183" s="407" t="b">
        <f t="shared" si="12"/>
        <v>0</v>
      </c>
      <c r="K183" s="407" t="str">
        <f t="shared" si="13"/>
        <v>a1Ng000000C0uXlEAJ</v>
      </c>
      <c r="L183" s="408" t="s">
        <v>854</v>
      </c>
      <c r="M183" s="158"/>
      <c r="N183" s="79"/>
      <c r="AI183" s="5"/>
      <c r="AJ183" s="5"/>
      <c r="AK183" s="237"/>
    </row>
    <row r="184" spans="1:37" ht="18.75" customHeight="1" x14ac:dyDescent="0.2">
      <c r="A184" s="312">
        <v>23</v>
      </c>
      <c r="B184" s="324" t="str">
        <f t="shared" si="9"/>
        <v/>
      </c>
      <c r="C184" s="392" t="str">
        <f>TEXT(IFERROR(INDEX('Overview - Section A'!$A$42:$A$48,MATCH(G184,'Overview - Section A'!$I$42:$I$48,0)),""),"d-mmm-yy") &amp;" to " &amp; TEXT(IFERROR(INDEX('Overview - Section A'!$E$42:$E$48,MATCH(G184,'Overview - Section A'!$I$42:$I$48,0)),""),"d-mmm-yy")</f>
        <v>d-janv-yy to d-déc-yy</v>
      </c>
      <c r="D184" s="405"/>
      <c r="E184" s="405"/>
      <c r="F184" s="402" t="str">
        <f t="shared" si="10"/>
        <v/>
      </c>
      <c r="G184" s="406" t="s">
        <v>301</v>
      </c>
      <c r="H184" s="406">
        <v>44227</v>
      </c>
      <c r="I184" s="407" t="b">
        <f t="shared" si="11"/>
        <v>1</v>
      </c>
      <c r="J184" s="407" t="b">
        <f t="shared" si="12"/>
        <v>0</v>
      </c>
      <c r="K184" s="407" t="str">
        <f t="shared" si="13"/>
        <v>a1Ng000000C0uXlEAJ</v>
      </c>
      <c r="L184" s="408" t="s">
        <v>855</v>
      </c>
      <c r="M184" s="158"/>
      <c r="N184" s="79"/>
      <c r="AI184" s="5"/>
      <c r="AJ184" s="5"/>
      <c r="AK184" s="237"/>
    </row>
    <row r="185" spans="1:37" ht="18.75" customHeight="1" x14ac:dyDescent="0.2">
      <c r="A185" s="312">
        <v>23</v>
      </c>
      <c r="B185" s="324" t="str">
        <f t="shared" si="9"/>
        <v/>
      </c>
      <c r="C185" s="392" t="str">
        <f>TEXT(IFERROR(INDEX('Overview - Section A'!$A$42:$A$48,MATCH(G185,'Overview - Section A'!$I$42:$I$48,0)),""),"d-mmm-yy") &amp;" to " &amp; TEXT(IFERROR(INDEX('Overview - Section A'!$E$42:$E$48,MATCH(G185,'Overview - Section A'!$I$42:$I$48,0)),""),"d-mmm-yy")</f>
        <v>d-janv-yy to d-déc-yy</v>
      </c>
      <c r="D185" s="405"/>
      <c r="E185" s="405"/>
      <c r="F185" s="402" t="str">
        <f t="shared" si="10"/>
        <v/>
      </c>
      <c r="G185" s="406" t="s">
        <v>303</v>
      </c>
      <c r="H185" s="406">
        <v>44592</v>
      </c>
      <c r="I185" s="407" t="b">
        <f t="shared" si="11"/>
        <v>1</v>
      </c>
      <c r="J185" s="407" t="b">
        <f t="shared" si="12"/>
        <v>0</v>
      </c>
      <c r="K185" s="407" t="str">
        <f t="shared" si="13"/>
        <v>a1Ng000000C0uXlEAJ</v>
      </c>
      <c r="L185" s="408" t="s">
        <v>856</v>
      </c>
      <c r="M185" s="158"/>
      <c r="N185" s="79"/>
      <c r="AI185" s="5"/>
      <c r="AJ185" s="5"/>
      <c r="AK185" s="237"/>
    </row>
    <row r="186" spans="1:37" ht="18.75" customHeight="1" x14ac:dyDescent="0.2">
      <c r="A186" s="312">
        <v>24</v>
      </c>
      <c r="B186" s="324" t="str">
        <f t="shared" si="9"/>
        <v/>
      </c>
      <c r="C186" s="392" t="str">
        <f>TEXT(IFERROR(INDEX('Overview - Section A'!$A$42:$A$48,MATCH(G186,'Overview - Section A'!$I$42:$I$48,0)),""),"d-mmm-yy") &amp;" to " &amp; TEXT(IFERROR(INDEX('Overview - Section A'!$E$42:$E$48,MATCH(G186,'Overview - Section A'!$I$42:$I$48,0)),""),"d-mmm-yy")</f>
        <v>d-janv-yy to d-déc-yy</v>
      </c>
      <c r="D186" s="405"/>
      <c r="E186" s="405"/>
      <c r="F186" s="402" t="str">
        <f t="shared" si="10"/>
        <v/>
      </c>
      <c r="G186" s="406" t="s">
        <v>297</v>
      </c>
      <c r="H186" s="406">
        <v>43496</v>
      </c>
      <c r="I186" s="407" t="b">
        <f t="shared" si="11"/>
        <v>1</v>
      </c>
      <c r="J186" s="407" t="b">
        <f t="shared" si="12"/>
        <v>0</v>
      </c>
      <c r="K186" s="407" t="str">
        <f t="shared" si="13"/>
        <v>a1Ng000000C0uXmEAJ</v>
      </c>
      <c r="L186" s="408" t="s">
        <v>857</v>
      </c>
      <c r="M186" s="158"/>
      <c r="N186" s="79"/>
      <c r="AI186" s="5"/>
      <c r="AJ186" s="5"/>
      <c r="AK186" s="237"/>
    </row>
    <row r="187" spans="1:37" ht="18.75" customHeight="1" x14ac:dyDescent="0.2">
      <c r="A187" s="312">
        <v>24</v>
      </c>
      <c r="B187" s="324" t="str">
        <f t="shared" si="9"/>
        <v/>
      </c>
      <c r="C187" s="392" t="str">
        <f>TEXT(IFERROR(INDEX('Overview - Section A'!$A$42:$A$48,MATCH(G187,'Overview - Section A'!$I$42:$I$48,0)),""),"d-mmm-yy") &amp;" to " &amp; TEXT(IFERROR(INDEX('Overview - Section A'!$E$42:$E$48,MATCH(G187,'Overview - Section A'!$I$42:$I$48,0)),""),"d-mmm-yy")</f>
        <v>d-janv-yy to d-déc-yy</v>
      </c>
      <c r="D187" s="405"/>
      <c r="E187" s="405"/>
      <c r="F187" s="402" t="str">
        <f t="shared" si="10"/>
        <v/>
      </c>
      <c r="G187" s="406" t="s">
        <v>299</v>
      </c>
      <c r="H187" s="406">
        <v>43861</v>
      </c>
      <c r="I187" s="407" t="b">
        <f t="shared" si="11"/>
        <v>1</v>
      </c>
      <c r="J187" s="407" t="b">
        <f t="shared" si="12"/>
        <v>0</v>
      </c>
      <c r="K187" s="407" t="str">
        <f t="shared" si="13"/>
        <v>a1Ng000000C0uXmEAJ</v>
      </c>
      <c r="L187" s="408" t="s">
        <v>858</v>
      </c>
      <c r="M187" s="158"/>
      <c r="N187" s="79"/>
      <c r="AI187" s="5"/>
      <c r="AJ187" s="5"/>
      <c r="AK187" s="237"/>
    </row>
    <row r="188" spans="1:37" ht="18.75" customHeight="1" x14ac:dyDescent="0.2">
      <c r="A188" s="312">
        <v>24</v>
      </c>
      <c r="B188" s="324" t="str">
        <f t="shared" si="9"/>
        <v/>
      </c>
      <c r="C188" s="392" t="str">
        <f>TEXT(IFERROR(INDEX('Overview - Section A'!$A$42:$A$48,MATCH(G188,'Overview - Section A'!$I$42:$I$48,0)),""),"d-mmm-yy") &amp;" to " &amp; TEXT(IFERROR(INDEX('Overview - Section A'!$E$42:$E$48,MATCH(G188,'Overview - Section A'!$I$42:$I$48,0)),""),"d-mmm-yy")</f>
        <v>d-janv-yy to d-déc-yy</v>
      </c>
      <c r="D188" s="405"/>
      <c r="E188" s="405"/>
      <c r="F188" s="402" t="str">
        <f t="shared" si="10"/>
        <v/>
      </c>
      <c r="G188" s="406" t="s">
        <v>301</v>
      </c>
      <c r="H188" s="406">
        <v>44227</v>
      </c>
      <c r="I188" s="407" t="b">
        <f t="shared" si="11"/>
        <v>1</v>
      </c>
      <c r="J188" s="407" t="b">
        <f t="shared" si="12"/>
        <v>0</v>
      </c>
      <c r="K188" s="407" t="str">
        <f t="shared" si="13"/>
        <v>a1Ng000000C0uXmEAJ</v>
      </c>
      <c r="L188" s="408" t="s">
        <v>859</v>
      </c>
      <c r="M188" s="158"/>
      <c r="N188" s="79"/>
      <c r="AI188" s="5"/>
      <c r="AJ188" s="5"/>
      <c r="AK188" s="237"/>
    </row>
    <row r="189" spans="1:37" ht="18.75" customHeight="1" x14ac:dyDescent="0.2">
      <c r="A189" s="312">
        <v>24</v>
      </c>
      <c r="B189" s="324" t="str">
        <f t="shared" si="9"/>
        <v/>
      </c>
      <c r="C189" s="392" t="str">
        <f>TEXT(IFERROR(INDEX('Overview - Section A'!$A$42:$A$48,MATCH(G189,'Overview - Section A'!$I$42:$I$48,0)),""),"d-mmm-yy") &amp;" to " &amp; TEXT(IFERROR(INDEX('Overview - Section A'!$E$42:$E$48,MATCH(G189,'Overview - Section A'!$I$42:$I$48,0)),""),"d-mmm-yy")</f>
        <v>d-janv-yy to d-déc-yy</v>
      </c>
      <c r="D189" s="405"/>
      <c r="E189" s="405"/>
      <c r="F189" s="402" t="str">
        <f t="shared" si="10"/>
        <v/>
      </c>
      <c r="G189" s="406" t="s">
        <v>303</v>
      </c>
      <c r="H189" s="406">
        <v>44592</v>
      </c>
      <c r="I189" s="407" t="b">
        <f t="shared" si="11"/>
        <v>1</v>
      </c>
      <c r="J189" s="407" t="b">
        <f t="shared" si="12"/>
        <v>0</v>
      </c>
      <c r="K189" s="407" t="str">
        <f t="shared" si="13"/>
        <v>a1Ng000000C0uXmEAJ</v>
      </c>
      <c r="L189" s="408" t="s">
        <v>860</v>
      </c>
      <c r="M189" s="158"/>
      <c r="N189" s="79"/>
      <c r="AI189" s="5"/>
      <c r="AJ189" s="5"/>
      <c r="AK189" s="237"/>
    </row>
    <row r="190" spans="1:37" ht="18.75" customHeight="1" x14ac:dyDescent="0.2">
      <c r="A190" s="312">
        <v>25</v>
      </c>
      <c r="B190" s="324" t="str">
        <f t="shared" si="9"/>
        <v/>
      </c>
      <c r="C190" s="392" t="str">
        <f>TEXT(IFERROR(INDEX('Overview - Section A'!$A$42:$A$48,MATCH(G190,'Overview - Section A'!$I$42:$I$48,0)),""),"d-mmm-yy") &amp;" to " &amp; TEXT(IFERROR(INDEX('Overview - Section A'!$E$42:$E$48,MATCH(G190,'Overview - Section A'!$I$42:$I$48,0)),""),"d-mmm-yy")</f>
        <v>d-janv-yy to d-déc-yy</v>
      </c>
      <c r="D190" s="405"/>
      <c r="E190" s="405"/>
      <c r="F190" s="402" t="str">
        <f t="shared" si="10"/>
        <v/>
      </c>
      <c r="G190" s="406" t="s">
        <v>297</v>
      </c>
      <c r="H190" s="406">
        <v>43496</v>
      </c>
      <c r="I190" s="407" t="b">
        <f t="shared" si="11"/>
        <v>1</v>
      </c>
      <c r="J190" s="407" t="b">
        <f t="shared" si="12"/>
        <v>0</v>
      </c>
      <c r="K190" s="407" t="str">
        <f t="shared" si="13"/>
        <v>a1Ng000000C0uXnEAJ</v>
      </c>
      <c r="L190" s="408" t="s">
        <v>861</v>
      </c>
      <c r="M190" s="158"/>
      <c r="N190" s="79"/>
      <c r="AI190" s="5"/>
      <c r="AJ190" s="5"/>
      <c r="AK190" s="237"/>
    </row>
    <row r="191" spans="1:37" ht="18.75" customHeight="1" x14ac:dyDescent="0.2">
      <c r="A191" s="312">
        <v>25</v>
      </c>
      <c r="B191" s="324" t="str">
        <f t="shared" si="9"/>
        <v/>
      </c>
      <c r="C191" s="392" t="str">
        <f>TEXT(IFERROR(INDEX('Overview - Section A'!$A$42:$A$48,MATCH(G191,'Overview - Section A'!$I$42:$I$48,0)),""),"d-mmm-yy") &amp;" to " &amp; TEXT(IFERROR(INDEX('Overview - Section A'!$E$42:$E$48,MATCH(G191,'Overview - Section A'!$I$42:$I$48,0)),""),"d-mmm-yy")</f>
        <v>d-janv-yy to d-déc-yy</v>
      </c>
      <c r="D191" s="405"/>
      <c r="E191" s="405"/>
      <c r="F191" s="402" t="str">
        <f t="shared" si="10"/>
        <v/>
      </c>
      <c r="G191" s="406" t="s">
        <v>299</v>
      </c>
      <c r="H191" s="406">
        <v>43861</v>
      </c>
      <c r="I191" s="407" t="b">
        <f t="shared" si="11"/>
        <v>1</v>
      </c>
      <c r="J191" s="407" t="b">
        <f t="shared" si="12"/>
        <v>0</v>
      </c>
      <c r="K191" s="407" t="str">
        <f t="shared" si="13"/>
        <v>a1Ng000000C0uXnEAJ</v>
      </c>
      <c r="L191" s="408" t="s">
        <v>862</v>
      </c>
      <c r="M191" s="158"/>
      <c r="N191" s="79"/>
      <c r="AI191" s="5"/>
      <c r="AJ191" s="5"/>
      <c r="AK191" s="237"/>
    </row>
    <row r="192" spans="1:37" ht="18.75" customHeight="1" x14ac:dyDescent="0.2">
      <c r="A192" s="312">
        <v>25</v>
      </c>
      <c r="B192" s="324" t="str">
        <f t="shared" si="9"/>
        <v/>
      </c>
      <c r="C192" s="392" t="str">
        <f>TEXT(IFERROR(INDEX('Overview - Section A'!$A$42:$A$48,MATCH(G192,'Overview - Section A'!$I$42:$I$48,0)),""),"d-mmm-yy") &amp;" to " &amp; TEXT(IFERROR(INDEX('Overview - Section A'!$E$42:$E$48,MATCH(G192,'Overview - Section A'!$I$42:$I$48,0)),""),"d-mmm-yy")</f>
        <v>d-janv-yy to d-déc-yy</v>
      </c>
      <c r="D192" s="405"/>
      <c r="E192" s="405"/>
      <c r="F192" s="402" t="str">
        <f t="shared" si="10"/>
        <v/>
      </c>
      <c r="G192" s="406" t="s">
        <v>301</v>
      </c>
      <c r="H192" s="406">
        <v>44227</v>
      </c>
      <c r="I192" s="407" t="b">
        <f t="shared" si="11"/>
        <v>1</v>
      </c>
      <c r="J192" s="407" t="b">
        <f t="shared" si="12"/>
        <v>0</v>
      </c>
      <c r="K192" s="407" t="str">
        <f t="shared" si="13"/>
        <v>a1Ng000000C0uXnEAJ</v>
      </c>
      <c r="L192" s="408" t="s">
        <v>863</v>
      </c>
      <c r="M192" s="158"/>
      <c r="N192" s="79"/>
      <c r="AI192" s="5"/>
      <c r="AJ192" s="5"/>
      <c r="AK192" s="237"/>
    </row>
    <row r="193" spans="1:37" ht="18.75" customHeight="1" x14ac:dyDescent="0.2">
      <c r="A193" s="312">
        <v>25</v>
      </c>
      <c r="B193" s="324" t="str">
        <f t="shared" si="9"/>
        <v/>
      </c>
      <c r="C193" s="392" t="str">
        <f>TEXT(IFERROR(INDEX('Overview - Section A'!$A$42:$A$48,MATCH(G193,'Overview - Section A'!$I$42:$I$48,0)),""),"d-mmm-yy") &amp;" to " &amp; TEXT(IFERROR(INDEX('Overview - Section A'!$E$42:$E$48,MATCH(G193,'Overview - Section A'!$I$42:$I$48,0)),""),"d-mmm-yy")</f>
        <v>d-janv-yy to d-déc-yy</v>
      </c>
      <c r="D193" s="405"/>
      <c r="E193" s="405"/>
      <c r="F193" s="402" t="str">
        <f t="shared" si="10"/>
        <v/>
      </c>
      <c r="G193" s="406" t="s">
        <v>303</v>
      </c>
      <c r="H193" s="406">
        <v>44592</v>
      </c>
      <c r="I193" s="407" t="b">
        <f t="shared" si="11"/>
        <v>1</v>
      </c>
      <c r="J193" s="407" t="b">
        <f t="shared" si="12"/>
        <v>0</v>
      </c>
      <c r="K193" s="407" t="str">
        <f t="shared" si="13"/>
        <v>a1Ng000000C0uXnEAJ</v>
      </c>
      <c r="L193" s="408" t="s">
        <v>864</v>
      </c>
      <c r="M193" s="158"/>
      <c r="N193" s="79"/>
      <c r="AI193" s="5"/>
      <c r="AJ193" s="5"/>
      <c r="AK193" s="237"/>
    </row>
    <row r="194" spans="1:37" ht="18.75" customHeight="1" x14ac:dyDescent="0.2">
      <c r="A194" s="312">
        <v>26</v>
      </c>
      <c r="B194" s="324" t="str">
        <f t="shared" si="9"/>
        <v/>
      </c>
      <c r="C194" s="392" t="str">
        <f>TEXT(IFERROR(INDEX('Overview - Section A'!$A$42:$A$48,MATCH(G194,'Overview - Section A'!$I$42:$I$48,0)),""),"d-mmm-yy") &amp;" to " &amp; TEXT(IFERROR(INDEX('Overview - Section A'!$E$42:$E$48,MATCH(G194,'Overview - Section A'!$I$42:$I$48,0)),""),"d-mmm-yy")</f>
        <v>d-janv-yy to d-déc-yy</v>
      </c>
      <c r="D194" s="405"/>
      <c r="E194" s="405"/>
      <c r="F194" s="402" t="str">
        <f t="shared" si="10"/>
        <v/>
      </c>
      <c r="G194" s="406" t="s">
        <v>297</v>
      </c>
      <c r="H194" s="406">
        <v>43496</v>
      </c>
      <c r="I194" s="407" t="b">
        <f t="shared" si="11"/>
        <v>1</v>
      </c>
      <c r="J194" s="407" t="b">
        <f t="shared" si="12"/>
        <v>0</v>
      </c>
      <c r="K194" s="407" t="str">
        <f t="shared" si="13"/>
        <v>a1Ng000000C0uXoEAJ</v>
      </c>
      <c r="L194" s="408" t="s">
        <v>865</v>
      </c>
      <c r="M194" s="158"/>
      <c r="N194" s="79"/>
      <c r="AI194" s="5"/>
      <c r="AJ194" s="5"/>
      <c r="AK194" s="237"/>
    </row>
    <row r="195" spans="1:37" ht="18.75" customHeight="1" x14ac:dyDescent="0.2">
      <c r="A195" s="312">
        <v>26</v>
      </c>
      <c r="B195" s="324" t="str">
        <f t="shared" si="9"/>
        <v/>
      </c>
      <c r="C195" s="392" t="str">
        <f>TEXT(IFERROR(INDEX('Overview - Section A'!$A$42:$A$48,MATCH(G195,'Overview - Section A'!$I$42:$I$48,0)),""),"d-mmm-yy") &amp;" to " &amp; TEXT(IFERROR(INDEX('Overview - Section A'!$E$42:$E$48,MATCH(G195,'Overview - Section A'!$I$42:$I$48,0)),""),"d-mmm-yy")</f>
        <v>d-janv-yy to d-déc-yy</v>
      </c>
      <c r="D195" s="405"/>
      <c r="E195" s="405"/>
      <c r="F195" s="402" t="str">
        <f t="shared" si="10"/>
        <v/>
      </c>
      <c r="G195" s="406" t="s">
        <v>299</v>
      </c>
      <c r="H195" s="406">
        <v>43861</v>
      </c>
      <c r="I195" s="407" t="b">
        <f t="shared" si="11"/>
        <v>1</v>
      </c>
      <c r="J195" s="407" t="b">
        <f t="shared" si="12"/>
        <v>0</v>
      </c>
      <c r="K195" s="407" t="str">
        <f t="shared" si="13"/>
        <v>a1Ng000000C0uXoEAJ</v>
      </c>
      <c r="L195" s="408" t="s">
        <v>866</v>
      </c>
      <c r="M195" s="158"/>
      <c r="N195" s="79"/>
      <c r="AI195" s="5"/>
      <c r="AJ195" s="5"/>
      <c r="AK195" s="237"/>
    </row>
    <row r="196" spans="1:37" ht="18.75" customHeight="1" x14ac:dyDescent="0.2">
      <c r="A196" s="312">
        <v>26</v>
      </c>
      <c r="B196" s="324" t="str">
        <f t="shared" si="9"/>
        <v/>
      </c>
      <c r="C196" s="392" t="str">
        <f>TEXT(IFERROR(INDEX('Overview - Section A'!$A$42:$A$48,MATCH(G196,'Overview - Section A'!$I$42:$I$48,0)),""),"d-mmm-yy") &amp;" to " &amp; TEXT(IFERROR(INDEX('Overview - Section A'!$E$42:$E$48,MATCH(G196,'Overview - Section A'!$I$42:$I$48,0)),""),"d-mmm-yy")</f>
        <v>d-janv-yy to d-déc-yy</v>
      </c>
      <c r="D196" s="405"/>
      <c r="E196" s="405"/>
      <c r="F196" s="402" t="str">
        <f t="shared" si="10"/>
        <v/>
      </c>
      <c r="G196" s="406" t="s">
        <v>301</v>
      </c>
      <c r="H196" s="406">
        <v>44227</v>
      </c>
      <c r="I196" s="407" t="b">
        <f t="shared" si="11"/>
        <v>1</v>
      </c>
      <c r="J196" s="407" t="b">
        <f t="shared" si="12"/>
        <v>0</v>
      </c>
      <c r="K196" s="407" t="str">
        <f t="shared" si="13"/>
        <v>a1Ng000000C0uXoEAJ</v>
      </c>
      <c r="L196" s="408" t="s">
        <v>867</v>
      </c>
      <c r="M196" s="158"/>
      <c r="N196" s="79"/>
      <c r="AI196" s="5"/>
      <c r="AJ196" s="5"/>
      <c r="AK196" s="237"/>
    </row>
    <row r="197" spans="1:37" ht="18.75" customHeight="1" x14ac:dyDescent="0.2">
      <c r="A197" s="312">
        <v>26</v>
      </c>
      <c r="B197" s="324" t="str">
        <f t="shared" si="9"/>
        <v/>
      </c>
      <c r="C197" s="392" t="str">
        <f>TEXT(IFERROR(INDEX('Overview - Section A'!$A$42:$A$48,MATCH(G197,'Overview - Section A'!$I$42:$I$48,0)),""),"d-mmm-yy") &amp;" to " &amp; TEXT(IFERROR(INDEX('Overview - Section A'!$E$42:$E$48,MATCH(G197,'Overview - Section A'!$I$42:$I$48,0)),""),"d-mmm-yy")</f>
        <v>d-janv-yy to d-déc-yy</v>
      </c>
      <c r="D197" s="405"/>
      <c r="E197" s="405"/>
      <c r="F197" s="402" t="str">
        <f t="shared" si="10"/>
        <v/>
      </c>
      <c r="G197" s="406" t="s">
        <v>303</v>
      </c>
      <c r="H197" s="406">
        <v>44592</v>
      </c>
      <c r="I197" s="407" t="b">
        <f t="shared" si="11"/>
        <v>1</v>
      </c>
      <c r="J197" s="407" t="b">
        <f t="shared" si="12"/>
        <v>0</v>
      </c>
      <c r="K197" s="407" t="str">
        <f t="shared" si="13"/>
        <v>a1Ng000000C0uXoEAJ</v>
      </c>
      <c r="L197" s="408" t="s">
        <v>868</v>
      </c>
      <c r="M197" s="158"/>
      <c r="N197" s="79"/>
      <c r="AI197" s="5"/>
      <c r="AJ197" s="5"/>
      <c r="AK197" s="237"/>
    </row>
    <row r="198" spans="1:37" ht="18.75" customHeight="1" x14ac:dyDescent="0.2">
      <c r="A198" s="312">
        <v>27</v>
      </c>
      <c r="B198" s="324" t="str">
        <f t="shared" si="9"/>
        <v/>
      </c>
      <c r="C198" s="392" t="str">
        <f>TEXT(IFERROR(INDEX('Overview - Section A'!$A$42:$A$48,MATCH(G198,'Overview - Section A'!$I$42:$I$48,0)),""),"d-mmm-yy") &amp;" to " &amp; TEXT(IFERROR(INDEX('Overview - Section A'!$E$42:$E$48,MATCH(G198,'Overview - Section A'!$I$42:$I$48,0)),""),"d-mmm-yy")</f>
        <v>d-janv-yy to d-déc-yy</v>
      </c>
      <c r="D198" s="405"/>
      <c r="E198" s="405"/>
      <c r="F198" s="402" t="str">
        <f t="shared" si="10"/>
        <v/>
      </c>
      <c r="G198" s="406" t="s">
        <v>297</v>
      </c>
      <c r="H198" s="406">
        <v>43496</v>
      </c>
      <c r="I198" s="407" t="b">
        <f t="shared" si="11"/>
        <v>1</v>
      </c>
      <c r="J198" s="407" t="b">
        <f t="shared" si="12"/>
        <v>0</v>
      </c>
      <c r="K198" s="407" t="str">
        <f t="shared" si="13"/>
        <v>a1Ng000000C0uXpEAJ</v>
      </c>
      <c r="L198" s="408" t="s">
        <v>869</v>
      </c>
      <c r="M198" s="158"/>
      <c r="N198" s="79"/>
      <c r="AI198" s="5"/>
      <c r="AJ198" s="5"/>
      <c r="AK198" s="237"/>
    </row>
    <row r="199" spans="1:37" ht="18.75" customHeight="1" x14ac:dyDescent="0.2">
      <c r="A199" s="312">
        <v>27</v>
      </c>
      <c r="B199" s="324" t="str">
        <f t="shared" si="9"/>
        <v/>
      </c>
      <c r="C199" s="392" t="str">
        <f>TEXT(IFERROR(INDEX('Overview - Section A'!$A$42:$A$48,MATCH(G199,'Overview - Section A'!$I$42:$I$48,0)),""),"d-mmm-yy") &amp;" to " &amp; TEXT(IFERROR(INDEX('Overview - Section A'!$E$42:$E$48,MATCH(G199,'Overview - Section A'!$I$42:$I$48,0)),""),"d-mmm-yy")</f>
        <v>d-janv-yy to d-déc-yy</v>
      </c>
      <c r="D199" s="405"/>
      <c r="E199" s="405"/>
      <c r="F199" s="402" t="str">
        <f t="shared" si="10"/>
        <v/>
      </c>
      <c r="G199" s="406" t="s">
        <v>299</v>
      </c>
      <c r="H199" s="406">
        <v>43861</v>
      </c>
      <c r="I199" s="407" t="b">
        <f t="shared" si="11"/>
        <v>1</v>
      </c>
      <c r="J199" s="407" t="b">
        <f t="shared" si="12"/>
        <v>0</v>
      </c>
      <c r="K199" s="407" t="str">
        <f t="shared" si="13"/>
        <v>a1Ng000000C0uXpEAJ</v>
      </c>
      <c r="L199" s="408" t="s">
        <v>870</v>
      </c>
      <c r="M199" s="158"/>
      <c r="N199" s="79"/>
      <c r="AI199" s="5"/>
      <c r="AJ199" s="5"/>
      <c r="AK199" s="237"/>
    </row>
    <row r="200" spans="1:37" ht="18.75" customHeight="1" x14ac:dyDescent="0.2">
      <c r="A200" s="312">
        <v>27</v>
      </c>
      <c r="B200" s="324" t="str">
        <f t="shared" si="9"/>
        <v/>
      </c>
      <c r="C200" s="392" t="str">
        <f>TEXT(IFERROR(INDEX('Overview - Section A'!$A$42:$A$48,MATCH(G200,'Overview - Section A'!$I$42:$I$48,0)),""),"d-mmm-yy") &amp;" to " &amp; TEXT(IFERROR(INDEX('Overview - Section A'!$E$42:$E$48,MATCH(G200,'Overview - Section A'!$I$42:$I$48,0)),""),"d-mmm-yy")</f>
        <v>d-janv-yy to d-déc-yy</v>
      </c>
      <c r="D200" s="405"/>
      <c r="E200" s="405"/>
      <c r="F200" s="402" t="str">
        <f t="shared" si="10"/>
        <v/>
      </c>
      <c r="G200" s="406" t="s">
        <v>301</v>
      </c>
      <c r="H200" s="406">
        <v>44227</v>
      </c>
      <c r="I200" s="407" t="b">
        <f t="shared" si="11"/>
        <v>1</v>
      </c>
      <c r="J200" s="407" t="b">
        <f t="shared" si="12"/>
        <v>0</v>
      </c>
      <c r="K200" s="407" t="str">
        <f t="shared" si="13"/>
        <v>a1Ng000000C0uXpEAJ</v>
      </c>
      <c r="L200" s="408" t="s">
        <v>871</v>
      </c>
      <c r="M200" s="158"/>
      <c r="N200" s="79"/>
      <c r="AI200" s="5"/>
      <c r="AJ200" s="5"/>
      <c r="AK200" s="237"/>
    </row>
    <row r="201" spans="1:37" ht="18.75" customHeight="1" x14ac:dyDescent="0.2">
      <c r="A201" s="312">
        <v>27</v>
      </c>
      <c r="B201" s="324" t="str">
        <f t="shared" si="9"/>
        <v/>
      </c>
      <c r="C201" s="392" t="str">
        <f>TEXT(IFERROR(INDEX('Overview - Section A'!$A$42:$A$48,MATCH(G201,'Overview - Section A'!$I$42:$I$48,0)),""),"d-mmm-yy") &amp;" to " &amp; TEXT(IFERROR(INDEX('Overview - Section A'!$E$42:$E$48,MATCH(G201,'Overview - Section A'!$I$42:$I$48,0)),""),"d-mmm-yy")</f>
        <v>d-janv-yy to d-déc-yy</v>
      </c>
      <c r="D201" s="405"/>
      <c r="E201" s="405"/>
      <c r="F201" s="402" t="str">
        <f t="shared" si="10"/>
        <v/>
      </c>
      <c r="G201" s="406" t="s">
        <v>303</v>
      </c>
      <c r="H201" s="406">
        <v>44592</v>
      </c>
      <c r="I201" s="407" t="b">
        <f t="shared" si="11"/>
        <v>1</v>
      </c>
      <c r="J201" s="407" t="b">
        <f t="shared" si="12"/>
        <v>0</v>
      </c>
      <c r="K201" s="407" t="str">
        <f t="shared" si="13"/>
        <v>a1Ng000000C0uXpEAJ</v>
      </c>
      <c r="L201" s="408" t="s">
        <v>872</v>
      </c>
      <c r="M201" s="158"/>
      <c r="N201" s="79"/>
      <c r="AI201" s="5"/>
      <c r="AJ201" s="5"/>
      <c r="AK201" s="237"/>
    </row>
    <row r="202" spans="1:37" ht="18.75" customHeight="1" x14ac:dyDescent="0.2">
      <c r="A202" s="312">
        <v>28</v>
      </c>
      <c r="B202" s="324" t="str">
        <f t="shared" si="9"/>
        <v/>
      </c>
      <c r="C202" s="392" t="str">
        <f>TEXT(IFERROR(INDEX('Overview - Section A'!$A$42:$A$48,MATCH(G202,'Overview - Section A'!$I$42:$I$48,0)),""),"d-mmm-yy") &amp;" to " &amp; TEXT(IFERROR(INDEX('Overview - Section A'!$E$42:$E$48,MATCH(G202,'Overview - Section A'!$I$42:$I$48,0)),""),"d-mmm-yy")</f>
        <v>d-janv-yy to d-déc-yy</v>
      </c>
      <c r="D202" s="405"/>
      <c r="E202" s="405"/>
      <c r="F202" s="402" t="str">
        <f t="shared" si="10"/>
        <v/>
      </c>
      <c r="G202" s="406" t="s">
        <v>297</v>
      </c>
      <c r="H202" s="406">
        <v>43496</v>
      </c>
      <c r="I202" s="407" t="b">
        <f t="shared" si="11"/>
        <v>1</v>
      </c>
      <c r="J202" s="407" t="b">
        <f t="shared" si="12"/>
        <v>0</v>
      </c>
      <c r="K202" s="407" t="str">
        <f t="shared" si="13"/>
        <v>a1Ng000000C0uXqEAJ</v>
      </c>
      <c r="L202" s="408" t="s">
        <v>873</v>
      </c>
      <c r="M202" s="158"/>
      <c r="N202" s="79"/>
      <c r="AI202" s="5"/>
      <c r="AJ202" s="5"/>
      <c r="AK202" s="237"/>
    </row>
    <row r="203" spans="1:37" ht="18.75" customHeight="1" x14ac:dyDescent="0.2">
      <c r="A203" s="312">
        <v>28</v>
      </c>
      <c r="B203" s="324" t="str">
        <f t="shared" si="9"/>
        <v/>
      </c>
      <c r="C203" s="392" t="str">
        <f>TEXT(IFERROR(INDEX('Overview - Section A'!$A$42:$A$48,MATCH(G203,'Overview - Section A'!$I$42:$I$48,0)),""),"d-mmm-yy") &amp;" to " &amp; TEXT(IFERROR(INDEX('Overview - Section A'!$E$42:$E$48,MATCH(G203,'Overview - Section A'!$I$42:$I$48,0)),""),"d-mmm-yy")</f>
        <v>d-janv-yy to d-déc-yy</v>
      </c>
      <c r="D203" s="405"/>
      <c r="E203" s="405"/>
      <c r="F203" s="402" t="str">
        <f t="shared" si="10"/>
        <v/>
      </c>
      <c r="G203" s="406" t="s">
        <v>299</v>
      </c>
      <c r="H203" s="406">
        <v>43861</v>
      </c>
      <c r="I203" s="407" t="b">
        <f t="shared" si="11"/>
        <v>1</v>
      </c>
      <c r="J203" s="407" t="b">
        <f t="shared" si="12"/>
        <v>0</v>
      </c>
      <c r="K203" s="407" t="str">
        <f t="shared" si="13"/>
        <v>a1Ng000000C0uXqEAJ</v>
      </c>
      <c r="L203" s="408" t="s">
        <v>874</v>
      </c>
      <c r="M203" s="158"/>
      <c r="N203" s="79"/>
      <c r="AI203" s="5"/>
      <c r="AJ203" s="5"/>
      <c r="AK203" s="237"/>
    </row>
    <row r="204" spans="1:37" ht="18.75" customHeight="1" x14ac:dyDescent="0.2">
      <c r="A204" s="312">
        <v>28</v>
      </c>
      <c r="B204" s="324" t="str">
        <f t="shared" si="9"/>
        <v/>
      </c>
      <c r="C204" s="392" t="str">
        <f>TEXT(IFERROR(INDEX('Overview - Section A'!$A$42:$A$48,MATCH(G204,'Overview - Section A'!$I$42:$I$48,0)),""),"d-mmm-yy") &amp;" to " &amp; TEXT(IFERROR(INDEX('Overview - Section A'!$E$42:$E$48,MATCH(G204,'Overview - Section A'!$I$42:$I$48,0)),""),"d-mmm-yy")</f>
        <v>d-janv-yy to d-déc-yy</v>
      </c>
      <c r="D204" s="405"/>
      <c r="E204" s="405"/>
      <c r="F204" s="402" t="str">
        <f t="shared" si="10"/>
        <v/>
      </c>
      <c r="G204" s="406" t="s">
        <v>301</v>
      </c>
      <c r="H204" s="406">
        <v>44227</v>
      </c>
      <c r="I204" s="407" t="b">
        <f t="shared" si="11"/>
        <v>1</v>
      </c>
      <c r="J204" s="407" t="b">
        <f t="shared" si="12"/>
        <v>0</v>
      </c>
      <c r="K204" s="407" t="str">
        <f t="shared" si="13"/>
        <v>a1Ng000000C0uXqEAJ</v>
      </c>
      <c r="L204" s="408" t="s">
        <v>875</v>
      </c>
      <c r="M204" s="158"/>
      <c r="N204" s="79"/>
      <c r="AI204" s="5"/>
      <c r="AJ204" s="5"/>
      <c r="AK204" s="237"/>
    </row>
    <row r="205" spans="1:37" ht="18.75" customHeight="1" x14ac:dyDescent="0.2">
      <c r="A205" s="312">
        <v>28</v>
      </c>
      <c r="B205" s="324" t="str">
        <f t="shared" si="9"/>
        <v/>
      </c>
      <c r="C205" s="392" t="str">
        <f>TEXT(IFERROR(INDEX('Overview - Section A'!$A$42:$A$48,MATCH(G205,'Overview - Section A'!$I$42:$I$48,0)),""),"d-mmm-yy") &amp;" to " &amp; TEXT(IFERROR(INDEX('Overview - Section A'!$E$42:$E$48,MATCH(G205,'Overview - Section A'!$I$42:$I$48,0)),""),"d-mmm-yy")</f>
        <v>d-janv-yy to d-déc-yy</v>
      </c>
      <c r="D205" s="405"/>
      <c r="E205" s="405"/>
      <c r="F205" s="402" t="str">
        <f t="shared" si="10"/>
        <v/>
      </c>
      <c r="G205" s="406" t="s">
        <v>303</v>
      </c>
      <c r="H205" s="406">
        <v>44592</v>
      </c>
      <c r="I205" s="407" t="b">
        <f t="shared" si="11"/>
        <v>1</v>
      </c>
      <c r="J205" s="407" t="b">
        <f t="shared" si="12"/>
        <v>0</v>
      </c>
      <c r="K205" s="407" t="str">
        <f t="shared" si="13"/>
        <v>a1Ng000000C0uXqEAJ</v>
      </c>
      <c r="L205" s="408" t="s">
        <v>876</v>
      </c>
      <c r="M205" s="158"/>
      <c r="N205" s="79"/>
      <c r="AI205" s="5"/>
      <c r="AJ205" s="5"/>
      <c r="AK205" s="237"/>
    </row>
    <row r="206" spans="1:37" ht="18.75" customHeight="1" x14ac:dyDescent="0.2">
      <c r="A206" s="312">
        <v>29</v>
      </c>
      <c r="B206" s="324" t="str">
        <f t="shared" si="9"/>
        <v/>
      </c>
      <c r="C206" s="392" t="str">
        <f>TEXT(IFERROR(INDEX('Overview - Section A'!$A$42:$A$48,MATCH(G206,'Overview - Section A'!$I$42:$I$48,0)),""),"d-mmm-yy") &amp;" to " &amp; TEXT(IFERROR(INDEX('Overview - Section A'!$E$42:$E$48,MATCH(G206,'Overview - Section A'!$I$42:$I$48,0)),""),"d-mmm-yy")</f>
        <v>d-janv-yy to d-déc-yy</v>
      </c>
      <c r="D206" s="405"/>
      <c r="E206" s="405"/>
      <c r="F206" s="402" t="str">
        <f t="shared" si="10"/>
        <v/>
      </c>
      <c r="G206" s="406" t="s">
        <v>297</v>
      </c>
      <c r="H206" s="406">
        <v>43496</v>
      </c>
      <c r="I206" s="407" t="b">
        <f t="shared" si="11"/>
        <v>1</v>
      </c>
      <c r="J206" s="407" t="b">
        <f t="shared" si="12"/>
        <v>0</v>
      </c>
      <c r="K206" s="407" t="str">
        <f t="shared" si="13"/>
        <v>a1Ng000000C0uXrEAJ</v>
      </c>
      <c r="L206" s="408" t="s">
        <v>877</v>
      </c>
      <c r="M206" s="158"/>
      <c r="N206" s="79"/>
      <c r="AI206" s="5"/>
      <c r="AJ206" s="5"/>
      <c r="AK206" s="237"/>
    </row>
    <row r="207" spans="1:37" ht="18.75" customHeight="1" x14ac:dyDescent="0.2">
      <c r="A207" s="312">
        <v>29</v>
      </c>
      <c r="B207" s="324" t="str">
        <f t="shared" si="9"/>
        <v/>
      </c>
      <c r="C207" s="392" t="str">
        <f>TEXT(IFERROR(INDEX('Overview - Section A'!$A$42:$A$48,MATCH(G207,'Overview - Section A'!$I$42:$I$48,0)),""),"d-mmm-yy") &amp;" to " &amp; TEXT(IFERROR(INDEX('Overview - Section A'!$E$42:$E$48,MATCH(G207,'Overview - Section A'!$I$42:$I$48,0)),""),"d-mmm-yy")</f>
        <v>d-janv-yy to d-déc-yy</v>
      </c>
      <c r="D207" s="405"/>
      <c r="E207" s="405"/>
      <c r="F207" s="402" t="str">
        <f t="shared" si="10"/>
        <v/>
      </c>
      <c r="G207" s="406" t="s">
        <v>299</v>
      </c>
      <c r="H207" s="406">
        <v>43861</v>
      </c>
      <c r="I207" s="407" t="b">
        <f t="shared" si="11"/>
        <v>1</v>
      </c>
      <c r="J207" s="407" t="b">
        <f t="shared" si="12"/>
        <v>0</v>
      </c>
      <c r="K207" s="407" t="str">
        <f t="shared" si="13"/>
        <v>a1Ng000000C0uXrEAJ</v>
      </c>
      <c r="L207" s="408" t="s">
        <v>878</v>
      </c>
      <c r="M207" s="158"/>
      <c r="N207" s="79"/>
      <c r="AI207" s="5"/>
      <c r="AJ207" s="5"/>
      <c r="AK207" s="237"/>
    </row>
    <row r="208" spans="1:37" ht="18.75" customHeight="1" x14ac:dyDescent="0.2">
      <c r="A208" s="312">
        <v>29</v>
      </c>
      <c r="B208" s="324" t="str">
        <f t="shared" si="9"/>
        <v/>
      </c>
      <c r="C208" s="392" t="str">
        <f>TEXT(IFERROR(INDEX('Overview - Section A'!$A$42:$A$48,MATCH(G208,'Overview - Section A'!$I$42:$I$48,0)),""),"d-mmm-yy") &amp;" to " &amp; TEXT(IFERROR(INDEX('Overview - Section A'!$E$42:$E$48,MATCH(G208,'Overview - Section A'!$I$42:$I$48,0)),""),"d-mmm-yy")</f>
        <v>d-janv-yy to d-déc-yy</v>
      </c>
      <c r="D208" s="405"/>
      <c r="E208" s="405"/>
      <c r="F208" s="402" t="str">
        <f t="shared" si="10"/>
        <v/>
      </c>
      <c r="G208" s="406" t="s">
        <v>301</v>
      </c>
      <c r="H208" s="406">
        <v>44227</v>
      </c>
      <c r="I208" s="407" t="b">
        <f t="shared" si="11"/>
        <v>1</v>
      </c>
      <c r="J208" s="407" t="b">
        <f t="shared" si="12"/>
        <v>0</v>
      </c>
      <c r="K208" s="407" t="str">
        <f t="shared" si="13"/>
        <v>a1Ng000000C0uXrEAJ</v>
      </c>
      <c r="L208" s="408" t="s">
        <v>879</v>
      </c>
      <c r="M208" s="158"/>
      <c r="N208" s="79"/>
      <c r="AI208" s="5"/>
      <c r="AJ208" s="5"/>
      <c r="AK208" s="237"/>
    </row>
    <row r="209" spans="1:37" ht="18.75" customHeight="1" x14ac:dyDescent="0.2">
      <c r="A209" s="312">
        <v>29</v>
      </c>
      <c r="B209" s="324" t="str">
        <f t="shared" si="9"/>
        <v/>
      </c>
      <c r="C209" s="392" t="str">
        <f>TEXT(IFERROR(INDEX('Overview - Section A'!$A$42:$A$48,MATCH(G209,'Overview - Section A'!$I$42:$I$48,0)),""),"d-mmm-yy") &amp;" to " &amp; TEXT(IFERROR(INDEX('Overview - Section A'!$E$42:$E$48,MATCH(G209,'Overview - Section A'!$I$42:$I$48,0)),""),"d-mmm-yy")</f>
        <v>d-janv-yy to d-déc-yy</v>
      </c>
      <c r="D209" s="405"/>
      <c r="E209" s="405"/>
      <c r="F209" s="402" t="str">
        <f t="shared" si="10"/>
        <v/>
      </c>
      <c r="G209" s="406" t="s">
        <v>303</v>
      </c>
      <c r="H209" s="406">
        <v>44592</v>
      </c>
      <c r="I209" s="407" t="b">
        <f t="shared" si="11"/>
        <v>1</v>
      </c>
      <c r="J209" s="407" t="b">
        <f t="shared" si="12"/>
        <v>0</v>
      </c>
      <c r="K209" s="407" t="str">
        <f t="shared" si="13"/>
        <v>a1Ng000000C0uXrEAJ</v>
      </c>
      <c r="L209" s="408" t="s">
        <v>880</v>
      </c>
      <c r="M209" s="158"/>
      <c r="N209" s="79"/>
      <c r="AI209" s="5"/>
      <c r="AJ209" s="5"/>
      <c r="AK209" s="237"/>
    </row>
    <row r="210" spans="1:37" ht="18.75" customHeight="1" x14ac:dyDescent="0.2">
      <c r="A210" s="312">
        <v>30</v>
      </c>
      <c r="B210" s="324" t="str">
        <f t="shared" si="9"/>
        <v/>
      </c>
      <c r="C210" s="392" t="str">
        <f>TEXT(IFERROR(INDEX('Overview - Section A'!$A$42:$A$48,MATCH(G210,'Overview - Section A'!$I$42:$I$48,0)),""),"d-mmm-yy") &amp;" to " &amp; TEXT(IFERROR(INDEX('Overview - Section A'!$E$42:$E$48,MATCH(G210,'Overview - Section A'!$I$42:$I$48,0)),""),"d-mmm-yy")</f>
        <v>d-janv-yy to d-déc-yy</v>
      </c>
      <c r="D210" s="405"/>
      <c r="E210" s="405"/>
      <c r="F210" s="402" t="str">
        <f t="shared" si="10"/>
        <v/>
      </c>
      <c r="G210" s="406" t="s">
        <v>297</v>
      </c>
      <c r="H210" s="406">
        <v>43496</v>
      </c>
      <c r="I210" s="407" t="b">
        <f t="shared" si="11"/>
        <v>1</v>
      </c>
      <c r="J210" s="407" t="b">
        <f t="shared" si="12"/>
        <v>0</v>
      </c>
      <c r="K210" s="407" t="str">
        <f t="shared" si="13"/>
        <v>a1Ng000000C0uXsEAJ</v>
      </c>
      <c r="L210" s="408" t="s">
        <v>881</v>
      </c>
      <c r="M210" s="158"/>
      <c r="N210" s="79"/>
      <c r="AI210" s="5"/>
      <c r="AJ210" s="5"/>
      <c r="AK210" s="237"/>
    </row>
    <row r="211" spans="1:37" ht="18.75" customHeight="1" x14ac:dyDescent="0.2">
      <c r="A211" s="312">
        <v>30</v>
      </c>
      <c r="B211" s="324" t="str">
        <f t="shared" si="9"/>
        <v/>
      </c>
      <c r="C211" s="392" t="str">
        <f>TEXT(IFERROR(INDEX('Overview - Section A'!$A$42:$A$48,MATCH(G211,'Overview - Section A'!$I$42:$I$48,0)),""),"d-mmm-yy") &amp;" to " &amp; TEXT(IFERROR(INDEX('Overview - Section A'!$E$42:$E$48,MATCH(G211,'Overview - Section A'!$I$42:$I$48,0)),""),"d-mmm-yy")</f>
        <v>d-janv-yy to d-déc-yy</v>
      </c>
      <c r="D211" s="405"/>
      <c r="E211" s="405"/>
      <c r="F211" s="402" t="str">
        <f t="shared" si="10"/>
        <v/>
      </c>
      <c r="G211" s="406" t="s">
        <v>299</v>
      </c>
      <c r="H211" s="406">
        <v>43861</v>
      </c>
      <c r="I211" s="407" t="b">
        <f t="shared" si="11"/>
        <v>1</v>
      </c>
      <c r="J211" s="407" t="b">
        <f t="shared" si="12"/>
        <v>0</v>
      </c>
      <c r="K211" s="407" t="str">
        <f t="shared" si="13"/>
        <v>a1Ng000000C0uXsEAJ</v>
      </c>
      <c r="L211" s="408" t="s">
        <v>882</v>
      </c>
      <c r="M211" s="158"/>
      <c r="N211" s="79"/>
      <c r="AI211" s="5"/>
      <c r="AJ211" s="5"/>
      <c r="AK211" s="237"/>
    </row>
    <row r="212" spans="1:37" ht="18.75" customHeight="1" x14ac:dyDescent="0.2">
      <c r="A212" s="312">
        <v>30</v>
      </c>
      <c r="B212" s="324" t="str">
        <f t="shared" si="9"/>
        <v/>
      </c>
      <c r="C212" s="392" t="str">
        <f>TEXT(IFERROR(INDEX('Overview - Section A'!$A$42:$A$48,MATCH(G212,'Overview - Section A'!$I$42:$I$48,0)),""),"d-mmm-yy") &amp;" to " &amp; TEXT(IFERROR(INDEX('Overview - Section A'!$E$42:$E$48,MATCH(G212,'Overview - Section A'!$I$42:$I$48,0)),""),"d-mmm-yy")</f>
        <v>d-janv-yy to d-déc-yy</v>
      </c>
      <c r="D212" s="405"/>
      <c r="E212" s="405"/>
      <c r="F212" s="402" t="str">
        <f t="shared" si="10"/>
        <v/>
      </c>
      <c r="G212" s="406" t="s">
        <v>301</v>
      </c>
      <c r="H212" s="406">
        <v>44227</v>
      </c>
      <c r="I212" s="407" t="b">
        <f t="shared" si="11"/>
        <v>1</v>
      </c>
      <c r="J212" s="407" t="b">
        <f t="shared" si="12"/>
        <v>0</v>
      </c>
      <c r="K212" s="407" t="str">
        <f t="shared" si="13"/>
        <v>a1Ng000000C0uXsEAJ</v>
      </c>
      <c r="L212" s="408" t="s">
        <v>883</v>
      </c>
      <c r="M212" s="158"/>
      <c r="N212" s="79"/>
      <c r="AI212" s="5"/>
      <c r="AJ212" s="5"/>
      <c r="AK212" s="237"/>
    </row>
    <row r="213" spans="1:37" ht="18.75" customHeight="1" x14ac:dyDescent="0.2">
      <c r="A213" s="312">
        <v>30</v>
      </c>
      <c r="B213" s="324" t="str">
        <f t="shared" si="9"/>
        <v/>
      </c>
      <c r="C213" s="392" t="str">
        <f>TEXT(IFERROR(INDEX('Overview - Section A'!$A$42:$A$48,MATCH(G213,'Overview - Section A'!$I$42:$I$48,0)),""),"d-mmm-yy") &amp;" to " &amp; TEXT(IFERROR(INDEX('Overview - Section A'!$E$42:$E$48,MATCH(G213,'Overview - Section A'!$I$42:$I$48,0)),""),"d-mmm-yy")</f>
        <v>d-janv-yy to d-déc-yy</v>
      </c>
      <c r="D213" s="405"/>
      <c r="E213" s="405"/>
      <c r="F213" s="402" t="str">
        <f t="shared" si="10"/>
        <v/>
      </c>
      <c r="G213" s="406" t="s">
        <v>303</v>
      </c>
      <c r="H213" s="406">
        <v>44592</v>
      </c>
      <c r="I213" s="407" t="b">
        <f t="shared" si="11"/>
        <v>1</v>
      </c>
      <c r="J213" s="407" t="b">
        <f t="shared" si="12"/>
        <v>0</v>
      </c>
      <c r="K213" s="407" t="str">
        <f t="shared" si="13"/>
        <v>a1Ng000000C0uXsEAJ</v>
      </c>
      <c r="L213" s="408" t="s">
        <v>884</v>
      </c>
      <c r="M213" s="158"/>
      <c r="N213" s="79"/>
      <c r="AI213" s="5"/>
      <c r="AJ213" s="5"/>
      <c r="AK213" s="237"/>
    </row>
    <row r="214" spans="1:37" ht="18.75" customHeight="1" x14ac:dyDescent="0.2">
      <c r="A214" s="312">
        <v>31</v>
      </c>
      <c r="B214" s="324" t="str">
        <f t="shared" si="9"/>
        <v/>
      </c>
      <c r="C214" s="392" t="str">
        <f>TEXT(IFERROR(INDEX('Overview - Section A'!$A$42:$A$48,MATCH(G214,'Overview - Section A'!$I$42:$I$48,0)),""),"d-mmm-yy") &amp;" to " &amp; TEXT(IFERROR(INDEX('Overview - Section A'!$E$42:$E$48,MATCH(G214,'Overview - Section A'!$I$42:$I$48,0)),""),"d-mmm-yy")</f>
        <v>d-janv-yy to d-déc-yy</v>
      </c>
      <c r="D214" s="405"/>
      <c r="E214" s="405"/>
      <c r="F214" s="402" t="str">
        <f t="shared" si="10"/>
        <v/>
      </c>
      <c r="G214" s="406" t="s">
        <v>297</v>
      </c>
      <c r="H214" s="406">
        <v>43496</v>
      </c>
      <c r="I214" s="407" t="b">
        <f t="shared" si="11"/>
        <v>1</v>
      </c>
      <c r="J214" s="407" t="b">
        <f t="shared" si="12"/>
        <v>0</v>
      </c>
      <c r="K214" s="407" t="str">
        <f t="shared" si="13"/>
        <v>a1Ng000000C0uXtEAJ</v>
      </c>
      <c r="L214" s="408" t="s">
        <v>885</v>
      </c>
      <c r="M214" s="158"/>
      <c r="N214" s="79"/>
      <c r="AI214" s="5"/>
      <c r="AJ214" s="5"/>
      <c r="AK214" s="237"/>
    </row>
    <row r="215" spans="1:37" ht="18.75" customHeight="1" x14ac:dyDescent="0.2">
      <c r="A215" s="312">
        <v>31</v>
      </c>
      <c r="B215" s="324" t="str">
        <f t="shared" si="9"/>
        <v/>
      </c>
      <c r="C215" s="392" t="str">
        <f>TEXT(IFERROR(INDEX('Overview - Section A'!$A$42:$A$48,MATCH(G215,'Overview - Section A'!$I$42:$I$48,0)),""),"d-mmm-yy") &amp;" to " &amp; TEXT(IFERROR(INDEX('Overview - Section A'!$E$42:$E$48,MATCH(G215,'Overview - Section A'!$I$42:$I$48,0)),""),"d-mmm-yy")</f>
        <v>d-janv-yy to d-déc-yy</v>
      </c>
      <c r="D215" s="405"/>
      <c r="E215" s="405"/>
      <c r="F215" s="402" t="str">
        <f t="shared" si="10"/>
        <v/>
      </c>
      <c r="G215" s="406" t="s">
        <v>299</v>
      </c>
      <c r="H215" s="406">
        <v>43861</v>
      </c>
      <c r="I215" s="407" t="b">
        <f t="shared" si="11"/>
        <v>1</v>
      </c>
      <c r="J215" s="407" t="b">
        <f t="shared" si="12"/>
        <v>0</v>
      </c>
      <c r="K215" s="407" t="str">
        <f t="shared" si="13"/>
        <v>a1Ng000000C0uXtEAJ</v>
      </c>
      <c r="L215" s="408" t="s">
        <v>886</v>
      </c>
      <c r="M215" s="158"/>
      <c r="N215" s="79"/>
      <c r="AI215" s="5"/>
      <c r="AJ215" s="5"/>
      <c r="AK215" s="237"/>
    </row>
    <row r="216" spans="1:37" ht="18.75" customHeight="1" x14ac:dyDescent="0.2">
      <c r="A216" s="312">
        <v>31</v>
      </c>
      <c r="B216" s="324" t="str">
        <f t="shared" si="9"/>
        <v/>
      </c>
      <c r="C216" s="392" t="str">
        <f>TEXT(IFERROR(INDEX('Overview - Section A'!$A$42:$A$48,MATCH(G216,'Overview - Section A'!$I$42:$I$48,0)),""),"d-mmm-yy") &amp;" to " &amp; TEXT(IFERROR(INDEX('Overview - Section A'!$E$42:$E$48,MATCH(G216,'Overview - Section A'!$I$42:$I$48,0)),""),"d-mmm-yy")</f>
        <v>d-janv-yy to d-déc-yy</v>
      </c>
      <c r="D216" s="405"/>
      <c r="E216" s="405"/>
      <c r="F216" s="402" t="str">
        <f t="shared" si="10"/>
        <v/>
      </c>
      <c r="G216" s="406" t="s">
        <v>301</v>
      </c>
      <c r="H216" s="406">
        <v>44227</v>
      </c>
      <c r="I216" s="407" t="b">
        <f t="shared" si="11"/>
        <v>1</v>
      </c>
      <c r="J216" s="407" t="b">
        <f t="shared" si="12"/>
        <v>0</v>
      </c>
      <c r="K216" s="407" t="str">
        <f t="shared" si="13"/>
        <v>a1Ng000000C0uXtEAJ</v>
      </c>
      <c r="L216" s="408" t="s">
        <v>887</v>
      </c>
      <c r="M216" s="158"/>
      <c r="N216" s="79"/>
      <c r="AI216" s="5"/>
      <c r="AJ216" s="5"/>
      <c r="AK216" s="237"/>
    </row>
    <row r="217" spans="1:37" ht="18.75" customHeight="1" x14ac:dyDescent="0.2">
      <c r="A217" s="312">
        <v>31</v>
      </c>
      <c r="B217" s="324" t="str">
        <f t="shared" si="9"/>
        <v/>
      </c>
      <c r="C217" s="392" t="str">
        <f>TEXT(IFERROR(INDEX('Overview - Section A'!$A$42:$A$48,MATCH(G217,'Overview - Section A'!$I$42:$I$48,0)),""),"d-mmm-yy") &amp;" to " &amp; TEXT(IFERROR(INDEX('Overview - Section A'!$E$42:$E$48,MATCH(G217,'Overview - Section A'!$I$42:$I$48,0)),""),"d-mmm-yy")</f>
        <v>d-janv-yy to d-déc-yy</v>
      </c>
      <c r="D217" s="405"/>
      <c r="E217" s="405"/>
      <c r="F217" s="402" t="str">
        <f t="shared" si="10"/>
        <v/>
      </c>
      <c r="G217" s="406" t="s">
        <v>303</v>
      </c>
      <c r="H217" s="406">
        <v>44592</v>
      </c>
      <c r="I217" s="407" t="b">
        <f t="shared" si="11"/>
        <v>1</v>
      </c>
      <c r="J217" s="407" t="b">
        <f t="shared" si="12"/>
        <v>0</v>
      </c>
      <c r="K217" s="407" t="str">
        <f t="shared" si="13"/>
        <v>a1Ng000000C0uXtEAJ</v>
      </c>
      <c r="L217" s="408" t="s">
        <v>888</v>
      </c>
      <c r="M217" s="158"/>
      <c r="N217" s="79"/>
      <c r="AI217" s="5"/>
      <c r="AJ217" s="5"/>
      <c r="AK217" s="237"/>
    </row>
    <row r="218" spans="1:37" ht="18.75" customHeight="1" x14ac:dyDescent="0.2">
      <c r="A218" s="312">
        <v>32</v>
      </c>
      <c r="B218" s="324" t="str">
        <f t="shared" si="9"/>
        <v/>
      </c>
      <c r="C218" s="392" t="str">
        <f>TEXT(IFERROR(INDEX('Overview - Section A'!$A$42:$A$48,MATCH(G218,'Overview - Section A'!$I$42:$I$48,0)),""),"d-mmm-yy") &amp;" to " &amp; TEXT(IFERROR(INDEX('Overview - Section A'!$E$42:$E$48,MATCH(G218,'Overview - Section A'!$I$42:$I$48,0)),""),"d-mmm-yy")</f>
        <v>d-janv-yy to d-déc-yy</v>
      </c>
      <c r="D218" s="405"/>
      <c r="E218" s="405"/>
      <c r="F218" s="402" t="str">
        <f t="shared" si="10"/>
        <v/>
      </c>
      <c r="G218" s="406" t="s">
        <v>297</v>
      </c>
      <c r="H218" s="406">
        <v>43496</v>
      </c>
      <c r="I218" s="407" t="b">
        <f t="shared" si="11"/>
        <v>1</v>
      </c>
      <c r="J218" s="407" t="b">
        <f t="shared" si="12"/>
        <v>0</v>
      </c>
      <c r="K218" s="407" t="str">
        <f t="shared" si="13"/>
        <v>a1Ng000000C0uXuEAJ</v>
      </c>
      <c r="L218" s="408" t="s">
        <v>889</v>
      </c>
      <c r="M218" s="158"/>
      <c r="N218" s="79"/>
      <c r="AI218" s="5"/>
      <c r="AJ218" s="5"/>
      <c r="AK218" s="237"/>
    </row>
    <row r="219" spans="1:37" ht="18.75" customHeight="1" x14ac:dyDescent="0.2">
      <c r="A219" s="312">
        <v>32</v>
      </c>
      <c r="B219" s="324" t="str">
        <f t="shared" si="9"/>
        <v/>
      </c>
      <c r="C219" s="392" t="str">
        <f>TEXT(IFERROR(INDEX('Overview - Section A'!$A$42:$A$48,MATCH(G219,'Overview - Section A'!$I$42:$I$48,0)),""),"d-mmm-yy") &amp;" to " &amp; TEXT(IFERROR(INDEX('Overview - Section A'!$E$42:$E$48,MATCH(G219,'Overview - Section A'!$I$42:$I$48,0)),""),"d-mmm-yy")</f>
        <v>d-janv-yy to d-déc-yy</v>
      </c>
      <c r="D219" s="405"/>
      <c r="E219" s="405"/>
      <c r="F219" s="402" t="str">
        <f t="shared" si="10"/>
        <v/>
      </c>
      <c r="G219" s="406" t="s">
        <v>299</v>
      </c>
      <c r="H219" s="406">
        <v>43861</v>
      </c>
      <c r="I219" s="407" t="b">
        <f t="shared" si="11"/>
        <v>1</v>
      </c>
      <c r="J219" s="407" t="b">
        <f t="shared" si="12"/>
        <v>0</v>
      </c>
      <c r="K219" s="407" t="str">
        <f t="shared" si="13"/>
        <v>a1Ng000000C0uXuEAJ</v>
      </c>
      <c r="L219" s="408" t="s">
        <v>890</v>
      </c>
      <c r="M219" s="158"/>
      <c r="N219" s="79"/>
      <c r="AI219" s="5"/>
      <c r="AJ219" s="5"/>
      <c r="AK219" s="237"/>
    </row>
    <row r="220" spans="1:37" ht="18.75" customHeight="1" x14ac:dyDescent="0.2">
      <c r="A220" s="312">
        <v>32</v>
      </c>
      <c r="B220" s="324" t="str">
        <f t="shared" si="9"/>
        <v/>
      </c>
      <c r="C220" s="392" t="str">
        <f>TEXT(IFERROR(INDEX('Overview - Section A'!$A$42:$A$48,MATCH(G220,'Overview - Section A'!$I$42:$I$48,0)),""),"d-mmm-yy") &amp;" to " &amp; TEXT(IFERROR(INDEX('Overview - Section A'!$E$42:$E$48,MATCH(G220,'Overview - Section A'!$I$42:$I$48,0)),""),"d-mmm-yy")</f>
        <v>d-janv-yy to d-déc-yy</v>
      </c>
      <c r="D220" s="405"/>
      <c r="E220" s="405"/>
      <c r="F220" s="402" t="str">
        <f t="shared" si="10"/>
        <v/>
      </c>
      <c r="G220" s="406" t="s">
        <v>301</v>
      </c>
      <c r="H220" s="406">
        <v>44227</v>
      </c>
      <c r="I220" s="407" t="b">
        <f t="shared" si="11"/>
        <v>1</v>
      </c>
      <c r="J220" s="407" t="b">
        <f t="shared" si="12"/>
        <v>0</v>
      </c>
      <c r="K220" s="407" t="str">
        <f t="shared" si="13"/>
        <v>a1Ng000000C0uXuEAJ</v>
      </c>
      <c r="L220" s="408" t="s">
        <v>891</v>
      </c>
      <c r="M220" s="158"/>
      <c r="N220" s="79"/>
      <c r="AI220" s="5"/>
      <c r="AJ220" s="5"/>
      <c r="AK220" s="237"/>
    </row>
    <row r="221" spans="1:37" ht="18.75" customHeight="1" x14ac:dyDescent="0.2">
      <c r="A221" s="312">
        <v>32</v>
      </c>
      <c r="B221" s="324" t="str">
        <f t="shared" si="9"/>
        <v/>
      </c>
      <c r="C221" s="392" t="str">
        <f>TEXT(IFERROR(INDEX('Overview - Section A'!$A$42:$A$48,MATCH(G221,'Overview - Section A'!$I$42:$I$48,0)),""),"d-mmm-yy") &amp;" to " &amp; TEXT(IFERROR(INDEX('Overview - Section A'!$E$42:$E$48,MATCH(G221,'Overview - Section A'!$I$42:$I$48,0)),""),"d-mmm-yy")</f>
        <v>d-janv-yy to d-déc-yy</v>
      </c>
      <c r="D221" s="405"/>
      <c r="E221" s="405"/>
      <c r="F221" s="402" t="str">
        <f t="shared" si="10"/>
        <v/>
      </c>
      <c r="G221" s="406" t="s">
        <v>303</v>
      </c>
      <c r="H221" s="406">
        <v>44592</v>
      </c>
      <c r="I221" s="407" t="b">
        <f t="shared" si="11"/>
        <v>1</v>
      </c>
      <c r="J221" s="407" t="b">
        <f t="shared" si="12"/>
        <v>0</v>
      </c>
      <c r="K221" s="407" t="str">
        <f t="shared" si="13"/>
        <v>a1Ng000000C0uXuEAJ</v>
      </c>
      <c r="L221" s="408" t="s">
        <v>892</v>
      </c>
      <c r="M221" s="158"/>
      <c r="N221" s="79"/>
      <c r="AI221" s="5"/>
      <c r="AJ221" s="5"/>
      <c r="AK221" s="237"/>
    </row>
    <row r="222" spans="1:37" ht="18.75" customHeight="1" x14ac:dyDescent="0.2">
      <c r="A222" s="312">
        <v>33</v>
      </c>
      <c r="B222" s="324" t="str">
        <f t="shared" ref="B222:B285" si="14">IF(A222=A221,"",IF(VLOOKUP(A222,$A$8:$D$90,4,FALSE)=0,"",VLOOKUP(A222,$A$8:$D$90,4,FALSE)))</f>
        <v/>
      </c>
      <c r="C222" s="392" t="str">
        <f>TEXT(IFERROR(INDEX('Overview - Section A'!$A$42:$A$48,MATCH(G222,'Overview - Section A'!$I$42:$I$48,0)),""),"d-mmm-yy") &amp;" to " &amp; TEXT(IFERROR(INDEX('Overview - Section A'!$E$42:$E$48,MATCH(G222,'Overview - Section A'!$I$42:$I$48,0)),""),"d-mmm-yy")</f>
        <v>d-janv-yy to d-déc-yy</v>
      </c>
      <c r="D222" s="405"/>
      <c r="E222" s="405"/>
      <c r="F222" s="402" t="str">
        <f t="shared" ref="F222:F285" si="15">IF(VLOOKUP(A222,$A$8:$D$90,4,FALSE)=0,"",VLOOKUP(A222,$A$8:$D$90,4,FALSE))</f>
        <v/>
      </c>
      <c r="G222" s="406" t="s">
        <v>297</v>
      </c>
      <c r="H222" s="406">
        <v>43496</v>
      </c>
      <c r="I222" s="407" t="b">
        <f t="shared" ref="I222:I285" si="16">IFERROR(TRUE,FALSE)</f>
        <v>1</v>
      </c>
      <c r="J222" s="407" t="b">
        <f t="shared" ref="J222:J285" si="17">IFERROR(IF(F222&lt;&gt;"",TRUE,FALSE),FALSE)</f>
        <v>0</v>
      </c>
      <c r="K222" s="407" t="str">
        <f t="shared" ref="K222:K285" si="18">IFERROR(VLOOKUP(A222,$A$8:$T$90,20,FALSE),"")</f>
        <v>a1Ng000000C0uXvEAJ</v>
      </c>
      <c r="L222" s="408" t="s">
        <v>893</v>
      </c>
      <c r="M222" s="158"/>
      <c r="N222" s="79"/>
      <c r="AI222" s="5"/>
      <c r="AJ222" s="5"/>
      <c r="AK222" s="237"/>
    </row>
    <row r="223" spans="1:37" ht="18.75" customHeight="1" x14ac:dyDescent="0.2">
      <c r="A223" s="312">
        <v>33</v>
      </c>
      <c r="B223" s="324" t="str">
        <f t="shared" si="14"/>
        <v/>
      </c>
      <c r="C223" s="392" t="str">
        <f>TEXT(IFERROR(INDEX('Overview - Section A'!$A$42:$A$48,MATCH(G223,'Overview - Section A'!$I$42:$I$48,0)),""),"d-mmm-yy") &amp;" to " &amp; TEXT(IFERROR(INDEX('Overview - Section A'!$E$42:$E$48,MATCH(G223,'Overview - Section A'!$I$42:$I$48,0)),""),"d-mmm-yy")</f>
        <v>d-janv-yy to d-déc-yy</v>
      </c>
      <c r="D223" s="405"/>
      <c r="E223" s="405"/>
      <c r="F223" s="402" t="str">
        <f t="shared" si="15"/>
        <v/>
      </c>
      <c r="G223" s="406" t="s">
        <v>299</v>
      </c>
      <c r="H223" s="406">
        <v>43861</v>
      </c>
      <c r="I223" s="407" t="b">
        <f t="shared" si="16"/>
        <v>1</v>
      </c>
      <c r="J223" s="407" t="b">
        <f t="shared" si="17"/>
        <v>0</v>
      </c>
      <c r="K223" s="407" t="str">
        <f t="shared" si="18"/>
        <v>a1Ng000000C0uXvEAJ</v>
      </c>
      <c r="L223" s="408" t="s">
        <v>894</v>
      </c>
      <c r="M223" s="158"/>
      <c r="N223" s="79"/>
      <c r="AI223" s="5"/>
      <c r="AJ223" s="5"/>
      <c r="AK223" s="237"/>
    </row>
    <row r="224" spans="1:37" ht="18.75" customHeight="1" x14ac:dyDescent="0.2">
      <c r="A224" s="312">
        <v>33</v>
      </c>
      <c r="B224" s="324" t="str">
        <f t="shared" si="14"/>
        <v/>
      </c>
      <c r="C224" s="392" t="str">
        <f>TEXT(IFERROR(INDEX('Overview - Section A'!$A$42:$A$48,MATCH(G224,'Overview - Section A'!$I$42:$I$48,0)),""),"d-mmm-yy") &amp;" to " &amp; TEXT(IFERROR(INDEX('Overview - Section A'!$E$42:$E$48,MATCH(G224,'Overview - Section A'!$I$42:$I$48,0)),""),"d-mmm-yy")</f>
        <v>d-janv-yy to d-déc-yy</v>
      </c>
      <c r="D224" s="405"/>
      <c r="E224" s="405"/>
      <c r="F224" s="402" t="str">
        <f t="shared" si="15"/>
        <v/>
      </c>
      <c r="G224" s="406" t="s">
        <v>301</v>
      </c>
      <c r="H224" s="406">
        <v>44227</v>
      </c>
      <c r="I224" s="407" t="b">
        <f t="shared" si="16"/>
        <v>1</v>
      </c>
      <c r="J224" s="407" t="b">
        <f t="shared" si="17"/>
        <v>0</v>
      </c>
      <c r="K224" s="407" t="str">
        <f t="shared" si="18"/>
        <v>a1Ng000000C0uXvEAJ</v>
      </c>
      <c r="L224" s="408" t="s">
        <v>895</v>
      </c>
      <c r="M224" s="158"/>
      <c r="N224" s="79"/>
      <c r="AI224" s="5"/>
      <c r="AJ224" s="5"/>
      <c r="AK224" s="237"/>
    </row>
    <row r="225" spans="1:37" ht="18.75" customHeight="1" x14ac:dyDescent="0.2">
      <c r="A225" s="312">
        <v>33</v>
      </c>
      <c r="B225" s="324" t="str">
        <f t="shared" si="14"/>
        <v/>
      </c>
      <c r="C225" s="392" t="str">
        <f>TEXT(IFERROR(INDEX('Overview - Section A'!$A$42:$A$48,MATCH(G225,'Overview - Section A'!$I$42:$I$48,0)),""),"d-mmm-yy") &amp;" to " &amp; TEXT(IFERROR(INDEX('Overview - Section A'!$E$42:$E$48,MATCH(G225,'Overview - Section A'!$I$42:$I$48,0)),""),"d-mmm-yy")</f>
        <v>d-janv-yy to d-déc-yy</v>
      </c>
      <c r="D225" s="405"/>
      <c r="E225" s="405"/>
      <c r="F225" s="402" t="str">
        <f t="shared" si="15"/>
        <v/>
      </c>
      <c r="G225" s="406" t="s">
        <v>303</v>
      </c>
      <c r="H225" s="406">
        <v>44592</v>
      </c>
      <c r="I225" s="407" t="b">
        <f t="shared" si="16"/>
        <v>1</v>
      </c>
      <c r="J225" s="407" t="b">
        <f t="shared" si="17"/>
        <v>0</v>
      </c>
      <c r="K225" s="407" t="str">
        <f t="shared" si="18"/>
        <v>a1Ng000000C0uXvEAJ</v>
      </c>
      <c r="L225" s="408" t="s">
        <v>896</v>
      </c>
      <c r="M225" s="158"/>
      <c r="N225" s="79"/>
      <c r="AI225" s="5"/>
      <c r="AJ225" s="5"/>
      <c r="AK225" s="237"/>
    </row>
    <row r="226" spans="1:37" ht="18.75" customHeight="1" x14ac:dyDescent="0.2">
      <c r="A226" s="312">
        <v>34</v>
      </c>
      <c r="B226" s="324" t="str">
        <f t="shared" si="14"/>
        <v/>
      </c>
      <c r="C226" s="392" t="str">
        <f>TEXT(IFERROR(INDEX('Overview - Section A'!$A$42:$A$48,MATCH(G226,'Overview - Section A'!$I$42:$I$48,0)),""),"d-mmm-yy") &amp;" to " &amp; TEXT(IFERROR(INDEX('Overview - Section A'!$E$42:$E$48,MATCH(G226,'Overview - Section A'!$I$42:$I$48,0)),""),"d-mmm-yy")</f>
        <v>d-janv-yy to d-déc-yy</v>
      </c>
      <c r="D226" s="405"/>
      <c r="E226" s="405"/>
      <c r="F226" s="402" t="str">
        <f t="shared" si="15"/>
        <v/>
      </c>
      <c r="G226" s="406" t="s">
        <v>297</v>
      </c>
      <c r="H226" s="406">
        <v>43496</v>
      </c>
      <c r="I226" s="407" t="b">
        <f t="shared" si="16"/>
        <v>1</v>
      </c>
      <c r="J226" s="407" t="b">
        <f t="shared" si="17"/>
        <v>0</v>
      </c>
      <c r="K226" s="407" t="str">
        <f t="shared" si="18"/>
        <v>a1Ng000000C0uXwEAJ</v>
      </c>
      <c r="L226" s="408" t="s">
        <v>897</v>
      </c>
      <c r="M226" s="158"/>
      <c r="N226" s="79"/>
      <c r="AI226" s="5"/>
      <c r="AJ226" s="5"/>
      <c r="AK226" s="237"/>
    </row>
    <row r="227" spans="1:37" ht="18.75" customHeight="1" x14ac:dyDescent="0.2">
      <c r="A227" s="312">
        <v>34</v>
      </c>
      <c r="B227" s="324" t="str">
        <f t="shared" si="14"/>
        <v/>
      </c>
      <c r="C227" s="392" t="str">
        <f>TEXT(IFERROR(INDEX('Overview - Section A'!$A$42:$A$48,MATCH(G227,'Overview - Section A'!$I$42:$I$48,0)),""),"d-mmm-yy") &amp;" to " &amp; TEXT(IFERROR(INDEX('Overview - Section A'!$E$42:$E$48,MATCH(G227,'Overview - Section A'!$I$42:$I$48,0)),""),"d-mmm-yy")</f>
        <v>d-janv-yy to d-déc-yy</v>
      </c>
      <c r="D227" s="405"/>
      <c r="E227" s="405"/>
      <c r="F227" s="402" t="str">
        <f t="shared" si="15"/>
        <v/>
      </c>
      <c r="G227" s="406" t="s">
        <v>299</v>
      </c>
      <c r="H227" s="406">
        <v>43861</v>
      </c>
      <c r="I227" s="407" t="b">
        <f t="shared" si="16"/>
        <v>1</v>
      </c>
      <c r="J227" s="407" t="b">
        <f t="shared" si="17"/>
        <v>0</v>
      </c>
      <c r="K227" s="407" t="str">
        <f t="shared" si="18"/>
        <v>a1Ng000000C0uXwEAJ</v>
      </c>
      <c r="L227" s="408" t="s">
        <v>898</v>
      </c>
      <c r="M227" s="158"/>
      <c r="N227" s="79"/>
      <c r="AI227" s="5"/>
      <c r="AJ227" s="5"/>
      <c r="AK227" s="237"/>
    </row>
    <row r="228" spans="1:37" ht="18.75" customHeight="1" x14ac:dyDescent="0.2">
      <c r="A228" s="312">
        <v>34</v>
      </c>
      <c r="B228" s="324" t="str">
        <f t="shared" si="14"/>
        <v/>
      </c>
      <c r="C228" s="392" t="str">
        <f>TEXT(IFERROR(INDEX('Overview - Section A'!$A$42:$A$48,MATCH(G228,'Overview - Section A'!$I$42:$I$48,0)),""),"d-mmm-yy") &amp;" to " &amp; TEXT(IFERROR(INDEX('Overview - Section A'!$E$42:$E$48,MATCH(G228,'Overview - Section A'!$I$42:$I$48,0)),""),"d-mmm-yy")</f>
        <v>d-janv-yy to d-déc-yy</v>
      </c>
      <c r="D228" s="405"/>
      <c r="E228" s="405"/>
      <c r="F228" s="402" t="str">
        <f t="shared" si="15"/>
        <v/>
      </c>
      <c r="G228" s="406" t="s">
        <v>301</v>
      </c>
      <c r="H228" s="406">
        <v>44227</v>
      </c>
      <c r="I228" s="407" t="b">
        <f t="shared" si="16"/>
        <v>1</v>
      </c>
      <c r="J228" s="407" t="b">
        <f t="shared" si="17"/>
        <v>0</v>
      </c>
      <c r="K228" s="407" t="str">
        <f t="shared" si="18"/>
        <v>a1Ng000000C0uXwEAJ</v>
      </c>
      <c r="L228" s="408" t="s">
        <v>899</v>
      </c>
      <c r="M228" s="158"/>
      <c r="N228" s="79"/>
      <c r="AI228" s="5"/>
      <c r="AJ228" s="5"/>
      <c r="AK228" s="237"/>
    </row>
    <row r="229" spans="1:37" ht="18.75" customHeight="1" x14ac:dyDescent="0.2">
      <c r="A229" s="312">
        <v>34</v>
      </c>
      <c r="B229" s="324" t="str">
        <f t="shared" si="14"/>
        <v/>
      </c>
      <c r="C229" s="392" t="str">
        <f>TEXT(IFERROR(INDEX('Overview - Section A'!$A$42:$A$48,MATCH(G229,'Overview - Section A'!$I$42:$I$48,0)),""),"d-mmm-yy") &amp;" to " &amp; TEXT(IFERROR(INDEX('Overview - Section A'!$E$42:$E$48,MATCH(G229,'Overview - Section A'!$I$42:$I$48,0)),""),"d-mmm-yy")</f>
        <v>d-janv-yy to d-déc-yy</v>
      </c>
      <c r="D229" s="405"/>
      <c r="E229" s="405"/>
      <c r="F229" s="402" t="str">
        <f t="shared" si="15"/>
        <v/>
      </c>
      <c r="G229" s="406" t="s">
        <v>303</v>
      </c>
      <c r="H229" s="406">
        <v>44592</v>
      </c>
      <c r="I229" s="407" t="b">
        <f t="shared" si="16"/>
        <v>1</v>
      </c>
      <c r="J229" s="407" t="b">
        <f t="shared" si="17"/>
        <v>0</v>
      </c>
      <c r="K229" s="407" t="str">
        <f t="shared" si="18"/>
        <v>a1Ng000000C0uXwEAJ</v>
      </c>
      <c r="L229" s="408" t="s">
        <v>900</v>
      </c>
      <c r="M229" s="158"/>
      <c r="N229" s="79"/>
      <c r="AI229" s="5"/>
      <c r="AJ229" s="5"/>
      <c r="AK229" s="237"/>
    </row>
    <row r="230" spans="1:37" ht="18.75" customHeight="1" x14ac:dyDescent="0.2">
      <c r="A230" s="312">
        <v>35</v>
      </c>
      <c r="B230" s="324" t="str">
        <f t="shared" si="14"/>
        <v/>
      </c>
      <c r="C230" s="392" t="str">
        <f>TEXT(IFERROR(INDEX('Overview - Section A'!$A$42:$A$48,MATCH(G230,'Overview - Section A'!$I$42:$I$48,0)),""),"d-mmm-yy") &amp;" to " &amp; TEXT(IFERROR(INDEX('Overview - Section A'!$E$42:$E$48,MATCH(G230,'Overview - Section A'!$I$42:$I$48,0)),""),"d-mmm-yy")</f>
        <v>d-janv-yy to d-déc-yy</v>
      </c>
      <c r="D230" s="405"/>
      <c r="E230" s="405"/>
      <c r="F230" s="402" t="str">
        <f t="shared" si="15"/>
        <v/>
      </c>
      <c r="G230" s="406" t="s">
        <v>297</v>
      </c>
      <c r="H230" s="406">
        <v>43496</v>
      </c>
      <c r="I230" s="407" t="b">
        <f t="shared" si="16"/>
        <v>1</v>
      </c>
      <c r="J230" s="407" t="b">
        <f t="shared" si="17"/>
        <v>0</v>
      </c>
      <c r="K230" s="407" t="str">
        <f t="shared" si="18"/>
        <v>a1Ng000000C0uXxEAJ</v>
      </c>
      <c r="L230" s="408" t="s">
        <v>901</v>
      </c>
      <c r="M230" s="158"/>
      <c r="N230" s="79"/>
      <c r="AI230" s="5"/>
      <c r="AJ230" s="5"/>
      <c r="AK230" s="237"/>
    </row>
    <row r="231" spans="1:37" ht="18.75" customHeight="1" x14ac:dyDescent="0.2">
      <c r="A231" s="312">
        <v>35</v>
      </c>
      <c r="B231" s="324" t="str">
        <f t="shared" si="14"/>
        <v/>
      </c>
      <c r="C231" s="392" t="str">
        <f>TEXT(IFERROR(INDEX('Overview - Section A'!$A$42:$A$48,MATCH(G231,'Overview - Section A'!$I$42:$I$48,0)),""),"d-mmm-yy") &amp;" to " &amp; TEXT(IFERROR(INDEX('Overview - Section A'!$E$42:$E$48,MATCH(G231,'Overview - Section A'!$I$42:$I$48,0)),""),"d-mmm-yy")</f>
        <v>d-janv-yy to d-déc-yy</v>
      </c>
      <c r="D231" s="405"/>
      <c r="E231" s="405"/>
      <c r="F231" s="402" t="str">
        <f t="shared" si="15"/>
        <v/>
      </c>
      <c r="G231" s="406" t="s">
        <v>299</v>
      </c>
      <c r="H231" s="406">
        <v>43861</v>
      </c>
      <c r="I231" s="407" t="b">
        <f t="shared" si="16"/>
        <v>1</v>
      </c>
      <c r="J231" s="407" t="b">
        <f t="shared" si="17"/>
        <v>0</v>
      </c>
      <c r="K231" s="407" t="str">
        <f t="shared" si="18"/>
        <v>a1Ng000000C0uXxEAJ</v>
      </c>
      <c r="L231" s="408" t="s">
        <v>902</v>
      </c>
      <c r="M231" s="158"/>
      <c r="N231" s="79"/>
      <c r="AI231" s="5"/>
      <c r="AJ231" s="5"/>
      <c r="AK231" s="237"/>
    </row>
    <row r="232" spans="1:37" ht="18.75" customHeight="1" x14ac:dyDescent="0.2">
      <c r="A232" s="312">
        <v>35</v>
      </c>
      <c r="B232" s="324" t="str">
        <f t="shared" si="14"/>
        <v/>
      </c>
      <c r="C232" s="392" t="str">
        <f>TEXT(IFERROR(INDEX('Overview - Section A'!$A$42:$A$48,MATCH(G232,'Overview - Section A'!$I$42:$I$48,0)),""),"d-mmm-yy") &amp;" to " &amp; TEXT(IFERROR(INDEX('Overview - Section A'!$E$42:$E$48,MATCH(G232,'Overview - Section A'!$I$42:$I$48,0)),""),"d-mmm-yy")</f>
        <v>d-janv-yy to d-déc-yy</v>
      </c>
      <c r="D232" s="405"/>
      <c r="E232" s="405"/>
      <c r="F232" s="402" t="str">
        <f t="shared" si="15"/>
        <v/>
      </c>
      <c r="G232" s="406" t="s">
        <v>301</v>
      </c>
      <c r="H232" s="406">
        <v>44227</v>
      </c>
      <c r="I232" s="407" t="b">
        <f t="shared" si="16"/>
        <v>1</v>
      </c>
      <c r="J232" s="407" t="b">
        <f t="shared" si="17"/>
        <v>0</v>
      </c>
      <c r="K232" s="407" t="str">
        <f t="shared" si="18"/>
        <v>a1Ng000000C0uXxEAJ</v>
      </c>
      <c r="L232" s="408" t="s">
        <v>903</v>
      </c>
      <c r="M232" s="158"/>
      <c r="N232" s="79"/>
      <c r="AI232" s="5"/>
      <c r="AJ232" s="5"/>
      <c r="AK232" s="237"/>
    </row>
    <row r="233" spans="1:37" ht="18.75" customHeight="1" x14ac:dyDescent="0.2">
      <c r="A233" s="312">
        <v>35</v>
      </c>
      <c r="B233" s="324" t="str">
        <f t="shared" si="14"/>
        <v/>
      </c>
      <c r="C233" s="392" t="str">
        <f>TEXT(IFERROR(INDEX('Overview - Section A'!$A$42:$A$48,MATCH(G233,'Overview - Section A'!$I$42:$I$48,0)),""),"d-mmm-yy") &amp;" to " &amp; TEXT(IFERROR(INDEX('Overview - Section A'!$E$42:$E$48,MATCH(G233,'Overview - Section A'!$I$42:$I$48,0)),""),"d-mmm-yy")</f>
        <v>d-janv-yy to d-déc-yy</v>
      </c>
      <c r="D233" s="405"/>
      <c r="E233" s="405"/>
      <c r="F233" s="402" t="str">
        <f t="shared" si="15"/>
        <v/>
      </c>
      <c r="G233" s="406" t="s">
        <v>303</v>
      </c>
      <c r="H233" s="406">
        <v>44592</v>
      </c>
      <c r="I233" s="407" t="b">
        <f t="shared" si="16"/>
        <v>1</v>
      </c>
      <c r="J233" s="407" t="b">
        <f t="shared" si="17"/>
        <v>0</v>
      </c>
      <c r="K233" s="407" t="str">
        <f t="shared" si="18"/>
        <v>a1Ng000000C0uXxEAJ</v>
      </c>
      <c r="L233" s="408" t="s">
        <v>904</v>
      </c>
      <c r="M233" s="158"/>
      <c r="N233" s="79"/>
      <c r="AI233" s="5"/>
      <c r="AJ233" s="5"/>
      <c r="AK233" s="237"/>
    </row>
    <row r="234" spans="1:37" ht="18.75" customHeight="1" x14ac:dyDescent="0.2">
      <c r="A234" s="312">
        <v>36</v>
      </c>
      <c r="B234" s="324" t="str">
        <f t="shared" si="14"/>
        <v/>
      </c>
      <c r="C234" s="392" t="str">
        <f>TEXT(IFERROR(INDEX('Overview - Section A'!$A$42:$A$48,MATCH(G234,'Overview - Section A'!$I$42:$I$48,0)),""),"d-mmm-yy") &amp;" to " &amp; TEXT(IFERROR(INDEX('Overview - Section A'!$E$42:$E$48,MATCH(G234,'Overview - Section A'!$I$42:$I$48,0)),""),"d-mmm-yy")</f>
        <v>d-janv-yy to d-déc-yy</v>
      </c>
      <c r="D234" s="405"/>
      <c r="E234" s="405"/>
      <c r="F234" s="402" t="str">
        <f t="shared" si="15"/>
        <v/>
      </c>
      <c r="G234" s="406" t="s">
        <v>297</v>
      </c>
      <c r="H234" s="406">
        <v>43496</v>
      </c>
      <c r="I234" s="407" t="b">
        <f t="shared" si="16"/>
        <v>1</v>
      </c>
      <c r="J234" s="407" t="b">
        <f t="shared" si="17"/>
        <v>0</v>
      </c>
      <c r="K234" s="407" t="str">
        <f t="shared" si="18"/>
        <v>a1Ng000000C0uXyEAJ</v>
      </c>
      <c r="L234" s="408" t="s">
        <v>905</v>
      </c>
      <c r="M234" s="158"/>
      <c r="N234" s="79"/>
      <c r="AI234" s="5"/>
      <c r="AJ234" s="5"/>
      <c r="AK234" s="237"/>
    </row>
    <row r="235" spans="1:37" ht="18.75" customHeight="1" x14ac:dyDescent="0.2">
      <c r="A235" s="312">
        <v>36</v>
      </c>
      <c r="B235" s="324" t="str">
        <f t="shared" si="14"/>
        <v/>
      </c>
      <c r="C235" s="392" t="str">
        <f>TEXT(IFERROR(INDEX('Overview - Section A'!$A$42:$A$48,MATCH(G235,'Overview - Section A'!$I$42:$I$48,0)),""),"d-mmm-yy") &amp;" to " &amp; TEXT(IFERROR(INDEX('Overview - Section A'!$E$42:$E$48,MATCH(G235,'Overview - Section A'!$I$42:$I$48,0)),""),"d-mmm-yy")</f>
        <v>d-janv-yy to d-déc-yy</v>
      </c>
      <c r="D235" s="405"/>
      <c r="E235" s="405"/>
      <c r="F235" s="402" t="str">
        <f t="shared" si="15"/>
        <v/>
      </c>
      <c r="G235" s="406" t="s">
        <v>299</v>
      </c>
      <c r="H235" s="406">
        <v>43861</v>
      </c>
      <c r="I235" s="407" t="b">
        <f t="shared" si="16"/>
        <v>1</v>
      </c>
      <c r="J235" s="407" t="b">
        <f t="shared" si="17"/>
        <v>0</v>
      </c>
      <c r="K235" s="407" t="str">
        <f t="shared" si="18"/>
        <v>a1Ng000000C0uXyEAJ</v>
      </c>
      <c r="L235" s="408" t="s">
        <v>906</v>
      </c>
      <c r="M235" s="158"/>
      <c r="N235" s="79"/>
      <c r="AI235" s="5"/>
      <c r="AJ235" s="5"/>
      <c r="AK235" s="237"/>
    </row>
    <row r="236" spans="1:37" ht="18.75" customHeight="1" x14ac:dyDescent="0.2">
      <c r="A236" s="312">
        <v>36</v>
      </c>
      <c r="B236" s="324" t="str">
        <f t="shared" si="14"/>
        <v/>
      </c>
      <c r="C236" s="392" t="str">
        <f>TEXT(IFERROR(INDEX('Overview - Section A'!$A$42:$A$48,MATCH(G236,'Overview - Section A'!$I$42:$I$48,0)),""),"d-mmm-yy") &amp;" to " &amp; TEXT(IFERROR(INDEX('Overview - Section A'!$E$42:$E$48,MATCH(G236,'Overview - Section A'!$I$42:$I$48,0)),""),"d-mmm-yy")</f>
        <v>d-janv-yy to d-déc-yy</v>
      </c>
      <c r="D236" s="405"/>
      <c r="E236" s="405"/>
      <c r="F236" s="402" t="str">
        <f t="shared" si="15"/>
        <v/>
      </c>
      <c r="G236" s="406" t="s">
        <v>301</v>
      </c>
      <c r="H236" s="406">
        <v>44227</v>
      </c>
      <c r="I236" s="407" t="b">
        <f t="shared" si="16"/>
        <v>1</v>
      </c>
      <c r="J236" s="407" t="b">
        <f t="shared" si="17"/>
        <v>0</v>
      </c>
      <c r="K236" s="407" t="str">
        <f t="shared" si="18"/>
        <v>a1Ng000000C0uXyEAJ</v>
      </c>
      <c r="L236" s="408" t="s">
        <v>907</v>
      </c>
      <c r="M236" s="158"/>
      <c r="N236" s="79"/>
      <c r="AI236" s="5"/>
      <c r="AJ236" s="5"/>
      <c r="AK236" s="237"/>
    </row>
    <row r="237" spans="1:37" ht="18.75" customHeight="1" x14ac:dyDescent="0.2">
      <c r="A237" s="312">
        <v>36</v>
      </c>
      <c r="B237" s="324" t="str">
        <f t="shared" si="14"/>
        <v/>
      </c>
      <c r="C237" s="392" t="str">
        <f>TEXT(IFERROR(INDEX('Overview - Section A'!$A$42:$A$48,MATCH(G237,'Overview - Section A'!$I$42:$I$48,0)),""),"d-mmm-yy") &amp;" to " &amp; TEXT(IFERROR(INDEX('Overview - Section A'!$E$42:$E$48,MATCH(G237,'Overview - Section A'!$I$42:$I$48,0)),""),"d-mmm-yy")</f>
        <v>d-janv-yy to d-déc-yy</v>
      </c>
      <c r="D237" s="405"/>
      <c r="E237" s="405"/>
      <c r="F237" s="402" t="str">
        <f t="shared" si="15"/>
        <v/>
      </c>
      <c r="G237" s="406" t="s">
        <v>303</v>
      </c>
      <c r="H237" s="406">
        <v>44592</v>
      </c>
      <c r="I237" s="407" t="b">
        <f t="shared" si="16"/>
        <v>1</v>
      </c>
      <c r="J237" s="407" t="b">
        <f t="shared" si="17"/>
        <v>0</v>
      </c>
      <c r="K237" s="407" t="str">
        <f t="shared" si="18"/>
        <v>a1Ng000000C0uXyEAJ</v>
      </c>
      <c r="L237" s="408" t="s">
        <v>908</v>
      </c>
      <c r="M237" s="158"/>
      <c r="N237" s="79"/>
      <c r="AI237" s="5"/>
      <c r="AJ237" s="5"/>
      <c r="AK237" s="237"/>
    </row>
    <row r="238" spans="1:37" ht="18.75" customHeight="1" x14ac:dyDescent="0.2">
      <c r="A238" s="312">
        <v>37</v>
      </c>
      <c r="B238" s="324" t="str">
        <f t="shared" si="14"/>
        <v/>
      </c>
      <c r="C238" s="392" t="str">
        <f>TEXT(IFERROR(INDEX('Overview - Section A'!$A$42:$A$48,MATCH(G238,'Overview - Section A'!$I$42:$I$48,0)),""),"d-mmm-yy") &amp;" to " &amp; TEXT(IFERROR(INDEX('Overview - Section A'!$E$42:$E$48,MATCH(G238,'Overview - Section A'!$I$42:$I$48,0)),""),"d-mmm-yy")</f>
        <v>d-janv-yy to d-déc-yy</v>
      </c>
      <c r="D238" s="405"/>
      <c r="E238" s="405"/>
      <c r="F238" s="402" t="str">
        <f t="shared" si="15"/>
        <v/>
      </c>
      <c r="G238" s="406" t="s">
        <v>297</v>
      </c>
      <c r="H238" s="406">
        <v>43496</v>
      </c>
      <c r="I238" s="407" t="b">
        <f t="shared" si="16"/>
        <v>1</v>
      </c>
      <c r="J238" s="407" t="b">
        <f t="shared" si="17"/>
        <v>0</v>
      </c>
      <c r="K238" s="407" t="str">
        <f t="shared" si="18"/>
        <v>a1Ng000000C0uXzEAJ</v>
      </c>
      <c r="L238" s="408" t="s">
        <v>909</v>
      </c>
      <c r="M238" s="158"/>
      <c r="N238" s="79"/>
      <c r="AI238" s="5"/>
      <c r="AJ238" s="5"/>
      <c r="AK238" s="237"/>
    </row>
    <row r="239" spans="1:37" ht="18.75" customHeight="1" x14ac:dyDescent="0.2">
      <c r="A239" s="312">
        <v>37</v>
      </c>
      <c r="B239" s="324" t="str">
        <f t="shared" si="14"/>
        <v/>
      </c>
      <c r="C239" s="392" t="str">
        <f>TEXT(IFERROR(INDEX('Overview - Section A'!$A$42:$A$48,MATCH(G239,'Overview - Section A'!$I$42:$I$48,0)),""),"d-mmm-yy") &amp;" to " &amp; TEXT(IFERROR(INDEX('Overview - Section A'!$E$42:$E$48,MATCH(G239,'Overview - Section A'!$I$42:$I$48,0)),""),"d-mmm-yy")</f>
        <v>d-janv-yy to d-déc-yy</v>
      </c>
      <c r="D239" s="405"/>
      <c r="E239" s="405"/>
      <c r="F239" s="402" t="str">
        <f t="shared" si="15"/>
        <v/>
      </c>
      <c r="G239" s="406" t="s">
        <v>299</v>
      </c>
      <c r="H239" s="406">
        <v>43861</v>
      </c>
      <c r="I239" s="407" t="b">
        <f t="shared" si="16"/>
        <v>1</v>
      </c>
      <c r="J239" s="407" t="b">
        <f t="shared" si="17"/>
        <v>0</v>
      </c>
      <c r="K239" s="407" t="str">
        <f t="shared" si="18"/>
        <v>a1Ng000000C0uXzEAJ</v>
      </c>
      <c r="L239" s="408" t="s">
        <v>910</v>
      </c>
      <c r="M239" s="158"/>
      <c r="N239" s="79"/>
      <c r="AI239" s="5"/>
      <c r="AJ239" s="5"/>
      <c r="AK239" s="237"/>
    </row>
    <row r="240" spans="1:37" ht="18.75" customHeight="1" x14ac:dyDescent="0.2">
      <c r="A240" s="312">
        <v>37</v>
      </c>
      <c r="B240" s="324" t="str">
        <f t="shared" si="14"/>
        <v/>
      </c>
      <c r="C240" s="392" t="str">
        <f>TEXT(IFERROR(INDEX('Overview - Section A'!$A$42:$A$48,MATCH(G240,'Overview - Section A'!$I$42:$I$48,0)),""),"d-mmm-yy") &amp;" to " &amp; TEXT(IFERROR(INDEX('Overview - Section A'!$E$42:$E$48,MATCH(G240,'Overview - Section A'!$I$42:$I$48,0)),""),"d-mmm-yy")</f>
        <v>d-janv-yy to d-déc-yy</v>
      </c>
      <c r="D240" s="405"/>
      <c r="E240" s="405"/>
      <c r="F240" s="402" t="str">
        <f t="shared" si="15"/>
        <v/>
      </c>
      <c r="G240" s="406" t="s">
        <v>301</v>
      </c>
      <c r="H240" s="406">
        <v>44227</v>
      </c>
      <c r="I240" s="407" t="b">
        <f t="shared" si="16"/>
        <v>1</v>
      </c>
      <c r="J240" s="407" t="b">
        <f t="shared" si="17"/>
        <v>0</v>
      </c>
      <c r="K240" s="407" t="str">
        <f t="shared" si="18"/>
        <v>a1Ng000000C0uXzEAJ</v>
      </c>
      <c r="L240" s="408" t="s">
        <v>911</v>
      </c>
      <c r="M240" s="158"/>
      <c r="N240" s="79"/>
      <c r="AI240" s="5"/>
      <c r="AJ240" s="5"/>
      <c r="AK240" s="237"/>
    </row>
    <row r="241" spans="1:37" ht="18.75" customHeight="1" x14ac:dyDescent="0.2">
      <c r="A241" s="312">
        <v>37</v>
      </c>
      <c r="B241" s="324" t="str">
        <f t="shared" si="14"/>
        <v/>
      </c>
      <c r="C241" s="392" t="str">
        <f>TEXT(IFERROR(INDEX('Overview - Section A'!$A$42:$A$48,MATCH(G241,'Overview - Section A'!$I$42:$I$48,0)),""),"d-mmm-yy") &amp;" to " &amp; TEXT(IFERROR(INDEX('Overview - Section A'!$E$42:$E$48,MATCH(G241,'Overview - Section A'!$I$42:$I$48,0)),""),"d-mmm-yy")</f>
        <v>d-janv-yy to d-déc-yy</v>
      </c>
      <c r="D241" s="405"/>
      <c r="E241" s="405"/>
      <c r="F241" s="402" t="str">
        <f t="shared" si="15"/>
        <v/>
      </c>
      <c r="G241" s="406" t="s">
        <v>303</v>
      </c>
      <c r="H241" s="406">
        <v>44592</v>
      </c>
      <c r="I241" s="407" t="b">
        <f t="shared" si="16"/>
        <v>1</v>
      </c>
      <c r="J241" s="407" t="b">
        <f t="shared" si="17"/>
        <v>0</v>
      </c>
      <c r="K241" s="407" t="str">
        <f t="shared" si="18"/>
        <v>a1Ng000000C0uXzEAJ</v>
      </c>
      <c r="L241" s="408" t="s">
        <v>912</v>
      </c>
      <c r="M241" s="158"/>
      <c r="N241" s="79"/>
      <c r="AI241" s="5"/>
      <c r="AJ241" s="5"/>
      <c r="AK241" s="237"/>
    </row>
    <row r="242" spans="1:37" ht="18.75" customHeight="1" x14ac:dyDescent="0.2">
      <c r="A242" s="312">
        <v>38</v>
      </c>
      <c r="B242" s="324" t="str">
        <f t="shared" si="14"/>
        <v/>
      </c>
      <c r="C242" s="392" t="str">
        <f>TEXT(IFERROR(INDEX('Overview - Section A'!$A$42:$A$48,MATCH(G242,'Overview - Section A'!$I$42:$I$48,0)),""),"d-mmm-yy") &amp;" to " &amp; TEXT(IFERROR(INDEX('Overview - Section A'!$E$42:$E$48,MATCH(G242,'Overview - Section A'!$I$42:$I$48,0)),""),"d-mmm-yy")</f>
        <v>d-janv-yy to d-déc-yy</v>
      </c>
      <c r="D242" s="405"/>
      <c r="E242" s="405"/>
      <c r="F242" s="402" t="str">
        <f t="shared" si="15"/>
        <v/>
      </c>
      <c r="G242" s="406" t="s">
        <v>297</v>
      </c>
      <c r="H242" s="406">
        <v>43496</v>
      </c>
      <c r="I242" s="407" t="b">
        <f t="shared" si="16"/>
        <v>1</v>
      </c>
      <c r="J242" s="407" t="b">
        <f t="shared" si="17"/>
        <v>0</v>
      </c>
      <c r="K242" s="407" t="str">
        <f t="shared" si="18"/>
        <v>a1Ng000000C0uY0EAJ</v>
      </c>
      <c r="L242" s="408" t="s">
        <v>913</v>
      </c>
      <c r="M242" s="158"/>
      <c r="N242" s="79"/>
      <c r="AI242" s="5"/>
      <c r="AJ242" s="5"/>
      <c r="AK242" s="237"/>
    </row>
    <row r="243" spans="1:37" ht="18.75" customHeight="1" x14ac:dyDescent="0.2">
      <c r="A243" s="312">
        <v>38</v>
      </c>
      <c r="B243" s="324" t="str">
        <f t="shared" si="14"/>
        <v/>
      </c>
      <c r="C243" s="392" t="str">
        <f>TEXT(IFERROR(INDEX('Overview - Section A'!$A$42:$A$48,MATCH(G243,'Overview - Section A'!$I$42:$I$48,0)),""),"d-mmm-yy") &amp;" to " &amp; TEXT(IFERROR(INDEX('Overview - Section A'!$E$42:$E$48,MATCH(G243,'Overview - Section A'!$I$42:$I$48,0)),""),"d-mmm-yy")</f>
        <v>d-janv-yy to d-déc-yy</v>
      </c>
      <c r="D243" s="405"/>
      <c r="E243" s="405"/>
      <c r="F243" s="402" t="str">
        <f t="shared" si="15"/>
        <v/>
      </c>
      <c r="G243" s="406" t="s">
        <v>299</v>
      </c>
      <c r="H243" s="406">
        <v>43861</v>
      </c>
      <c r="I243" s="407" t="b">
        <f t="shared" si="16"/>
        <v>1</v>
      </c>
      <c r="J243" s="407" t="b">
        <f t="shared" si="17"/>
        <v>0</v>
      </c>
      <c r="K243" s="407" t="str">
        <f t="shared" si="18"/>
        <v>a1Ng000000C0uY0EAJ</v>
      </c>
      <c r="L243" s="408" t="s">
        <v>914</v>
      </c>
      <c r="M243" s="158"/>
      <c r="N243" s="79"/>
      <c r="AI243" s="5"/>
      <c r="AJ243" s="5"/>
      <c r="AK243" s="237"/>
    </row>
    <row r="244" spans="1:37" ht="18.75" customHeight="1" x14ac:dyDescent="0.2">
      <c r="A244" s="312">
        <v>38</v>
      </c>
      <c r="B244" s="324" t="str">
        <f t="shared" si="14"/>
        <v/>
      </c>
      <c r="C244" s="392" t="str">
        <f>TEXT(IFERROR(INDEX('Overview - Section A'!$A$42:$A$48,MATCH(G244,'Overview - Section A'!$I$42:$I$48,0)),""),"d-mmm-yy") &amp;" to " &amp; TEXT(IFERROR(INDEX('Overview - Section A'!$E$42:$E$48,MATCH(G244,'Overview - Section A'!$I$42:$I$48,0)),""),"d-mmm-yy")</f>
        <v>d-janv-yy to d-déc-yy</v>
      </c>
      <c r="D244" s="405"/>
      <c r="E244" s="405"/>
      <c r="F244" s="402" t="str">
        <f t="shared" si="15"/>
        <v/>
      </c>
      <c r="G244" s="406" t="s">
        <v>301</v>
      </c>
      <c r="H244" s="406">
        <v>44227</v>
      </c>
      <c r="I244" s="407" t="b">
        <f t="shared" si="16"/>
        <v>1</v>
      </c>
      <c r="J244" s="407" t="b">
        <f t="shared" si="17"/>
        <v>0</v>
      </c>
      <c r="K244" s="407" t="str">
        <f t="shared" si="18"/>
        <v>a1Ng000000C0uY0EAJ</v>
      </c>
      <c r="L244" s="408" t="s">
        <v>915</v>
      </c>
      <c r="M244" s="158"/>
      <c r="N244" s="79"/>
      <c r="AI244" s="5"/>
      <c r="AJ244" s="5"/>
      <c r="AK244" s="237"/>
    </row>
    <row r="245" spans="1:37" ht="18.75" customHeight="1" x14ac:dyDescent="0.2">
      <c r="A245" s="312">
        <v>38</v>
      </c>
      <c r="B245" s="324" t="str">
        <f t="shared" si="14"/>
        <v/>
      </c>
      <c r="C245" s="392" t="str">
        <f>TEXT(IFERROR(INDEX('Overview - Section A'!$A$42:$A$48,MATCH(G245,'Overview - Section A'!$I$42:$I$48,0)),""),"d-mmm-yy") &amp;" to " &amp; TEXT(IFERROR(INDEX('Overview - Section A'!$E$42:$E$48,MATCH(G245,'Overview - Section A'!$I$42:$I$48,0)),""),"d-mmm-yy")</f>
        <v>d-janv-yy to d-déc-yy</v>
      </c>
      <c r="D245" s="405"/>
      <c r="E245" s="405"/>
      <c r="F245" s="402" t="str">
        <f t="shared" si="15"/>
        <v/>
      </c>
      <c r="G245" s="406" t="s">
        <v>303</v>
      </c>
      <c r="H245" s="406">
        <v>44592</v>
      </c>
      <c r="I245" s="407" t="b">
        <f t="shared" si="16"/>
        <v>1</v>
      </c>
      <c r="J245" s="407" t="b">
        <f t="shared" si="17"/>
        <v>0</v>
      </c>
      <c r="K245" s="407" t="str">
        <f t="shared" si="18"/>
        <v>a1Ng000000C0uY0EAJ</v>
      </c>
      <c r="L245" s="408" t="s">
        <v>916</v>
      </c>
      <c r="M245" s="158"/>
      <c r="N245" s="79"/>
      <c r="AI245" s="5"/>
      <c r="AJ245" s="5"/>
      <c r="AK245" s="237"/>
    </row>
    <row r="246" spans="1:37" ht="18.75" customHeight="1" x14ac:dyDescent="0.2">
      <c r="A246" s="312">
        <v>39</v>
      </c>
      <c r="B246" s="324" t="str">
        <f t="shared" si="14"/>
        <v/>
      </c>
      <c r="C246" s="392" t="str">
        <f>TEXT(IFERROR(INDEX('Overview - Section A'!$A$42:$A$48,MATCH(G246,'Overview - Section A'!$I$42:$I$48,0)),""),"d-mmm-yy") &amp;" to " &amp; TEXT(IFERROR(INDEX('Overview - Section A'!$E$42:$E$48,MATCH(G246,'Overview - Section A'!$I$42:$I$48,0)),""),"d-mmm-yy")</f>
        <v>d-janv-yy to d-déc-yy</v>
      </c>
      <c r="D246" s="405"/>
      <c r="E246" s="405"/>
      <c r="F246" s="402" t="str">
        <f t="shared" si="15"/>
        <v/>
      </c>
      <c r="G246" s="406" t="s">
        <v>297</v>
      </c>
      <c r="H246" s="406">
        <v>43496</v>
      </c>
      <c r="I246" s="407" t="b">
        <f t="shared" si="16"/>
        <v>1</v>
      </c>
      <c r="J246" s="407" t="b">
        <f t="shared" si="17"/>
        <v>0</v>
      </c>
      <c r="K246" s="407" t="str">
        <f t="shared" si="18"/>
        <v>a1Ng000000C0uY1EAJ</v>
      </c>
      <c r="L246" s="408" t="s">
        <v>917</v>
      </c>
      <c r="M246" s="158"/>
      <c r="N246" s="79"/>
      <c r="AI246" s="5"/>
      <c r="AJ246" s="5"/>
      <c r="AK246" s="237"/>
    </row>
    <row r="247" spans="1:37" ht="18.75" customHeight="1" x14ac:dyDescent="0.2">
      <c r="A247" s="312">
        <v>39</v>
      </c>
      <c r="B247" s="324" t="str">
        <f t="shared" si="14"/>
        <v/>
      </c>
      <c r="C247" s="392" t="str">
        <f>TEXT(IFERROR(INDEX('Overview - Section A'!$A$42:$A$48,MATCH(G247,'Overview - Section A'!$I$42:$I$48,0)),""),"d-mmm-yy") &amp;" to " &amp; TEXT(IFERROR(INDEX('Overview - Section A'!$E$42:$E$48,MATCH(G247,'Overview - Section A'!$I$42:$I$48,0)),""),"d-mmm-yy")</f>
        <v>d-janv-yy to d-déc-yy</v>
      </c>
      <c r="D247" s="405"/>
      <c r="E247" s="405"/>
      <c r="F247" s="402" t="str">
        <f t="shared" si="15"/>
        <v/>
      </c>
      <c r="G247" s="406" t="s">
        <v>299</v>
      </c>
      <c r="H247" s="406">
        <v>43861</v>
      </c>
      <c r="I247" s="407" t="b">
        <f t="shared" si="16"/>
        <v>1</v>
      </c>
      <c r="J247" s="407" t="b">
        <f t="shared" si="17"/>
        <v>0</v>
      </c>
      <c r="K247" s="407" t="str">
        <f t="shared" si="18"/>
        <v>a1Ng000000C0uY1EAJ</v>
      </c>
      <c r="L247" s="408" t="s">
        <v>918</v>
      </c>
      <c r="M247" s="158"/>
      <c r="N247" s="79"/>
      <c r="AI247" s="5"/>
      <c r="AJ247" s="5"/>
      <c r="AK247" s="237"/>
    </row>
    <row r="248" spans="1:37" ht="18.75" customHeight="1" x14ac:dyDescent="0.2">
      <c r="A248" s="312">
        <v>39</v>
      </c>
      <c r="B248" s="324" t="str">
        <f t="shared" si="14"/>
        <v/>
      </c>
      <c r="C248" s="392" t="str">
        <f>TEXT(IFERROR(INDEX('Overview - Section A'!$A$42:$A$48,MATCH(G248,'Overview - Section A'!$I$42:$I$48,0)),""),"d-mmm-yy") &amp;" to " &amp; TEXT(IFERROR(INDEX('Overview - Section A'!$E$42:$E$48,MATCH(G248,'Overview - Section A'!$I$42:$I$48,0)),""),"d-mmm-yy")</f>
        <v>d-janv-yy to d-déc-yy</v>
      </c>
      <c r="D248" s="405"/>
      <c r="E248" s="405"/>
      <c r="F248" s="402" t="str">
        <f t="shared" si="15"/>
        <v/>
      </c>
      <c r="G248" s="406" t="s">
        <v>301</v>
      </c>
      <c r="H248" s="406">
        <v>44227</v>
      </c>
      <c r="I248" s="407" t="b">
        <f t="shared" si="16"/>
        <v>1</v>
      </c>
      <c r="J248" s="407" t="b">
        <f t="shared" si="17"/>
        <v>0</v>
      </c>
      <c r="K248" s="407" t="str">
        <f t="shared" si="18"/>
        <v>a1Ng000000C0uY1EAJ</v>
      </c>
      <c r="L248" s="408" t="s">
        <v>919</v>
      </c>
      <c r="M248" s="158"/>
      <c r="N248" s="79"/>
      <c r="AI248" s="5"/>
      <c r="AJ248" s="5"/>
      <c r="AK248" s="237"/>
    </row>
    <row r="249" spans="1:37" ht="18.75" customHeight="1" x14ac:dyDescent="0.2">
      <c r="A249" s="312">
        <v>39</v>
      </c>
      <c r="B249" s="324" t="str">
        <f t="shared" si="14"/>
        <v/>
      </c>
      <c r="C249" s="392" t="str">
        <f>TEXT(IFERROR(INDEX('Overview - Section A'!$A$42:$A$48,MATCH(G249,'Overview - Section A'!$I$42:$I$48,0)),""),"d-mmm-yy") &amp;" to " &amp; TEXT(IFERROR(INDEX('Overview - Section A'!$E$42:$E$48,MATCH(G249,'Overview - Section A'!$I$42:$I$48,0)),""),"d-mmm-yy")</f>
        <v>d-janv-yy to d-déc-yy</v>
      </c>
      <c r="D249" s="405"/>
      <c r="E249" s="405"/>
      <c r="F249" s="402" t="str">
        <f t="shared" si="15"/>
        <v/>
      </c>
      <c r="G249" s="406" t="s">
        <v>303</v>
      </c>
      <c r="H249" s="406">
        <v>44592</v>
      </c>
      <c r="I249" s="407" t="b">
        <f t="shared" si="16"/>
        <v>1</v>
      </c>
      <c r="J249" s="407" t="b">
        <f t="shared" si="17"/>
        <v>0</v>
      </c>
      <c r="K249" s="407" t="str">
        <f t="shared" si="18"/>
        <v>a1Ng000000C0uY1EAJ</v>
      </c>
      <c r="L249" s="408" t="s">
        <v>920</v>
      </c>
      <c r="M249" s="158"/>
      <c r="N249" s="79"/>
      <c r="AI249" s="5"/>
      <c r="AJ249" s="5"/>
      <c r="AK249" s="237"/>
    </row>
    <row r="250" spans="1:37" ht="18.75" customHeight="1" x14ac:dyDescent="0.2">
      <c r="A250" s="312">
        <v>40</v>
      </c>
      <c r="B250" s="324" t="str">
        <f t="shared" si="14"/>
        <v/>
      </c>
      <c r="C250" s="392" t="str">
        <f>TEXT(IFERROR(INDEX('Overview - Section A'!$A$42:$A$48,MATCH(G250,'Overview - Section A'!$I$42:$I$48,0)),""),"d-mmm-yy") &amp;" to " &amp; TEXT(IFERROR(INDEX('Overview - Section A'!$E$42:$E$48,MATCH(G250,'Overview - Section A'!$I$42:$I$48,0)),""),"d-mmm-yy")</f>
        <v>d-janv-yy to d-déc-yy</v>
      </c>
      <c r="D250" s="405"/>
      <c r="E250" s="405"/>
      <c r="F250" s="402" t="str">
        <f t="shared" si="15"/>
        <v/>
      </c>
      <c r="G250" s="406" t="s">
        <v>297</v>
      </c>
      <c r="H250" s="406">
        <v>43496</v>
      </c>
      <c r="I250" s="407" t="b">
        <f t="shared" si="16"/>
        <v>1</v>
      </c>
      <c r="J250" s="407" t="b">
        <f t="shared" si="17"/>
        <v>0</v>
      </c>
      <c r="K250" s="407" t="str">
        <f t="shared" si="18"/>
        <v>a1Ng000000C0uY2EAJ</v>
      </c>
      <c r="L250" s="408" t="s">
        <v>921</v>
      </c>
      <c r="M250" s="158"/>
      <c r="N250" s="79"/>
      <c r="AI250" s="5"/>
      <c r="AJ250" s="5"/>
      <c r="AK250" s="237"/>
    </row>
    <row r="251" spans="1:37" ht="18.75" customHeight="1" x14ac:dyDescent="0.2">
      <c r="A251" s="312">
        <v>40</v>
      </c>
      <c r="B251" s="324" t="str">
        <f t="shared" si="14"/>
        <v/>
      </c>
      <c r="C251" s="392" t="str">
        <f>TEXT(IFERROR(INDEX('Overview - Section A'!$A$42:$A$48,MATCH(G251,'Overview - Section A'!$I$42:$I$48,0)),""),"d-mmm-yy") &amp;" to " &amp; TEXT(IFERROR(INDEX('Overview - Section A'!$E$42:$E$48,MATCH(G251,'Overview - Section A'!$I$42:$I$48,0)),""),"d-mmm-yy")</f>
        <v>d-janv-yy to d-déc-yy</v>
      </c>
      <c r="D251" s="405"/>
      <c r="E251" s="405"/>
      <c r="F251" s="402" t="str">
        <f t="shared" si="15"/>
        <v/>
      </c>
      <c r="G251" s="406" t="s">
        <v>299</v>
      </c>
      <c r="H251" s="406">
        <v>43861</v>
      </c>
      <c r="I251" s="407" t="b">
        <f t="shared" si="16"/>
        <v>1</v>
      </c>
      <c r="J251" s="407" t="b">
        <f t="shared" si="17"/>
        <v>0</v>
      </c>
      <c r="K251" s="407" t="str">
        <f t="shared" si="18"/>
        <v>a1Ng000000C0uY2EAJ</v>
      </c>
      <c r="L251" s="408" t="s">
        <v>922</v>
      </c>
      <c r="M251" s="158"/>
      <c r="N251" s="79"/>
      <c r="AI251" s="5"/>
      <c r="AJ251" s="5"/>
      <c r="AK251" s="237"/>
    </row>
    <row r="252" spans="1:37" ht="18.75" customHeight="1" x14ac:dyDescent="0.2">
      <c r="A252" s="312">
        <v>40</v>
      </c>
      <c r="B252" s="324" t="str">
        <f t="shared" si="14"/>
        <v/>
      </c>
      <c r="C252" s="392" t="str">
        <f>TEXT(IFERROR(INDEX('Overview - Section A'!$A$42:$A$48,MATCH(G252,'Overview - Section A'!$I$42:$I$48,0)),""),"d-mmm-yy") &amp;" to " &amp; TEXT(IFERROR(INDEX('Overview - Section A'!$E$42:$E$48,MATCH(G252,'Overview - Section A'!$I$42:$I$48,0)),""),"d-mmm-yy")</f>
        <v>d-janv-yy to d-déc-yy</v>
      </c>
      <c r="D252" s="405"/>
      <c r="E252" s="405"/>
      <c r="F252" s="402" t="str">
        <f t="shared" si="15"/>
        <v/>
      </c>
      <c r="G252" s="406" t="s">
        <v>301</v>
      </c>
      <c r="H252" s="406">
        <v>44227</v>
      </c>
      <c r="I252" s="407" t="b">
        <f t="shared" si="16"/>
        <v>1</v>
      </c>
      <c r="J252" s="407" t="b">
        <f t="shared" si="17"/>
        <v>0</v>
      </c>
      <c r="K252" s="407" t="str">
        <f t="shared" si="18"/>
        <v>a1Ng000000C0uY2EAJ</v>
      </c>
      <c r="L252" s="408" t="s">
        <v>923</v>
      </c>
      <c r="M252" s="158"/>
      <c r="N252" s="79"/>
      <c r="AI252" s="5"/>
      <c r="AJ252" s="5"/>
      <c r="AK252" s="237"/>
    </row>
    <row r="253" spans="1:37" ht="18.75" customHeight="1" x14ac:dyDescent="0.2">
      <c r="A253" s="312">
        <v>40</v>
      </c>
      <c r="B253" s="324" t="str">
        <f t="shared" si="14"/>
        <v/>
      </c>
      <c r="C253" s="392" t="str">
        <f>TEXT(IFERROR(INDEX('Overview - Section A'!$A$42:$A$48,MATCH(G253,'Overview - Section A'!$I$42:$I$48,0)),""),"d-mmm-yy") &amp;" to " &amp; TEXT(IFERROR(INDEX('Overview - Section A'!$E$42:$E$48,MATCH(G253,'Overview - Section A'!$I$42:$I$48,0)),""),"d-mmm-yy")</f>
        <v>d-janv-yy to d-déc-yy</v>
      </c>
      <c r="D253" s="405"/>
      <c r="E253" s="405"/>
      <c r="F253" s="402" t="str">
        <f t="shared" si="15"/>
        <v/>
      </c>
      <c r="G253" s="406" t="s">
        <v>303</v>
      </c>
      <c r="H253" s="406">
        <v>44592</v>
      </c>
      <c r="I253" s="407" t="b">
        <f t="shared" si="16"/>
        <v>1</v>
      </c>
      <c r="J253" s="407" t="b">
        <f t="shared" si="17"/>
        <v>0</v>
      </c>
      <c r="K253" s="407" t="str">
        <f t="shared" si="18"/>
        <v>a1Ng000000C0uY2EAJ</v>
      </c>
      <c r="L253" s="408" t="s">
        <v>924</v>
      </c>
      <c r="M253" s="158"/>
      <c r="N253" s="79"/>
      <c r="AI253" s="5"/>
      <c r="AJ253" s="5"/>
      <c r="AK253" s="237"/>
    </row>
    <row r="254" spans="1:37" ht="18.75" customHeight="1" x14ac:dyDescent="0.2">
      <c r="A254" s="312">
        <v>41</v>
      </c>
      <c r="B254" s="324" t="str">
        <f t="shared" si="14"/>
        <v/>
      </c>
      <c r="C254" s="392" t="str">
        <f>TEXT(IFERROR(INDEX('Overview - Section A'!$A$42:$A$48,MATCH(G254,'Overview - Section A'!$I$42:$I$48,0)),""),"d-mmm-yy") &amp;" to " &amp; TEXT(IFERROR(INDEX('Overview - Section A'!$E$42:$E$48,MATCH(G254,'Overview - Section A'!$I$42:$I$48,0)),""),"d-mmm-yy")</f>
        <v>d-janv-yy to d-déc-yy</v>
      </c>
      <c r="D254" s="405"/>
      <c r="E254" s="405"/>
      <c r="F254" s="402" t="str">
        <f t="shared" si="15"/>
        <v/>
      </c>
      <c r="G254" s="406" t="s">
        <v>297</v>
      </c>
      <c r="H254" s="406">
        <v>43496</v>
      </c>
      <c r="I254" s="407" t="b">
        <f t="shared" si="16"/>
        <v>1</v>
      </c>
      <c r="J254" s="407" t="b">
        <f t="shared" si="17"/>
        <v>0</v>
      </c>
      <c r="K254" s="407" t="str">
        <f t="shared" si="18"/>
        <v>a1Ng000000C0uY3EAJ</v>
      </c>
      <c r="L254" s="408" t="s">
        <v>925</v>
      </c>
      <c r="M254" s="158"/>
      <c r="N254" s="79"/>
      <c r="AI254" s="5"/>
      <c r="AJ254" s="5"/>
      <c r="AK254" s="237"/>
    </row>
    <row r="255" spans="1:37" ht="18.75" customHeight="1" x14ac:dyDescent="0.2">
      <c r="A255" s="312">
        <v>41</v>
      </c>
      <c r="B255" s="324" t="str">
        <f t="shared" si="14"/>
        <v/>
      </c>
      <c r="C255" s="392" t="str">
        <f>TEXT(IFERROR(INDEX('Overview - Section A'!$A$42:$A$48,MATCH(G255,'Overview - Section A'!$I$42:$I$48,0)),""),"d-mmm-yy") &amp;" to " &amp; TEXT(IFERROR(INDEX('Overview - Section A'!$E$42:$E$48,MATCH(G255,'Overview - Section A'!$I$42:$I$48,0)),""),"d-mmm-yy")</f>
        <v>d-janv-yy to d-déc-yy</v>
      </c>
      <c r="D255" s="405"/>
      <c r="E255" s="405"/>
      <c r="F255" s="402" t="str">
        <f t="shared" si="15"/>
        <v/>
      </c>
      <c r="G255" s="406" t="s">
        <v>299</v>
      </c>
      <c r="H255" s="406">
        <v>43861</v>
      </c>
      <c r="I255" s="407" t="b">
        <f t="shared" si="16"/>
        <v>1</v>
      </c>
      <c r="J255" s="407" t="b">
        <f t="shared" si="17"/>
        <v>0</v>
      </c>
      <c r="K255" s="407" t="str">
        <f t="shared" si="18"/>
        <v>a1Ng000000C0uY3EAJ</v>
      </c>
      <c r="L255" s="408" t="s">
        <v>926</v>
      </c>
      <c r="M255" s="158"/>
      <c r="N255" s="79"/>
      <c r="AI255" s="5"/>
      <c r="AJ255" s="5"/>
      <c r="AK255" s="237"/>
    </row>
    <row r="256" spans="1:37" ht="18.75" customHeight="1" x14ac:dyDescent="0.2">
      <c r="A256" s="312">
        <v>41</v>
      </c>
      <c r="B256" s="324" t="str">
        <f t="shared" si="14"/>
        <v/>
      </c>
      <c r="C256" s="392" t="str">
        <f>TEXT(IFERROR(INDEX('Overview - Section A'!$A$42:$A$48,MATCH(G256,'Overview - Section A'!$I$42:$I$48,0)),""),"d-mmm-yy") &amp;" to " &amp; TEXT(IFERROR(INDEX('Overview - Section A'!$E$42:$E$48,MATCH(G256,'Overview - Section A'!$I$42:$I$48,0)),""),"d-mmm-yy")</f>
        <v>d-janv-yy to d-déc-yy</v>
      </c>
      <c r="D256" s="405"/>
      <c r="E256" s="405"/>
      <c r="F256" s="402" t="str">
        <f t="shared" si="15"/>
        <v/>
      </c>
      <c r="G256" s="406" t="s">
        <v>301</v>
      </c>
      <c r="H256" s="406">
        <v>44227</v>
      </c>
      <c r="I256" s="407" t="b">
        <f t="shared" si="16"/>
        <v>1</v>
      </c>
      <c r="J256" s="407" t="b">
        <f t="shared" si="17"/>
        <v>0</v>
      </c>
      <c r="K256" s="407" t="str">
        <f t="shared" si="18"/>
        <v>a1Ng000000C0uY3EAJ</v>
      </c>
      <c r="L256" s="408" t="s">
        <v>927</v>
      </c>
      <c r="M256" s="158"/>
      <c r="N256" s="79"/>
      <c r="AI256" s="5"/>
      <c r="AJ256" s="5"/>
      <c r="AK256" s="237"/>
    </row>
    <row r="257" spans="1:37" ht="18.75" customHeight="1" x14ac:dyDescent="0.2">
      <c r="A257" s="312">
        <v>41</v>
      </c>
      <c r="B257" s="324" t="str">
        <f t="shared" si="14"/>
        <v/>
      </c>
      <c r="C257" s="392" t="str">
        <f>TEXT(IFERROR(INDEX('Overview - Section A'!$A$42:$A$48,MATCH(G257,'Overview - Section A'!$I$42:$I$48,0)),""),"d-mmm-yy") &amp;" to " &amp; TEXT(IFERROR(INDEX('Overview - Section A'!$E$42:$E$48,MATCH(G257,'Overview - Section A'!$I$42:$I$48,0)),""),"d-mmm-yy")</f>
        <v>d-janv-yy to d-déc-yy</v>
      </c>
      <c r="D257" s="405"/>
      <c r="E257" s="405"/>
      <c r="F257" s="402" t="str">
        <f t="shared" si="15"/>
        <v/>
      </c>
      <c r="G257" s="406" t="s">
        <v>303</v>
      </c>
      <c r="H257" s="406">
        <v>44592</v>
      </c>
      <c r="I257" s="407" t="b">
        <f t="shared" si="16"/>
        <v>1</v>
      </c>
      <c r="J257" s="407" t="b">
        <f t="shared" si="17"/>
        <v>0</v>
      </c>
      <c r="K257" s="407" t="str">
        <f t="shared" si="18"/>
        <v>a1Ng000000C0uY3EAJ</v>
      </c>
      <c r="L257" s="408" t="s">
        <v>928</v>
      </c>
      <c r="M257" s="158"/>
      <c r="N257" s="79"/>
      <c r="AI257" s="5"/>
      <c r="AJ257" s="5"/>
      <c r="AK257" s="237"/>
    </row>
    <row r="258" spans="1:37" ht="18.75" customHeight="1" x14ac:dyDescent="0.2">
      <c r="A258" s="312">
        <v>42</v>
      </c>
      <c r="B258" s="324" t="str">
        <f t="shared" si="14"/>
        <v/>
      </c>
      <c r="C258" s="392" t="str">
        <f>TEXT(IFERROR(INDEX('Overview - Section A'!$A$42:$A$48,MATCH(G258,'Overview - Section A'!$I$42:$I$48,0)),""),"d-mmm-yy") &amp;" to " &amp; TEXT(IFERROR(INDEX('Overview - Section A'!$E$42:$E$48,MATCH(G258,'Overview - Section A'!$I$42:$I$48,0)),""),"d-mmm-yy")</f>
        <v>d-janv-yy to d-déc-yy</v>
      </c>
      <c r="D258" s="405"/>
      <c r="E258" s="405"/>
      <c r="F258" s="402" t="str">
        <f t="shared" si="15"/>
        <v/>
      </c>
      <c r="G258" s="406" t="s">
        <v>297</v>
      </c>
      <c r="H258" s="406">
        <v>43496</v>
      </c>
      <c r="I258" s="407" t="b">
        <f t="shared" si="16"/>
        <v>1</v>
      </c>
      <c r="J258" s="407" t="b">
        <f t="shared" si="17"/>
        <v>0</v>
      </c>
      <c r="K258" s="407" t="str">
        <f t="shared" si="18"/>
        <v>a1Ng000000C0uY4EAJ</v>
      </c>
      <c r="L258" s="408" t="s">
        <v>929</v>
      </c>
      <c r="M258" s="158"/>
      <c r="N258" s="79"/>
      <c r="AI258" s="5"/>
      <c r="AJ258" s="5"/>
      <c r="AK258" s="237"/>
    </row>
    <row r="259" spans="1:37" ht="18.75" customHeight="1" x14ac:dyDescent="0.2">
      <c r="A259" s="312">
        <v>42</v>
      </c>
      <c r="B259" s="324" t="str">
        <f t="shared" si="14"/>
        <v/>
      </c>
      <c r="C259" s="392" t="str">
        <f>TEXT(IFERROR(INDEX('Overview - Section A'!$A$42:$A$48,MATCH(G259,'Overview - Section A'!$I$42:$I$48,0)),""),"d-mmm-yy") &amp;" to " &amp; TEXT(IFERROR(INDEX('Overview - Section A'!$E$42:$E$48,MATCH(G259,'Overview - Section A'!$I$42:$I$48,0)),""),"d-mmm-yy")</f>
        <v>d-janv-yy to d-déc-yy</v>
      </c>
      <c r="D259" s="405"/>
      <c r="E259" s="405"/>
      <c r="F259" s="402" t="str">
        <f t="shared" si="15"/>
        <v/>
      </c>
      <c r="G259" s="406" t="s">
        <v>299</v>
      </c>
      <c r="H259" s="406">
        <v>43861</v>
      </c>
      <c r="I259" s="407" t="b">
        <f t="shared" si="16"/>
        <v>1</v>
      </c>
      <c r="J259" s="407" t="b">
        <f t="shared" si="17"/>
        <v>0</v>
      </c>
      <c r="K259" s="407" t="str">
        <f t="shared" si="18"/>
        <v>a1Ng000000C0uY4EAJ</v>
      </c>
      <c r="L259" s="408" t="s">
        <v>930</v>
      </c>
      <c r="M259" s="158"/>
      <c r="N259" s="79"/>
      <c r="AI259" s="5"/>
      <c r="AJ259" s="5"/>
      <c r="AK259" s="237"/>
    </row>
    <row r="260" spans="1:37" ht="18.75" customHeight="1" x14ac:dyDescent="0.2">
      <c r="A260" s="312">
        <v>42</v>
      </c>
      <c r="B260" s="324" t="str">
        <f t="shared" si="14"/>
        <v/>
      </c>
      <c r="C260" s="392" t="str">
        <f>TEXT(IFERROR(INDEX('Overview - Section A'!$A$42:$A$48,MATCH(G260,'Overview - Section A'!$I$42:$I$48,0)),""),"d-mmm-yy") &amp;" to " &amp; TEXT(IFERROR(INDEX('Overview - Section A'!$E$42:$E$48,MATCH(G260,'Overview - Section A'!$I$42:$I$48,0)),""),"d-mmm-yy")</f>
        <v>d-janv-yy to d-déc-yy</v>
      </c>
      <c r="D260" s="405"/>
      <c r="E260" s="405"/>
      <c r="F260" s="402" t="str">
        <f t="shared" si="15"/>
        <v/>
      </c>
      <c r="G260" s="406" t="s">
        <v>301</v>
      </c>
      <c r="H260" s="406">
        <v>44227</v>
      </c>
      <c r="I260" s="407" t="b">
        <f t="shared" si="16"/>
        <v>1</v>
      </c>
      <c r="J260" s="407" t="b">
        <f t="shared" si="17"/>
        <v>0</v>
      </c>
      <c r="K260" s="407" t="str">
        <f t="shared" si="18"/>
        <v>a1Ng000000C0uY4EAJ</v>
      </c>
      <c r="L260" s="408" t="s">
        <v>931</v>
      </c>
      <c r="M260" s="158"/>
      <c r="N260" s="79"/>
      <c r="AI260" s="5"/>
      <c r="AJ260" s="5"/>
      <c r="AK260" s="237"/>
    </row>
    <row r="261" spans="1:37" ht="18.75" customHeight="1" x14ac:dyDescent="0.2">
      <c r="A261" s="312">
        <v>42</v>
      </c>
      <c r="B261" s="324" t="str">
        <f t="shared" si="14"/>
        <v/>
      </c>
      <c r="C261" s="392" t="str">
        <f>TEXT(IFERROR(INDEX('Overview - Section A'!$A$42:$A$48,MATCH(G261,'Overview - Section A'!$I$42:$I$48,0)),""),"d-mmm-yy") &amp;" to " &amp; TEXT(IFERROR(INDEX('Overview - Section A'!$E$42:$E$48,MATCH(G261,'Overview - Section A'!$I$42:$I$48,0)),""),"d-mmm-yy")</f>
        <v>d-janv-yy to d-déc-yy</v>
      </c>
      <c r="D261" s="405"/>
      <c r="E261" s="405"/>
      <c r="F261" s="402" t="str">
        <f t="shared" si="15"/>
        <v/>
      </c>
      <c r="G261" s="406" t="s">
        <v>303</v>
      </c>
      <c r="H261" s="406">
        <v>44592</v>
      </c>
      <c r="I261" s="407" t="b">
        <f t="shared" si="16"/>
        <v>1</v>
      </c>
      <c r="J261" s="407" t="b">
        <f t="shared" si="17"/>
        <v>0</v>
      </c>
      <c r="K261" s="407" t="str">
        <f t="shared" si="18"/>
        <v>a1Ng000000C0uY4EAJ</v>
      </c>
      <c r="L261" s="408" t="s">
        <v>932</v>
      </c>
      <c r="M261" s="158"/>
      <c r="N261" s="79"/>
      <c r="AI261" s="5"/>
      <c r="AJ261" s="5"/>
      <c r="AK261" s="237"/>
    </row>
    <row r="262" spans="1:37" ht="18.75" customHeight="1" x14ac:dyDescent="0.2">
      <c r="A262" s="312">
        <v>43</v>
      </c>
      <c r="B262" s="324" t="str">
        <f t="shared" si="14"/>
        <v/>
      </c>
      <c r="C262" s="392" t="str">
        <f>TEXT(IFERROR(INDEX('Overview - Section A'!$A$42:$A$48,MATCH(G262,'Overview - Section A'!$I$42:$I$48,0)),""),"d-mmm-yy") &amp;" to " &amp; TEXT(IFERROR(INDEX('Overview - Section A'!$E$42:$E$48,MATCH(G262,'Overview - Section A'!$I$42:$I$48,0)),""),"d-mmm-yy")</f>
        <v>d-janv-yy to d-déc-yy</v>
      </c>
      <c r="D262" s="405"/>
      <c r="E262" s="405"/>
      <c r="F262" s="402" t="str">
        <f t="shared" si="15"/>
        <v/>
      </c>
      <c r="G262" s="406" t="s">
        <v>297</v>
      </c>
      <c r="H262" s="406">
        <v>43496</v>
      </c>
      <c r="I262" s="407" t="b">
        <f t="shared" si="16"/>
        <v>1</v>
      </c>
      <c r="J262" s="407" t="b">
        <f t="shared" si="17"/>
        <v>0</v>
      </c>
      <c r="K262" s="407" t="str">
        <f t="shared" si="18"/>
        <v>a1Ng000000C0uY5EAJ</v>
      </c>
      <c r="L262" s="408" t="s">
        <v>933</v>
      </c>
      <c r="M262" s="158"/>
      <c r="N262" s="79"/>
      <c r="AI262" s="5"/>
      <c r="AJ262" s="5"/>
      <c r="AK262" s="237"/>
    </row>
    <row r="263" spans="1:37" ht="18.75" customHeight="1" x14ac:dyDescent="0.2">
      <c r="A263" s="312">
        <v>43</v>
      </c>
      <c r="B263" s="324" t="str">
        <f t="shared" si="14"/>
        <v/>
      </c>
      <c r="C263" s="392" t="str">
        <f>TEXT(IFERROR(INDEX('Overview - Section A'!$A$42:$A$48,MATCH(G263,'Overview - Section A'!$I$42:$I$48,0)),""),"d-mmm-yy") &amp;" to " &amp; TEXT(IFERROR(INDEX('Overview - Section A'!$E$42:$E$48,MATCH(G263,'Overview - Section A'!$I$42:$I$48,0)),""),"d-mmm-yy")</f>
        <v>d-janv-yy to d-déc-yy</v>
      </c>
      <c r="D263" s="405"/>
      <c r="E263" s="405"/>
      <c r="F263" s="402" t="str">
        <f t="shared" si="15"/>
        <v/>
      </c>
      <c r="G263" s="406" t="s">
        <v>299</v>
      </c>
      <c r="H263" s="406">
        <v>43861</v>
      </c>
      <c r="I263" s="407" t="b">
        <f t="shared" si="16"/>
        <v>1</v>
      </c>
      <c r="J263" s="407" t="b">
        <f t="shared" si="17"/>
        <v>0</v>
      </c>
      <c r="K263" s="407" t="str">
        <f t="shared" si="18"/>
        <v>a1Ng000000C0uY5EAJ</v>
      </c>
      <c r="L263" s="408" t="s">
        <v>934</v>
      </c>
      <c r="M263" s="158"/>
      <c r="N263" s="79"/>
      <c r="AI263" s="5"/>
      <c r="AJ263" s="5"/>
      <c r="AK263" s="237"/>
    </row>
    <row r="264" spans="1:37" ht="18.75" customHeight="1" x14ac:dyDescent="0.2">
      <c r="A264" s="312">
        <v>43</v>
      </c>
      <c r="B264" s="324" t="str">
        <f t="shared" si="14"/>
        <v/>
      </c>
      <c r="C264" s="392" t="str">
        <f>TEXT(IFERROR(INDEX('Overview - Section A'!$A$42:$A$48,MATCH(G264,'Overview - Section A'!$I$42:$I$48,0)),""),"d-mmm-yy") &amp;" to " &amp; TEXT(IFERROR(INDEX('Overview - Section A'!$E$42:$E$48,MATCH(G264,'Overview - Section A'!$I$42:$I$48,0)),""),"d-mmm-yy")</f>
        <v>d-janv-yy to d-déc-yy</v>
      </c>
      <c r="D264" s="405"/>
      <c r="E264" s="405"/>
      <c r="F264" s="402" t="str">
        <f t="shared" si="15"/>
        <v/>
      </c>
      <c r="G264" s="406" t="s">
        <v>301</v>
      </c>
      <c r="H264" s="406">
        <v>44227</v>
      </c>
      <c r="I264" s="407" t="b">
        <f t="shared" si="16"/>
        <v>1</v>
      </c>
      <c r="J264" s="407" t="b">
        <f t="shared" si="17"/>
        <v>0</v>
      </c>
      <c r="K264" s="407" t="str">
        <f t="shared" si="18"/>
        <v>a1Ng000000C0uY5EAJ</v>
      </c>
      <c r="L264" s="408" t="s">
        <v>935</v>
      </c>
      <c r="M264" s="158"/>
      <c r="N264" s="79"/>
      <c r="AI264" s="5"/>
      <c r="AJ264" s="5"/>
      <c r="AK264" s="237"/>
    </row>
    <row r="265" spans="1:37" ht="18.75" customHeight="1" x14ac:dyDescent="0.2">
      <c r="A265" s="312">
        <v>43</v>
      </c>
      <c r="B265" s="324" t="str">
        <f t="shared" si="14"/>
        <v/>
      </c>
      <c r="C265" s="392" t="str">
        <f>TEXT(IFERROR(INDEX('Overview - Section A'!$A$42:$A$48,MATCH(G265,'Overview - Section A'!$I$42:$I$48,0)),""),"d-mmm-yy") &amp;" to " &amp; TEXT(IFERROR(INDEX('Overview - Section A'!$E$42:$E$48,MATCH(G265,'Overview - Section A'!$I$42:$I$48,0)),""),"d-mmm-yy")</f>
        <v>d-janv-yy to d-déc-yy</v>
      </c>
      <c r="D265" s="405"/>
      <c r="E265" s="405"/>
      <c r="F265" s="402" t="str">
        <f t="shared" si="15"/>
        <v/>
      </c>
      <c r="G265" s="406" t="s">
        <v>303</v>
      </c>
      <c r="H265" s="406">
        <v>44592</v>
      </c>
      <c r="I265" s="407" t="b">
        <f t="shared" si="16"/>
        <v>1</v>
      </c>
      <c r="J265" s="407" t="b">
        <f t="shared" si="17"/>
        <v>0</v>
      </c>
      <c r="K265" s="407" t="str">
        <f t="shared" si="18"/>
        <v>a1Ng000000C0uY5EAJ</v>
      </c>
      <c r="L265" s="408" t="s">
        <v>936</v>
      </c>
      <c r="M265" s="158"/>
      <c r="N265" s="79"/>
      <c r="AI265" s="5"/>
      <c r="AJ265" s="5"/>
      <c r="AK265" s="237"/>
    </row>
    <row r="266" spans="1:37" ht="18.75" customHeight="1" x14ac:dyDescent="0.2">
      <c r="A266" s="312">
        <v>44</v>
      </c>
      <c r="B266" s="324" t="str">
        <f t="shared" si="14"/>
        <v/>
      </c>
      <c r="C266" s="392" t="str">
        <f>TEXT(IFERROR(INDEX('Overview - Section A'!$A$42:$A$48,MATCH(G266,'Overview - Section A'!$I$42:$I$48,0)),""),"d-mmm-yy") &amp;" to " &amp; TEXT(IFERROR(INDEX('Overview - Section A'!$E$42:$E$48,MATCH(G266,'Overview - Section A'!$I$42:$I$48,0)),""),"d-mmm-yy")</f>
        <v>d-janv-yy to d-déc-yy</v>
      </c>
      <c r="D266" s="405"/>
      <c r="E266" s="405"/>
      <c r="F266" s="402" t="str">
        <f t="shared" si="15"/>
        <v/>
      </c>
      <c r="G266" s="406" t="s">
        <v>297</v>
      </c>
      <c r="H266" s="406">
        <v>43496</v>
      </c>
      <c r="I266" s="407" t="b">
        <f t="shared" si="16"/>
        <v>1</v>
      </c>
      <c r="J266" s="407" t="b">
        <f t="shared" si="17"/>
        <v>0</v>
      </c>
      <c r="K266" s="407" t="str">
        <f t="shared" si="18"/>
        <v>a1Ng000000C0uY6EAJ</v>
      </c>
      <c r="L266" s="408" t="s">
        <v>937</v>
      </c>
      <c r="M266" s="158"/>
      <c r="N266" s="79"/>
      <c r="AI266" s="5"/>
      <c r="AJ266" s="5"/>
      <c r="AK266" s="237"/>
    </row>
    <row r="267" spans="1:37" ht="18.75" customHeight="1" x14ac:dyDescent="0.2">
      <c r="A267" s="312">
        <v>44</v>
      </c>
      <c r="B267" s="324" t="str">
        <f t="shared" si="14"/>
        <v/>
      </c>
      <c r="C267" s="392" t="str">
        <f>TEXT(IFERROR(INDEX('Overview - Section A'!$A$42:$A$48,MATCH(G267,'Overview - Section A'!$I$42:$I$48,0)),""),"d-mmm-yy") &amp;" to " &amp; TEXT(IFERROR(INDEX('Overview - Section A'!$E$42:$E$48,MATCH(G267,'Overview - Section A'!$I$42:$I$48,0)),""),"d-mmm-yy")</f>
        <v>d-janv-yy to d-déc-yy</v>
      </c>
      <c r="D267" s="405"/>
      <c r="E267" s="405"/>
      <c r="F267" s="402" t="str">
        <f t="shared" si="15"/>
        <v/>
      </c>
      <c r="G267" s="406" t="s">
        <v>299</v>
      </c>
      <c r="H267" s="406">
        <v>43861</v>
      </c>
      <c r="I267" s="407" t="b">
        <f t="shared" si="16"/>
        <v>1</v>
      </c>
      <c r="J267" s="407" t="b">
        <f t="shared" si="17"/>
        <v>0</v>
      </c>
      <c r="K267" s="407" t="str">
        <f t="shared" si="18"/>
        <v>a1Ng000000C0uY6EAJ</v>
      </c>
      <c r="L267" s="408" t="s">
        <v>938</v>
      </c>
      <c r="M267" s="158"/>
      <c r="N267" s="79"/>
      <c r="AI267" s="5"/>
      <c r="AJ267" s="5"/>
      <c r="AK267" s="237"/>
    </row>
    <row r="268" spans="1:37" ht="18.75" customHeight="1" x14ac:dyDescent="0.2">
      <c r="A268" s="312">
        <v>44</v>
      </c>
      <c r="B268" s="324" t="str">
        <f t="shared" si="14"/>
        <v/>
      </c>
      <c r="C268" s="392" t="str">
        <f>TEXT(IFERROR(INDEX('Overview - Section A'!$A$42:$A$48,MATCH(G268,'Overview - Section A'!$I$42:$I$48,0)),""),"d-mmm-yy") &amp;" to " &amp; TEXT(IFERROR(INDEX('Overview - Section A'!$E$42:$E$48,MATCH(G268,'Overview - Section A'!$I$42:$I$48,0)),""),"d-mmm-yy")</f>
        <v>d-janv-yy to d-déc-yy</v>
      </c>
      <c r="D268" s="405"/>
      <c r="E268" s="405"/>
      <c r="F268" s="402" t="str">
        <f t="shared" si="15"/>
        <v/>
      </c>
      <c r="G268" s="406" t="s">
        <v>301</v>
      </c>
      <c r="H268" s="406">
        <v>44227</v>
      </c>
      <c r="I268" s="407" t="b">
        <f t="shared" si="16"/>
        <v>1</v>
      </c>
      <c r="J268" s="407" t="b">
        <f t="shared" si="17"/>
        <v>0</v>
      </c>
      <c r="K268" s="407" t="str">
        <f t="shared" si="18"/>
        <v>a1Ng000000C0uY6EAJ</v>
      </c>
      <c r="L268" s="408" t="s">
        <v>939</v>
      </c>
      <c r="M268" s="158"/>
      <c r="N268" s="79"/>
      <c r="AI268" s="5"/>
      <c r="AJ268" s="5"/>
      <c r="AK268" s="237"/>
    </row>
    <row r="269" spans="1:37" ht="18.75" customHeight="1" x14ac:dyDescent="0.2">
      <c r="A269" s="312">
        <v>44</v>
      </c>
      <c r="B269" s="324" t="str">
        <f t="shared" si="14"/>
        <v/>
      </c>
      <c r="C269" s="392" t="str">
        <f>TEXT(IFERROR(INDEX('Overview - Section A'!$A$42:$A$48,MATCH(G269,'Overview - Section A'!$I$42:$I$48,0)),""),"d-mmm-yy") &amp;" to " &amp; TEXT(IFERROR(INDEX('Overview - Section A'!$E$42:$E$48,MATCH(G269,'Overview - Section A'!$I$42:$I$48,0)),""),"d-mmm-yy")</f>
        <v>d-janv-yy to d-déc-yy</v>
      </c>
      <c r="D269" s="405"/>
      <c r="E269" s="405"/>
      <c r="F269" s="402" t="str">
        <f t="shared" si="15"/>
        <v/>
      </c>
      <c r="G269" s="406" t="s">
        <v>303</v>
      </c>
      <c r="H269" s="406">
        <v>44592</v>
      </c>
      <c r="I269" s="407" t="b">
        <f t="shared" si="16"/>
        <v>1</v>
      </c>
      <c r="J269" s="407" t="b">
        <f t="shared" si="17"/>
        <v>0</v>
      </c>
      <c r="K269" s="407" t="str">
        <f t="shared" si="18"/>
        <v>a1Ng000000C0uY6EAJ</v>
      </c>
      <c r="L269" s="408" t="s">
        <v>940</v>
      </c>
      <c r="M269" s="158"/>
      <c r="N269" s="79"/>
      <c r="AI269" s="5"/>
      <c r="AJ269" s="5"/>
      <c r="AK269" s="237"/>
    </row>
    <row r="270" spans="1:37" ht="18.75" customHeight="1" x14ac:dyDescent="0.2">
      <c r="A270" s="312">
        <v>45</v>
      </c>
      <c r="B270" s="324" t="str">
        <f t="shared" si="14"/>
        <v/>
      </c>
      <c r="C270" s="392" t="str">
        <f>TEXT(IFERROR(INDEX('Overview - Section A'!$A$42:$A$48,MATCH(G270,'Overview - Section A'!$I$42:$I$48,0)),""),"d-mmm-yy") &amp;" to " &amp; TEXT(IFERROR(INDEX('Overview - Section A'!$E$42:$E$48,MATCH(G270,'Overview - Section A'!$I$42:$I$48,0)),""),"d-mmm-yy")</f>
        <v>d-janv-yy to d-déc-yy</v>
      </c>
      <c r="D270" s="405"/>
      <c r="E270" s="405"/>
      <c r="F270" s="402" t="str">
        <f t="shared" si="15"/>
        <v/>
      </c>
      <c r="G270" s="406" t="s">
        <v>297</v>
      </c>
      <c r="H270" s="406">
        <v>43496</v>
      </c>
      <c r="I270" s="407" t="b">
        <f t="shared" si="16"/>
        <v>1</v>
      </c>
      <c r="J270" s="407" t="b">
        <f t="shared" si="17"/>
        <v>0</v>
      </c>
      <c r="K270" s="407" t="str">
        <f t="shared" si="18"/>
        <v>a1Ng000000C0uY7EAJ</v>
      </c>
      <c r="L270" s="408" t="s">
        <v>941</v>
      </c>
      <c r="M270" s="158"/>
      <c r="N270" s="79"/>
      <c r="AI270" s="5"/>
      <c r="AJ270" s="5"/>
      <c r="AK270" s="237"/>
    </row>
    <row r="271" spans="1:37" ht="18.75" customHeight="1" x14ac:dyDescent="0.2">
      <c r="A271" s="312">
        <v>45</v>
      </c>
      <c r="B271" s="324" t="str">
        <f t="shared" si="14"/>
        <v/>
      </c>
      <c r="C271" s="392" t="str">
        <f>TEXT(IFERROR(INDEX('Overview - Section A'!$A$42:$A$48,MATCH(G271,'Overview - Section A'!$I$42:$I$48,0)),""),"d-mmm-yy") &amp;" to " &amp; TEXT(IFERROR(INDEX('Overview - Section A'!$E$42:$E$48,MATCH(G271,'Overview - Section A'!$I$42:$I$48,0)),""),"d-mmm-yy")</f>
        <v>d-janv-yy to d-déc-yy</v>
      </c>
      <c r="D271" s="405"/>
      <c r="E271" s="405"/>
      <c r="F271" s="402" t="str">
        <f t="shared" si="15"/>
        <v/>
      </c>
      <c r="G271" s="406" t="s">
        <v>299</v>
      </c>
      <c r="H271" s="406">
        <v>43861</v>
      </c>
      <c r="I271" s="407" t="b">
        <f t="shared" si="16"/>
        <v>1</v>
      </c>
      <c r="J271" s="407" t="b">
        <f t="shared" si="17"/>
        <v>0</v>
      </c>
      <c r="K271" s="407" t="str">
        <f t="shared" si="18"/>
        <v>a1Ng000000C0uY7EAJ</v>
      </c>
      <c r="L271" s="408" t="s">
        <v>942</v>
      </c>
      <c r="M271" s="158"/>
      <c r="N271" s="79"/>
      <c r="AI271" s="5"/>
      <c r="AJ271" s="5"/>
      <c r="AK271" s="237"/>
    </row>
    <row r="272" spans="1:37" ht="18.75" customHeight="1" x14ac:dyDescent="0.2">
      <c r="A272" s="312">
        <v>45</v>
      </c>
      <c r="B272" s="324" t="str">
        <f t="shared" si="14"/>
        <v/>
      </c>
      <c r="C272" s="392" t="str">
        <f>TEXT(IFERROR(INDEX('Overview - Section A'!$A$42:$A$48,MATCH(G272,'Overview - Section A'!$I$42:$I$48,0)),""),"d-mmm-yy") &amp;" to " &amp; TEXT(IFERROR(INDEX('Overview - Section A'!$E$42:$E$48,MATCH(G272,'Overview - Section A'!$I$42:$I$48,0)),""),"d-mmm-yy")</f>
        <v>d-janv-yy to d-déc-yy</v>
      </c>
      <c r="D272" s="405"/>
      <c r="E272" s="405"/>
      <c r="F272" s="402" t="str">
        <f t="shared" si="15"/>
        <v/>
      </c>
      <c r="G272" s="406" t="s">
        <v>301</v>
      </c>
      <c r="H272" s="406">
        <v>44227</v>
      </c>
      <c r="I272" s="407" t="b">
        <f t="shared" si="16"/>
        <v>1</v>
      </c>
      <c r="J272" s="407" t="b">
        <f t="shared" si="17"/>
        <v>0</v>
      </c>
      <c r="K272" s="407" t="str">
        <f t="shared" si="18"/>
        <v>a1Ng000000C0uY7EAJ</v>
      </c>
      <c r="L272" s="408" t="s">
        <v>943</v>
      </c>
      <c r="M272" s="158"/>
      <c r="N272" s="79"/>
      <c r="AI272" s="5"/>
      <c r="AJ272" s="5"/>
      <c r="AK272" s="237"/>
    </row>
    <row r="273" spans="1:37" ht="18.75" customHeight="1" x14ac:dyDescent="0.2">
      <c r="A273" s="312">
        <v>45</v>
      </c>
      <c r="B273" s="324" t="str">
        <f t="shared" si="14"/>
        <v/>
      </c>
      <c r="C273" s="392" t="str">
        <f>TEXT(IFERROR(INDEX('Overview - Section A'!$A$42:$A$48,MATCH(G273,'Overview - Section A'!$I$42:$I$48,0)),""),"d-mmm-yy") &amp;" to " &amp; TEXT(IFERROR(INDEX('Overview - Section A'!$E$42:$E$48,MATCH(G273,'Overview - Section A'!$I$42:$I$48,0)),""),"d-mmm-yy")</f>
        <v>d-janv-yy to d-déc-yy</v>
      </c>
      <c r="D273" s="405"/>
      <c r="E273" s="405"/>
      <c r="F273" s="402" t="str">
        <f t="shared" si="15"/>
        <v/>
      </c>
      <c r="G273" s="406" t="s">
        <v>303</v>
      </c>
      <c r="H273" s="406">
        <v>44592</v>
      </c>
      <c r="I273" s="407" t="b">
        <f t="shared" si="16"/>
        <v>1</v>
      </c>
      <c r="J273" s="407" t="b">
        <f t="shared" si="17"/>
        <v>0</v>
      </c>
      <c r="K273" s="407" t="str">
        <f t="shared" si="18"/>
        <v>a1Ng000000C0uY7EAJ</v>
      </c>
      <c r="L273" s="408" t="s">
        <v>944</v>
      </c>
      <c r="M273" s="158"/>
      <c r="N273" s="79"/>
      <c r="AI273" s="5"/>
      <c r="AJ273" s="5"/>
      <c r="AK273" s="237"/>
    </row>
    <row r="274" spans="1:37" ht="18.75" customHeight="1" x14ac:dyDescent="0.2">
      <c r="A274" s="312">
        <v>46</v>
      </c>
      <c r="B274" s="324" t="str">
        <f t="shared" si="14"/>
        <v/>
      </c>
      <c r="C274" s="392" t="str">
        <f>TEXT(IFERROR(INDEX('Overview - Section A'!$A$42:$A$48,MATCH(G274,'Overview - Section A'!$I$42:$I$48,0)),""),"d-mmm-yy") &amp;" to " &amp; TEXT(IFERROR(INDEX('Overview - Section A'!$E$42:$E$48,MATCH(G274,'Overview - Section A'!$I$42:$I$48,0)),""),"d-mmm-yy")</f>
        <v>d-janv-yy to d-déc-yy</v>
      </c>
      <c r="D274" s="405"/>
      <c r="E274" s="405"/>
      <c r="F274" s="402" t="str">
        <f t="shared" si="15"/>
        <v/>
      </c>
      <c r="G274" s="406" t="s">
        <v>297</v>
      </c>
      <c r="H274" s="406">
        <v>43496</v>
      </c>
      <c r="I274" s="407" t="b">
        <f t="shared" si="16"/>
        <v>1</v>
      </c>
      <c r="J274" s="407" t="b">
        <f t="shared" si="17"/>
        <v>0</v>
      </c>
      <c r="K274" s="407" t="str">
        <f t="shared" si="18"/>
        <v>a1Ng000000C0uY8EAJ</v>
      </c>
      <c r="L274" s="408" t="s">
        <v>945</v>
      </c>
      <c r="M274" s="158"/>
      <c r="N274" s="79"/>
      <c r="AI274" s="5"/>
      <c r="AJ274" s="5"/>
      <c r="AK274" s="237"/>
    </row>
    <row r="275" spans="1:37" ht="18.75" customHeight="1" x14ac:dyDescent="0.2">
      <c r="A275" s="312">
        <v>46</v>
      </c>
      <c r="B275" s="324" t="str">
        <f t="shared" si="14"/>
        <v/>
      </c>
      <c r="C275" s="392" t="str">
        <f>TEXT(IFERROR(INDEX('Overview - Section A'!$A$42:$A$48,MATCH(G275,'Overview - Section A'!$I$42:$I$48,0)),""),"d-mmm-yy") &amp;" to " &amp; TEXT(IFERROR(INDEX('Overview - Section A'!$E$42:$E$48,MATCH(G275,'Overview - Section A'!$I$42:$I$48,0)),""),"d-mmm-yy")</f>
        <v>d-janv-yy to d-déc-yy</v>
      </c>
      <c r="D275" s="405"/>
      <c r="E275" s="405"/>
      <c r="F275" s="402" t="str">
        <f t="shared" si="15"/>
        <v/>
      </c>
      <c r="G275" s="406" t="s">
        <v>299</v>
      </c>
      <c r="H275" s="406">
        <v>43861</v>
      </c>
      <c r="I275" s="407" t="b">
        <f t="shared" si="16"/>
        <v>1</v>
      </c>
      <c r="J275" s="407" t="b">
        <f t="shared" si="17"/>
        <v>0</v>
      </c>
      <c r="K275" s="407" t="str">
        <f t="shared" si="18"/>
        <v>a1Ng000000C0uY8EAJ</v>
      </c>
      <c r="L275" s="408" t="s">
        <v>946</v>
      </c>
      <c r="M275" s="158"/>
      <c r="N275" s="79"/>
      <c r="AI275" s="5"/>
      <c r="AJ275" s="5"/>
      <c r="AK275" s="237"/>
    </row>
    <row r="276" spans="1:37" ht="18.75" customHeight="1" x14ac:dyDescent="0.2">
      <c r="A276" s="312">
        <v>46</v>
      </c>
      <c r="B276" s="324" t="str">
        <f t="shared" si="14"/>
        <v/>
      </c>
      <c r="C276" s="392" t="str">
        <f>TEXT(IFERROR(INDEX('Overview - Section A'!$A$42:$A$48,MATCH(G276,'Overview - Section A'!$I$42:$I$48,0)),""),"d-mmm-yy") &amp;" to " &amp; TEXT(IFERROR(INDEX('Overview - Section A'!$E$42:$E$48,MATCH(G276,'Overview - Section A'!$I$42:$I$48,0)),""),"d-mmm-yy")</f>
        <v>d-janv-yy to d-déc-yy</v>
      </c>
      <c r="D276" s="405"/>
      <c r="E276" s="405"/>
      <c r="F276" s="402" t="str">
        <f t="shared" si="15"/>
        <v/>
      </c>
      <c r="G276" s="406" t="s">
        <v>301</v>
      </c>
      <c r="H276" s="406">
        <v>44227</v>
      </c>
      <c r="I276" s="407" t="b">
        <f t="shared" si="16"/>
        <v>1</v>
      </c>
      <c r="J276" s="407" t="b">
        <f t="shared" si="17"/>
        <v>0</v>
      </c>
      <c r="K276" s="407" t="str">
        <f t="shared" si="18"/>
        <v>a1Ng000000C0uY8EAJ</v>
      </c>
      <c r="L276" s="408" t="s">
        <v>947</v>
      </c>
      <c r="M276" s="158"/>
      <c r="N276" s="79"/>
      <c r="AI276" s="5"/>
      <c r="AJ276" s="5"/>
      <c r="AK276" s="237"/>
    </row>
    <row r="277" spans="1:37" ht="18.75" customHeight="1" x14ac:dyDescent="0.2">
      <c r="A277" s="312">
        <v>46</v>
      </c>
      <c r="B277" s="324" t="str">
        <f t="shared" si="14"/>
        <v/>
      </c>
      <c r="C277" s="392" t="str">
        <f>TEXT(IFERROR(INDEX('Overview - Section A'!$A$42:$A$48,MATCH(G277,'Overview - Section A'!$I$42:$I$48,0)),""),"d-mmm-yy") &amp;" to " &amp; TEXT(IFERROR(INDEX('Overview - Section A'!$E$42:$E$48,MATCH(G277,'Overview - Section A'!$I$42:$I$48,0)),""),"d-mmm-yy")</f>
        <v>d-janv-yy to d-déc-yy</v>
      </c>
      <c r="D277" s="405"/>
      <c r="E277" s="405"/>
      <c r="F277" s="402" t="str">
        <f t="shared" si="15"/>
        <v/>
      </c>
      <c r="G277" s="406" t="s">
        <v>303</v>
      </c>
      <c r="H277" s="406">
        <v>44592</v>
      </c>
      <c r="I277" s="407" t="b">
        <f t="shared" si="16"/>
        <v>1</v>
      </c>
      <c r="J277" s="407" t="b">
        <f t="shared" si="17"/>
        <v>0</v>
      </c>
      <c r="K277" s="407" t="str">
        <f t="shared" si="18"/>
        <v>a1Ng000000C0uY8EAJ</v>
      </c>
      <c r="L277" s="408" t="s">
        <v>948</v>
      </c>
      <c r="M277" s="158"/>
      <c r="N277" s="79"/>
      <c r="AI277" s="5"/>
      <c r="AJ277" s="5"/>
      <c r="AK277" s="237"/>
    </row>
    <row r="278" spans="1:37" ht="18.75" customHeight="1" x14ac:dyDescent="0.2">
      <c r="A278" s="312">
        <v>47</v>
      </c>
      <c r="B278" s="324" t="str">
        <f t="shared" si="14"/>
        <v/>
      </c>
      <c r="C278" s="392" t="str">
        <f>TEXT(IFERROR(INDEX('Overview - Section A'!$A$42:$A$48,MATCH(G278,'Overview - Section A'!$I$42:$I$48,0)),""),"d-mmm-yy") &amp;" to " &amp; TEXT(IFERROR(INDEX('Overview - Section A'!$E$42:$E$48,MATCH(G278,'Overview - Section A'!$I$42:$I$48,0)),""),"d-mmm-yy")</f>
        <v>d-janv-yy to d-déc-yy</v>
      </c>
      <c r="D278" s="405"/>
      <c r="E278" s="405"/>
      <c r="F278" s="402" t="str">
        <f t="shared" si="15"/>
        <v/>
      </c>
      <c r="G278" s="406" t="s">
        <v>297</v>
      </c>
      <c r="H278" s="406">
        <v>43496</v>
      </c>
      <c r="I278" s="407" t="b">
        <f t="shared" si="16"/>
        <v>1</v>
      </c>
      <c r="J278" s="407" t="b">
        <f t="shared" si="17"/>
        <v>0</v>
      </c>
      <c r="K278" s="407" t="str">
        <f t="shared" si="18"/>
        <v>a1Ng000000C0uY9EAJ</v>
      </c>
      <c r="L278" s="408" t="s">
        <v>949</v>
      </c>
      <c r="M278" s="158"/>
      <c r="N278" s="79"/>
      <c r="AI278" s="5"/>
      <c r="AJ278" s="5"/>
      <c r="AK278" s="237"/>
    </row>
    <row r="279" spans="1:37" ht="18.75" customHeight="1" x14ac:dyDescent="0.2">
      <c r="A279" s="312">
        <v>47</v>
      </c>
      <c r="B279" s="324" t="str">
        <f t="shared" si="14"/>
        <v/>
      </c>
      <c r="C279" s="392" t="str">
        <f>TEXT(IFERROR(INDEX('Overview - Section A'!$A$42:$A$48,MATCH(G279,'Overview - Section A'!$I$42:$I$48,0)),""),"d-mmm-yy") &amp;" to " &amp; TEXT(IFERROR(INDEX('Overview - Section A'!$E$42:$E$48,MATCH(G279,'Overview - Section A'!$I$42:$I$48,0)),""),"d-mmm-yy")</f>
        <v>d-janv-yy to d-déc-yy</v>
      </c>
      <c r="D279" s="405"/>
      <c r="E279" s="405"/>
      <c r="F279" s="402" t="str">
        <f t="shared" si="15"/>
        <v/>
      </c>
      <c r="G279" s="406" t="s">
        <v>299</v>
      </c>
      <c r="H279" s="406">
        <v>43861</v>
      </c>
      <c r="I279" s="407" t="b">
        <f t="shared" si="16"/>
        <v>1</v>
      </c>
      <c r="J279" s="407" t="b">
        <f t="shared" si="17"/>
        <v>0</v>
      </c>
      <c r="K279" s="407" t="str">
        <f t="shared" si="18"/>
        <v>a1Ng000000C0uY9EAJ</v>
      </c>
      <c r="L279" s="408" t="s">
        <v>950</v>
      </c>
      <c r="M279" s="158"/>
      <c r="N279" s="79"/>
      <c r="AI279" s="5"/>
      <c r="AJ279" s="5"/>
      <c r="AK279" s="237"/>
    </row>
    <row r="280" spans="1:37" ht="18.75" customHeight="1" x14ac:dyDescent="0.2">
      <c r="A280" s="312">
        <v>47</v>
      </c>
      <c r="B280" s="324" t="str">
        <f t="shared" si="14"/>
        <v/>
      </c>
      <c r="C280" s="392" t="str">
        <f>TEXT(IFERROR(INDEX('Overview - Section A'!$A$42:$A$48,MATCH(G280,'Overview - Section A'!$I$42:$I$48,0)),""),"d-mmm-yy") &amp;" to " &amp; TEXT(IFERROR(INDEX('Overview - Section A'!$E$42:$E$48,MATCH(G280,'Overview - Section A'!$I$42:$I$48,0)),""),"d-mmm-yy")</f>
        <v>d-janv-yy to d-déc-yy</v>
      </c>
      <c r="D280" s="405"/>
      <c r="E280" s="405"/>
      <c r="F280" s="402" t="str">
        <f t="shared" si="15"/>
        <v/>
      </c>
      <c r="G280" s="406" t="s">
        <v>301</v>
      </c>
      <c r="H280" s="406">
        <v>44227</v>
      </c>
      <c r="I280" s="407" t="b">
        <f t="shared" si="16"/>
        <v>1</v>
      </c>
      <c r="J280" s="407" t="b">
        <f t="shared" si="17"/>
        <v>0</v>
      </c>
      <c r="K280" s="407" t="str">
        <f t="shared" si="18"/>
        <v>a1Ng000000C0uY9EAJ</v>
      </c>
      <c r="L280" s="408" t="s">
        <v>951</v>
      </c>
      <c r="M280" s="158"/>
      <c r="N280" s="79"/>
      <c r="AI280" s="5"/>
      <c r="AJ280" s="5"/>
      <c r="AK280" s="237"/>
    </row>
    <row r="281" spans="1:37" ht="18.75" customHeight="1" x14ac:dyDescent="0.2">
      <c r="A281" s="312">
        <v>47</v>
      </c>
      <c r="B281" s="324" t="str">
        <f t="shared" si="14"/>
        <v/>
      </c>
      <c r="C281" s="392" t="str">
        <f>TEXT(IFERROR(INDEX('Overview - Section A'!$A$42:$A$48,MATCH(G281,'Overview - Section A'!$I$42:$I$48,0)),""),"d-mmm-yy") &amp;" to " &amp; TEXT(IFERROR(INDEX('Overview - Section A'!$E$42:$E$48,MATCH(G281,'Overview - Section A'!$I$42:$I$48,0)),""),"d-mmm-yy")</f>
        <v>d-janv-yy to d-déc-yy</v>
      </c>
      <c r="D281" s="405"/>
      <c r="E281" s="405"/>
      <c r="F281" s="402" t="str">
        <f t="shared" si="15"/>
        <v/>
      </c>
      <c r="G281" s="406" t="s">
        <v>303</v>
      </c>
      <c r="H281" s="406">
        <v>44592</v>
      </c>
      <c r="I281" s="407" t="b">
        <f t="shared" si="16"/>
        <v>1</v>
      </c>
      <c r="J281" s="407" t="b">
        <f t="shared" si="17"/>
        <v>0</v>
      </c>
      <c r="K281" s="407" t="str">
        <f t="shared" si="18"/>
        <v>a1Ng000000C0uY9EAJ</v>
      </c>
      <c r="L281" s="408" t="s">
        <v>952</v>
      </c>
      <c r="M281" s="158"/>
      <c r="N281" s="79"/>
      <c r="AI281" s="5"/>
      <c r="AJ281" s="5"/>
      <c r="AK281" s="237"/>
    </row>
    <row r="282" spans="1:37" ht="18.75" customHeight="1" x14ac:dyDescent="0.2">
      <c r="A282" s="312">
        <v>48</v>
      </c>
      <c r="B282" s="324" t="str">
        <f t="shared" si="14"/>
        <v/>
      </c>
      <c r="C282" s="392" t="str">
        <f>TEXT(IFERROR(INDEX('Overview - Section A'!$A$42:$A$48,MATCH(G282,'Overview - Section A'!$I$42:$I$48,0)),""),"d-mmm-yy") &amp;" to " &amp; TEXT(IFERROR(INDEX('Overview - Section A'!$E$42:$E$48,MATCH(G282,'Overview - Section A'!$I$42:$I$48,0)),""),"d-mmm-yy")</f>
        <v>d-janv-yy to d-déc-yy</v>
      </c>
      <c r="D282" s="405"/>
      <c r="E282" s="405"/>
      <c r="F282" s="402" t="str">
        <f t="shared" si="15"/>
        <v/>
      </c>
      <c r="G282" s="406" t="s">
        <v>297</v>
      </c>
      <c r="H282" s="406">
        <v>43496</v>
      </c>
      <c r="I282" s="407" t="b">
        <f t="shared" si="16"/>
        <v>1</v>
      </c>
      <c r="J282" s="407" t="b">
        <f t="shared" si="17"/>
        <v>0</v>
      </c>
      <c r="K282" s="407" t="str">
        <f t="shared" si="18"/>
        <v>a1Ng000000C0uYAEAZ</v>
      </c>
      <c r="L282" s="408" t="s">
        <v>953</v>
      </c>
      <c r="M282" s="158"/>
      <c r="N282" s="79"/>
      <c r="AI282" s="5"/>
      <c r="AJ282" s="5"/>
      <c r="AK282" s="237"/>
    </row>
    <row r="283" spans="1:37" ht="18.75" customHeight="1" x14ac:dyDescent="0.2">
      <c r="A283" s="312">
        <v>48</v>
      </c>
      <c r="B283" s="324" t="str">
        <f t="shared" si="14"/>
        <v/>
      </c>
      <c r="C283" s="392" t="str">
        <f>TEXT(IFERROR(INDEX('Overview - Section A'!$A$42:$A$48,MATCH(G283,'Overview - Section A'!$I$42:$I$48,0)),""),"d-mmm-yy") &amp;" to " &amp; TEXT(IFERROR(INDEX('Overview - Section A'!$E$42:$E$48,MATCH(G283,'Overview - Section A'!$I$42:$I$48,0)),""),"d-mmm-yy")</f>
        <v>d-janv-yy to d-déc-yy</v>
      </c>
      <c r="D283" s="405"/>
      <c r="E283" s="405"/>
      <c r="F283" s="402" t="str">
        <f t="shared" si="15"/>
        <v/>
      </c>
      <c r="G283" s="406" t="s">
        <v>299</v>
      </c>
      <c r="H283" s="406">
        <v>43861</v>
      </c>
      <c r="I283" s="407" t="b">
        <f t="shared" si="16"/>
        <v>1</v>
      </c>
      <c r="J283" s="407" t="b">
        <f t="shared" si="17"/>
        <v>0</v>
      </c>
      <c r="K283" s="407" t="str">
        <f t="shared" si="18"/>
        <v>a1Ng000000C0uYAEAZ</v>
      </c>
      <c r="L283" s="408" t="s">
        <v>954</v>
      </c>
      <c r="M283" s="158"/>
      <c r="N283" s="79"/>
      <c r="AI283" s="5"/>
      <c r="AJ283" s="5"/>
      <c r="AK283" s="237"/>
    </row>
    <row r="284" spans="1:37" ht="18.75" customHeight="1" x14ac:dyDescent="0.2">
      <c r="A284" s="312">
        <v>48</v>
      </c>
      <c r="B284" s="324" t="str">
        <f t="shared" si="14"/>
        <v/>
      </c>
      <c r="C284" s="392" t="str">
        <f>TEXT(IFERROR(INDEX('Overview - Section A'!$A$42:$A$48,MATCH(G284,'Overview - Section A'!$I$42:$I$48,0)),""),"d-mmm-yy") &amp;" to " &amp; TEXT(IFERROR(INDEX('Overview - Section A'!$E$42:$E$48,MATCH(G284,'Overview - Section A'!$I$42:$I$48,0)),""),"d-mmm-yy")</f>
        <v>d-janv-yy to d-déc-yy</v>
      </c>
      <c r="D284" s="405"/>
      <c r="E284" s="405"/>
      <c r="F284" s="402" t="str">
        <f t="shared" si="15"/>
        <v/>
      </c>
      <c r="G284" s="406" t="s">
        <v>301</v>
      </c>
      <c r="H284" s="406">
        <v>44227</v>
      </c>
      <c r="I284" s="407" t="b">
        <f t="shared" si="16"/>
        <v>1</v>
      </c>
      <c r="J284" s="407" t="b">
        <f t="shared" si="17"/>
        <v>0</v>
      </c>
      <c r="K284" s="407" t="str">
        <f t="shared" si="18"/>
        <v>a1Ng000000C0uYAEAZ</v>
      </c>
      <c r="L284" s="408" t="s">
        <v>955</v>
      </c>
      <c r="M284" s="158"/>
      <c r="N284" s="79"/>
      <c r="AI284" s="5"/>
      <c r="AJ284" s="5"/>
      <c r="AK284" s="237"/>
    </row>
    <row r="285" spans="1:37" ht="18.75" customHeight="1" x14ac:dyDescent="0.2">
      <c r="A285" s="312">
        <v>48</v>
      </c>
      <c r="B285" s="324" t="str">
        <f t="shared" si="14"/>
        <v/>
      </c>
      <c r="C285" s="392" t="str">
        <f>TEXT(IFERROR(INDEX('Overview - Section A'!$A$42:$A$48,MATCH(G285,'Overview - Section A'!$I$42:$I$48,0)),""),"d-mmm-yy") &amp;" to " &amp; TEXT(IFERROR(INDEX('Overview - Section A'!$E$42:$E$48,MATCH(G285,'Overview - Section A'!$I$42:$I$48,0)),""),"d-mmm-yy")</f>
        <v>d-janv-yy to d-déc-yy</v>
      </c>
      <c r="D285" s="405"/>
      <c r="E285" s="405"/>
      <c r="F285" s="402" t="str">
        <f t="shared" si="15"/>
        <v/>
      </c>
      <c r="G285" s="406" t="s">
        <v>303</v>
      </c>
      <c r="H285" s="406">
        <v>44592</v>
      </c>
      <c r="I285" s="407" t="b">
        <f t="shared" si="16"/>
        <v>1</v>
      </c>
      <c r="J285" s="407" t="b">
        <f t="shared" si="17"/>
        <v>0</v>
      </c>
      <c r="K285" s="407" t="str">
        <f t="shared" si="18"/>
        <v>a1Ng000000C0uYAEAZ</v>
      </c>
      <c r="L285" s="408" t="s">
        <v>956</v>
      </c>
      <c r="M285" s="158"/>
      <c r="N285" s="79"/>
      <c r="AI285" s="5"/>
      <c r="AJ285" s="5"/>
      <c r="AK285" s="237"/>
    </row>
    <row r="286" spans="1:37" ht="18.75" customHeight="1" x14ac:dyDescent="0.2">
      <c r="A286" s="312">
        <v>49</v>
      </c>
      <c r="B286" s="324" t="str">
        <f t="shared" ref="B286:B349" si="19">IF(A286=A285,"",IF(VLOOKUP(A286,$A$8:$D$90,4,FALSE)=0,"",VLOOKUP(A286,$A$8:$D$90,4,FALSE)))</f>
        <v/>
      </c>
      <c r="C286" s="392" t="str">
        <f>TEXT(IFERROR(INDEX('Overview - Section A'!$A$42:$A$48,MATCH(G286,'Overview - Section A'!$I$42:$I$48,0)),""),"d-mmm-yy") &amp;" to " &amp; TEXT(IFERROR(INDEX('Overview - Section A'!$E$42:$E$48,MATCH(G286,'Overview - Section A'!$I$42:$I$48,0)),""),"d-mmm-yy")</f>
        <v>d-janv-yy to d-déc-yy</v>
      </c>
      <c r="D286" s="405"/>
      <c r="E286" s="405"/>
      <c r="F286" s="402" t="str">
        <f t="shared" ref="F286:F349" si="20">IF(VLOOKUP(A286,$A$8:$D$90,4,FALSE)=0,"",VLOOKUP(A286,$A$8:$D$90,4,FALSE))</f>
        <v/>
      </c>
      <c r="G286" s="406" t="s">
        <v>297</v>
      </c>
      <c r="H286" s="406">
        <v>43496</v>
      </c>
      <c r="I286" s="407" t="b">
        <f t="shared" ref="I286:I349" si="21">IFERROR(TRUE,FALSE)</f>
        <v>1</v>
      </c>
      <c r="J286" s="407" t="b">
        <f t="shared" ref="J286:J349" si="22">IFERROR(IF(F286&lt;&gt;"",TRUE,FALSE),FALSE)</f>
        <v>0</v>
      </c>
      <c r="K286" s="407" t="str">
        <f t="shared" ref="K286:K349" si="23">IFERROR(VLOOKUP(A286,$A$8:$T$90,20,FALSE),"")</f>
        <v>a1Ng000000C0uYBEAZ</v>
      </c>
      <c r="L286" s="408" t="s">
        <v>957</v>
      </c>
      <c r="M286" s="158"/>
      <c r="N286" s="79"/>
      <c r="AI286" s="5"/>
      <c r="AJ286" s="5"/>
      <c r="AK286" s="237"/>
    </row>
    <row r="287" spans="1:37" ht="18.75" customHeight="1" x14ac:dyDescent="0.2">
      <c r="A287" s="312">
        <v>49</v>
      </c>
      <c r="B287" s="324" t="str">
        <f t="shared" si="19"/>
        <v/>
      </c>
      <c r="C287" s="392" t="str">
        <f>TEXT(IFERROR(INDEX('Overview - Section A'!$A$42:$A$48,MATCH(G287,'Overview - Section A'!$I$42:$I$48,0)),""),"d-mmm-yy") &amp;" to " &amp; TEXT(IFERROR(INDEX('Overview - Section A'!$E$42:$E$48,MATCH(G287,'Overview - Section A'!$I$42:$I$48,0)),""),"d-mmm-yy")</f>
        <v>d-janv-yy to d-déc-yy</v>
      </c>
      <c r="D287" s="405"/>
      <c r="E287" s="405"/>
      <c r="F287" s="402" t="str">
        <f t="shared" si="20"/>
        <v/>
      </c>
      <c r="G287" s="406" t="s">
        <v>299</v>
      </c>
      <c r="H287" s="406">
        <v>43861</v>
      </c>
      <c r="I287" s="407" t="b">
        <f t="shared" si="21"/>
        <v>1</v>
      </c>
      <c r="J287" s="407" t="b">
        <f t="shared" si="22"/>
        <v>0</v>
      </c>
      <c r="K287" s="407" t="str">
        <f t="shared" si="23"/>
        <v>a1Ng000000C0uYBEAZ</v>
      </c>
      <c r="L287" s="408" t="s">
        <v>958</v>
      </c>
      <c r="M287" s="158"/>
      <c r="N287" s="79"/>
      <c r="AI287" s="5"/>
      <c r="AJ287" s="5"/>
      <c r="AK287" s="237"/>
    </row>
    <row r="288" spans="1:37" ht="18.75" customHeight="1" x14ac:dyDescent="0.2">
      <c r="A288" s="312">
        <v>49</v>
      </c>
      <c r="B288" s="324" t="str">
        <f t="shared" si="19"/>
        <v/>
      </c>
      <c r="C288" s="392" t="str">
        <f>TEXT(IFERROR(INDEX('Overview - Section A'!$A$42:$A$48,MATCH(G288,'Overview - Section A'!$I$42:$I$48,0)),""),"d-mmm-yy") &amp;" to " &amp; TEXT(IFERROR(INDEX('Overview - Section A'!$E$42:$E$48,MATCH(G288,'Overview - Section A'!$I$42:$I$48,0)),""),"d-mmm-yy")</f>
        <v>d-janv-yy to d-déc-yy</v>
      </c>
      <c r="D288" s="405"/>
      <c r="E288" s="405"/>
      <c r="F288" s="402" t="str">
        <f t="shared" si="20"/>
        <v/>
      </c>
      <c r="G288" s="406" t="s">
        <v>301</v>
      </c>
      <c r="H288" s="406">
        <v>44227</v>
      </c>
      <c r="I288" s="407" t="b">
        <f t="shared" si="21"/>
        <v>1</v>
      </c>
      <c r="J288" s="407" t="b">
        <f t="shared" si="22"/>
        <v>0</v>
      </c>
      <c r="K288" s="407" t="str">
        <f t="shared" si="23"/>
        <v>a1Ng000000C0uYBEAZ</v>
      </c>
      <c r="L288" s="408" t="s">
        <v>959</v>
      </c>
      <c r="M288" s="158"/>
      <c r="N288" s="79"/>
      <c r="AI288" s="5"/>
      <c r="AJ288" s="5"/>
      <c r="AK288" s="237"/>
    </row>
    <row r="289" spans="1:37" ht="18.75" customHeight="1" x14ac:dyDescent="0.2">
      <c r="A289" s="312">
        <v>49</v>
      </c>
      <c r="B289" s="324" t="str">
        <f t="shared" si="19"/>
        <v/>
      </c>
      <c r="C289" s="392" t="str">
        <f>TEXT(IFERROR(INDEX('Overview - Section A'!$A$42:$A$48,MATCH(G289,'Overview - Section A'!$I$42:$I$48,0)),""),"d-mmm-yy") &amp;" to " &amp; TEXT(IFERROR(INDEX('Overview - Section A'!$E$42:$E$48,MATCH(G289,'Overview - Section A'!$I$42:$I$48,0)),""),"d-mmm-yy")</f>
        <v>d-janv-yy to d-déc-yy</v>
      </c>
      <c r="D289" s="405"/>
      <c r="E289" s="405"/>
      <c r="F289" s="402" t="str">
        <f t="shared" si="20"/>
        <v/>
      </c>
      <c r="G289" s="406" t="s">
        <v>303</v>
      </c>
      <c r="H289" s="406">
        <v>44592</v>
      </c>
      <c r="I289" s="407" t="b">
        <f t="shared" si="21"/>
        <v>1</v>
      </c>
      <c r="J289" s="407" t="b">
        <f t="shared" si="22"/>
        <v>0</v>
      </c>
      <c r="K289" s="407" t="str">
        <f t="shared" si="23"/>
        <v>a1Ng000000C0uYBEAZ</v>
      </c>
      <c r="L289" s="408" t="s">
        <v>960</v>
      </c>
      <c r="M289" s="158"/>
      <c r="N289" s="79"/>
      <c r="AI289" s="5"/>
      <c r="AJ289" s="5"/>
      <c r="AK289" s="237"/>
    </row>
    <row r="290" spans="1:37" ht="18.75" customHeight="1" x14ac:dyDescent="0.2">
      <c r="A290" s="312">
        <v>50</v>
      </c>
      <c r="B290" s="324" t="str">
        <f t="shared" si="19"/>
        <v/>
      </c>
      <c r="C290" s="392" t="str">
        <f>TEXT(IFERROR(INDEX('Overview - Section A'!$A$42:$A$48,MATCH(G290,'Overview - Section A'!$I$42:$I$48,0)),""),"d-mmm-yy") &amp;" to " &amp; TEXT(IFERROR(INDEX('Overview - Section A'!$E$42:$E$48,MATCH(G290,'Overview - Section A'!$I$42:$I$48,0)),""),"d-mmm-yy")</f>
        <v>d-janv-yy to d-déc-yy</v>
      </c>
      <c r="D290" s="405"/>
      <c r="E290" s="405"/>
      <c r="F290" s="402" t="str">
        <f t="shared" si="20"/>
        <v/>
      </c>
      <c r="G290" s="406" t="s">
        <v>297</v>
      </c>
      <c r="H290" s="406">
        <v>43496</v>
      </c>
      <c r="I290" s="407" t="b">
        <f t="shared" si="21"/>
        <v>1</v>
      </c>
      <c r="J290" s="407" t="b">
        <f t="shared" si="22"/>
        <v>0</v>
      </c>
      <c r="K290" s="407" t="str">
        <f t="shared" si="23"/>
        <v>a1Ng000000C0uYCEAZ</v>
      </c>
      <c r="L290" s="408" t="s">
        <v>961</v>
      </c>
      <c r="M290" s="158"/>
      <c r="N290" s="79"/>
      <c r="AI290" s="5"/>
      <c r="AJ290" s="5"/>
      <c r="AK290" s="237"/>
    </row>
    <row r="291" spans="1:37" ht="18.75" customHeight="1" x14ac:dyDescent="0.2">
      <c r="A291" s="312">
        <v>50</v>
      </c>
      <c r="B291" s="324" t="str">
        <f t="shared" si="19"/>
        <v/>
      </c>
      <c r="C291" s="392" t="str">
        <f>TEXT(IFERROR(INDEX('Overview - Section A'!$A$42:$A$48,MATCH(G291,'Overview - Section A'!$I$42:$I$48,0)),""),"d-mmm-yy") &amp;" to " &amp; TEXT(IFERROR(INDEX('Overview - Section A'!$E$42:$E$48,MATCH(G291,'Overview - Section A'!$I$42:$I$48,0)),""),"d-mmm-yy")</f>
        <v>d-janv-yy to d-déc-yy</v>
      </c>
      <c r="D291" s="405"/>
      <c r="E291" s="405"/>
      <c r="F291" s="402" t="str">
        <f t="shared" si="20"/>
        <v/>
      </c>
      <c r="G291" s="406" t="s">
        <v>299</v>
      </c>
      <c r="H291" s="406">
        <v>43861</v>
      </c>
      <c r="I291" s="407" t="b">
        <f t="shared" si="21"/>
        <v>1</v>
      </c>
      <c r="J291" s="407" t="b">
        <f t="shared" si="22"/>
        <v>0</v>
      </c>
      <c r="K291" s="407" t="str">
        <f t="shared" si="23"/>
        <v>a1Ng000000C0uYCEAZ</v>
      </c>
      <c r="L291" s="408" t="s">
        <v>962</v>
      </c>
      <c r="M291" s="158"/>
      <c r="N291" s="79"/>
      <c r="AI291" s="5"/>
      <c r="AJ291" s="5"/>
      <c r="AK291" s="237"/>
    </row>
    <row r="292" spans="1:37" ht="18.75" customHeight="1" x14ac:dyDescent="0.2">
      <c r="A292" s="312">
        <v>50</v>
      </c>
      <c r="B292" s="324" t="str">
        <f t="shared" si="19"/>
        <v/>
      </c>
      <c r="C292" s="392" t="str">
        <f>TEXT(IFERROR(INDEX('Overview - Section A'!$A$42:$A$48,MATCH(G292,'Overview - Section A'!$I$42:$I$48,0)),""),"d-mmm-yy") &amp;" to " &amp; TEXT(IFERROR(INDEX('Overview - Section A'!$E$42:$E$48,MATCH(G292,'Overview - Section A'!$I$42:$I$48,0)),""),"d-mmm-yy")</f>
        <v>d-janv-yy to d-déc-yy</v>
      </c>
      <c r="D292" s="405"/>
      <c r="E292" s="405"/>
      <c r="F292" s="402" t="str">
        <f t="shared" si="20"/>
        <v/>
      </c>
      <c r="G292" s="406" t="s">
        <v>301</v>
      </c>
      <c r="H292" s="406">
        <v>44227</v>
      </c>
      <c r="I292" s="407" t="b">
        <f t="shared" si="21"/>
        <v>1</v>
      </c>
      <c r="J292" s="407" t="b">
        <f t="shared" si="22"/>
        <v>0</v>
      </c>
      <c r="K292" s="407" t="str">
        <f t="shared" si="23"/>
        <v>a1Ng000000C0uYCEAZ</v>
      </c>
      <c r="L292" s="408" t="s">
        <v>963</v>
      </c>
      <c r="M292" s="158"/>
      <c r="N292" s="79"/>
      <c r="AI292" s="5"/>
      <c r="AJ292" s="5"/>
      <c r="AK292" s="237"/>
    </row>
    <row r="293" spans="1:37" ht="18.75" customHeight="1" x14ac:dyDescent="0.2">
      <c r="A293" s="312">
        <v>50</v>
      </c>
      <c r="B293" s="324" t="str">
        <f t="shared" si="19"/>
        <v/>
      </c>
      <c r="C293" s="392" t="str">
        <f>TEXT(IFERROR(INDEX('Overview - Section A'!$A$42:$A$48,MATCH(G293,'Overview - Section A'!$I$42:$I$48,0)),""),"d-mmm-yy") &amp;" to " &amp; TEXT(IFERROR(INDEX('Overview - Section A'!$E$42:$E$48,MATCH(G293,'Overview - Section A'!$I$42:$I$48,0)),""),"d-mmm-yy")</f>
        <v>d-janv-yy to d-déc-yy</v>
      </c>
      <c r="D293" s="405"/>
      <c r="E293" s="405"/>
      <c r="F293" s="402" t="str">
        <f t="shared" si="20"/>
        <v/>
      </c>
      <c r="G293" s="406" t="s">
        <v>303</v>
      </c>
      <c r="H293" s="406">
        <v>44592</v>
      </c>
      <c r="I293" s="407" t="b">
        <f t="shared" si="21"/>
        <v>1</v>
      </c>
      <c r="J293" s="407" t="b">
        <f t="shared" si="22"/>
        <v>0</v>
      </c>
      <c r="K293" s="407" t="str">
        <f t="shared" si="23"/>
        <v>a1Ng000000C0uYCEAZ</v>
      </c>
      <c r="L293" s="408" t="s">
        <v>964</v>
      </c>
      <c r="M293" s="158"/>
      <c r="N293" s="79"/>
      <c r="AI293" s="5"/>
      <c r="AJ293" s="5"/>
      <c r="AK293" s="237"/>
    </row>
    <row r="294" spans="1:37" ht="18.75" customHeight="1" x14ac:dyDescent="0.2">
      <c r="A294" s="312">
        <v>51</v>
      </c>
      <c r="B294" s="324" t="str">
        <f t="shared" si="19"/>
        <v/>
      </c>
      <c r="C294" s="392" t="str">
        <f>TEXT(IFERROR(INDEX('Overview - Section A'!$A$42:$A$48,MATCH(G294,'Overview - Section A'!$I$42:$I$48,0)),""),"d-mmm-yy") &amp;" to " &amp; TEXT(IFERROR(INDEX('Overview - Section A'!$E$42:$E$48,MATCH(G294,'Overview - Section A'!$I$42:$I$48,0)),""),"d-mmm-yy")</f>
        <v>d-janv-yy to d-déc-yy</v>
      </c>
      <c r="D294" s="405"/>
      <c r="E294" s="405"/>
      <c r="F294" s="402" t="str">
        <f t="shared" si="20"/>
        <v/>
      </c>
      <c r="G294" s="406" t="s">
        <v>297</v>
      </c>
      <c r="H294" s="406">
        <v>43496</v>
      </c>
      <c r="I294" s="407" t="b">
        <f t="shared" si="21"/>
        <v>1</v>
      </c>
      <c r="J294" s="407" t="b">
        <f t="shared" si="22"/>
        <v>0</v>
      </c>
      <c r="K294" s="407" t="str">
        <f t="shared" si="23"/>
        <v>a1Ng000000C0uYDEAZ</v>
      </c>
      <c r="L294" s="408" t="s">
        <v>965</v>
      </c>
      <c r="M294" s="158"/>
      <c r="N294" s="79"/>
      <c r="AI294" s="5"/>
      <c r="AJ294" s="5"/>
      <c r="AK294" s="237"/>
    </row>
    <row r="295" spans="1:37" ht="18.75" customHeight="1" x14ac:dyDescent="0.2">
      <c r="A295" s="312">
        <v>51</v>
      </c>
      <c r="B295" s="324" t="str">
        <f t="shared" si="19"/>
        <v/>
      </c>
      <c r="C295" s="392" t="str">
        <f>TEXT(IFERROR(INDEX('Overview - Section A'!$A$42:$A$48,MATCH(G295,'Overview - Section A'!$I$42:$I$48,0)),""),"d-mmm-yy") &amp;" to " &amp; TEXT(IFERROR(INDEX('Overview - Section A'!$E$42:$E$48,MATCH(G295,'Overview - Section A'!$I$42:$I$48,0)),""),"d-mmm-yy")</f>
        <v>d-janv-yy to d-déc-yy</v>
      </c>
      <c r="D295" s="405"/>
      <c r="E295" s="405"/>
      <c r="F295" s="402" t="str">
        <f t="shared" si="20"/>
        <v/>
      </c>
      <c r="G295" s="406" t="s">
        <v>299</v>
      </c>
      <c r="H295" s="406">
        <v>43861</v>
      </c>
      <c r="I295" s="407" t="b">
        <f t="shared" si="21"/>
        <v>1</v>
      </c>
      <c r="J295" s="407" t="b">
        <f t="shared" si="22"/>
        <v>0</v>
      </c>
      <c r="K295" s="407" t="str">
        <f t="shared" si="23"/>
        <v>a1Ng000000C0uYDEAZ</v>
      </c>
      <c r="L295" s="408" t="s">
        <v>966</v>
      </c>
      <c r="M295" s="158"/>
      <c r="N295" s="79"/>
      <c r="AI295" s="5"/>
      <c r="AJ295" s="5"/>
      <c r="AK295" s="237"/>
    </row>
    <row r="296" spans="1:37" ht="18.75" customHeight="1" x14ac:dyDescent="0.2">
      <c r="A296" s="312">
        <v>51</v>
      </c>
      <c r="B296" s="324" t="str">
        <f t="shared" si="19"/>
        <v/>
      </c>
      <c r="C296" s="392" t="str">
        <f>TEXT(IFERROR(INDEX('Overview - Section A'!$A$42:$A$48,MATCH(G296,'Overview - Section A'!$I$42:$I$48,0)),""),"d-mmm-yy") &amp;" to " &amp; TEXT(IFERROR(INDEX('Overview - Section A'!$E$42:$E$48,MATCH(G296,'Overview - Section A'!$I$42:$I$48,0)),""),"d-mmm-yy")</f>
        <v>d-janv-yy to d-déc-yy</v>
      </c>
      <c r="D296" s="405"/>
      <c r="E296" s="405"/>
      <c r="F296" s="402" t="str">
        <f t="shared" si="20"/>
        <v/>
      </c>
      <c r="G296" s="406" t="s">
        <v>301</v>
      </c>
      <c r="H296" s="406">
        <v>44227</v>
      </c>
      <c r="I296" s="407" t="b">
        <f t="shared" si="21"/>
        <v>1</v>
      </c>
      <c r="J296" s="407" t="b">
        <f t="shared" si="22"/>
        <v>0</v>
      </c>
      <c r="K296" s="407" t="str">
        <f t="shared" si="23"/>
        <v>a1Ng000000C0uYDEAZ</v>
      </c>
      <c r="L296" s="408" t="s">
        <v>967</v>
      </c>
      <c r="M296" s="158"/>
      <c r="N296" s="79"/>
      <c r="AI296" s="5"/>
      <c r="AJ296" s="5"/>
      <c r="AK296" s="237"/>
    </row>
    <row r="297" spans="1:37" ht="18.75" customHeight="1" x14ac:dyDescent="0.2">
      <c r="A297" s="312">
        <v>51</v>
      </c>
      <c r="B297" s="324" t="str">
        <f t="shared" si="19"/>
        <v/>
      </c>
      <c r="C297" s="392" t="str">
        <f>TEXT(IFERROR(INDEX('Overview - Section A'!$A$42:$A$48,MATCH(G297,'Overview - Section A'!$I$42:$I$48,0)),""),"d-mmm-yy") &amp;" to " &amp; TEXT(IFERROR(INDEX('Overview - Section A'!$E$42:$E$48,MATCH(G297,'Overview - Section A'!$I$42:$I$48,0)),""),"d-mmm-yy")</f>
        <v>d-janv-yy to d-déc-yy</v>
      </c>
      <c r="D297" s="405"/>
      <c r="E297" s="405"/>
      <c r="F297" s="402" t="str">
        <f t="shared" si="20"/>
        <v/>
      </c>
      <c r="G297" s="406" t="s">
        <v>303</v>
      </c>
      <c r="H297" s="406">
        <v>44592</v>
      </c>
      <c r="I297" s="407" t="b">
        <f t="shared" si="21"/>
        <v>1</v>
      </c>
      <c r="J297" s="407" t="b">
        <f t="shared" si="22"/>
        <v>0</v>
      </c>
      <c r="K297" s="407" t="str">
        <f t="shared" si="23"/>
        <v>a1Ng000000C0uYDEAZ</v>
      </c>
      <c r="L297" s="408" t="s">
        <v>968</v>
      </c>
      <c r="M297" s="158"/>
      <c r="N297" s="79"/>
      <c r="AI297" s="5"/>
      <c r="AJ297" s="5"/>
      <c r="AK297" s="237"/>
    </row>
    <row r="298" spans="1:37" ht="18.75" customHeight="1" x14ac:dyDescent="0.2">
      <c r="A298" s="312">
        <v>52</v>
      </c>
      <c r="B298" s="324" t="str">
        <f t="shared" si="19"/>
        <v/>
      </c>
      <c r="C298" s="392" t="str">
        <f>TEXT(IFERROR(INDEX('Overview - Section A'!$A$42:$A$48,MATCH(G298,'Overview - Section A'!$I$42:$I$48,0)),""),"d-mmm-yy") &amp;" to " &amp; TEXT(IFERROR(INDEX('Overview - Section A'!$E$42:$E$48,MATCH(G298,'Overview - Section A'!$I$42:$I$48,0)),""),"d-mmm-yy")</f>
        <v>d-janv-yy to d-déc-yy</v>
      </c>
      <c r="D298" s="405"/>
      <c r="E298" s="405"/>
      <c r="F298" s="402" t="str">
        <f t="shared" si="20"/>
        <v/>
      </c>
      <c r="G298" s="406" t="s">
        <v>297</v>
      </c>
      <c r="H298" s="406">
        <v>43496</v>
      </c>
      <c r="I298" s="407" t="b">
        <f t="shared" si="21"/>
        <v>1</v>
      </c>
      <c r="J298" s="407" t="b">
        <f t="shared" si="22"/>
        <v>0</v>
      </c>
      <c r="K298" s="407" t="str">
        <f t="shared" si="23"/>
        <v>a1Ng000000C0uYEEAZ</v>
      </c>
      <c r="L298" s="408" t="s">
        <v>969</v>
      </c>
      <c r="M298" s="158"/>
      <c r="N298" s="79"/>
      <c r="AI298" s="5"/>
      <c r="AJ298" s="5"/>
      <c r="AK298" s="237"/>
    </row>
    <row r="299" spans="1:37" ht="18.75" customHeight="1" x14ac:dyDescent="0.2">
      <c r="A299" s="312">
        <v>52</v>
      </c>
      <c r="B299" s="324" t="str">
        <f t="shared" si="19"/>
        <v/>
      </c>
      <c r="C299" s="392" t="str">
        <f>TEXT(IFERROR(INDEX('Overview - Section A'!$A$42:$A$48,MATCH(G299,'Overview - Section A'!$I$42:$I$48,0)),""),"d-mmm-yy") &amp;" to " &amp; TEXT(IFERROR(INDEX('Overview - Section A'!$E$42:$E$48,MATCH(G299,'Overview - Section A'!$I$42:$I$48,0)),""),"d-mmm-yy")</f>
        <v>d-janv-yy to d-déc-yy</v>
      </c>
      <c r="D299" s="405"/>
      <c r="E299" s="405"/>
      <c r="F299" s="402" t="str">
        <f t="shared" si="20"/>
        <v/>
      </c>
      <c r="G299" s="406" t="s">
        <v>299</v>
      </c>
      <c r="H299" s="406">
        <v>43861</v>
      </c>
      <c r="I299" s="407" t="b">
        <f t="shared" si="21"/>
        <v>1</v>
      </c>
      <c r="J299" s="407" t="b">
        <f t="shared" si="22"/>
        <v>0</v>
      </c>
      <c r="K299" s="407" t="str">
        <f t="shared" si="23"/>
        <v>a1Ng000000C0uYEEAZ</v>
      </c>
      <c r="L299" s="408" t="s">
        <v>970</v>
      </c>
      <c r="M299" s="158"/>
      <c r="N299" s="79"/>
      <c r="AI299" s="5"/>
      <c r="AJ299" s="5"/>
      <c r="AK299" s="237"/>
    </row>
    <row r="300" spans="1:37" ht="18.75" customHeight="1" x14ac:dyDescent="0.2">
      <c r="A300" s="312">
        <v>52</v>
      </c>
      <c r="B300" s="324" t="str">
        <f t="shared" si="19"/>
        <v/>
      </c>
      <c r="C300" s="392" t="str">
        <f>TEXT(IFERROR(INDEX('Overview - Section A'!$A$42:$A$48,MATCH(G300,'Overview - Section A'!$I$42:$I$48,0)),""),"d-mmm-yy") &amp;" to " &amp; TEXT(IFERROR(INDEX('Overview - Section A'!$E$42:$E$48,MATCH(G300,'Overview - Section A'!$I$42:$I$48,0)),""),"d-mmm-yy")</f>
        <v>d-janv-yy to d-déc-yy</v>
      </c>
      <c r="D300" s="405"/>
      <c r="E300" s="405"/>
      <c r="F300" s="402" t="str">
        <f t="shared" si="20"/>
        <v/>
      </c>
      <c r="G300" s="406" t="s">
        <v>301</v>
      </c>
      <c r="H300" s="406">
        <v>44227</v>
      </c>
      <c r="I300" s="407" t="b">
        <f t="shared" si="21"/>
        <v>1</v>
      </c>
      <c r="J300" s="407" t="b">
        <f t="shared" si="22"/>
        <v>0</v>
      </c>
      <c r="K300" s="407" t="str">
        <f t="shared" si="23"/>
        <v>a1Ng000000C0uYEEAZ</v>
      </c>
      <c r="L300" s="408" t="s">
        <v>971</v>
      </c>
      <c r="M300" s="158"/>
      <c r="N300" s="79"/>
      <c r="AI300" s="5"/>
      <c r="AJ300" s="5"/>
      <c r="AK300" s="237"/>
    </row>
    <row r="301" spans="1:37" ht="18.75" customHeight="1" x14ac:dyDescent="0.2">
      <c r="A301" s="312">
        <v>52</v>
      </c>
      <c r="B301" s="324" t="str">
        <f t="shared" si="19"/>
        <v/>
      </c>
      <c r="C301" s="392" t="str">
        <f>TEXT(IFERROR(INDEX('Overview - Section A'!$A$42:$A$48,MATCH(G301,'Overview - Section A'!$I$42:$I$48,0)),""),"d-mmm-yy") &amp;" to " &amp; TEXT(IFERROR(INDEX('Overview - Section A'!$E$42:$E$48,MATCH(G301,'Overview - Section A'!$I$42:$I$48,0)),""),"d-mmm-yy")</f>
        <v>d-janv-yy to d-déc-yy</v>
      </c>
      <c r="D301" s="405"/>
      <c r="E301" s="405"/>
      <c r="F301" s="402" t="str">
        <f t="shared" si="20"/>
        <v/>
      </c>
      <c r="G301" s="406" t="s">
        <v>303</v>
      </c>
      <c r="H301" s="406">
        <v>44592</v>
      </c>
      <c r="I301" s="407" t="b">
        <f t="shared" si="21"/>
        <v>1</v>
      </c>
      <c r="J301" s="407" t="b">
        <f t="shared" si="22"/>
        <v>0</v>
      </c>
      <c r="K301" s="407" t="str">
        <f t="shared" si="23"/>
        <v>a1Ng000000C0uYEEAZ</v>
      </c>
      <c r="L301" s="408" t="s">
        <v>972</v>
      </c>
      <c r="M301" s="158"/>
      <c r="N301" s="79"/>
      <c r="AI301" s="5"/>
      <c r="AJ301" s="5"/>
      <c r="AK301" s="237"/>
    </row>
    <row r="302" spans="1:37" ht="18.75" customHeight="1" x14ac:dyDescent="0.2">
      <c r="A302" s="312">
        <v>53</v>
      </c>
      <c r="B302" s="324" t="str">
        <f t="shared" si="19"/>
        <v/>
      </c>
      <c r="C302" s="392" t="str">
        <f>TEXT(IFERROR(INDEX('Overview - Section A'!$A$42:$A$48,MATCH(G302,'Overview - Section A'!$I$42:$I$48,0)),""),"d-mmm-yy") &amp;" to " &amp; TEXT(IFERROR(INDEX('Overview - Section A'!$E$42:$E$48,MATCH(G302,'Overview - Section A'!$I$42:$I$48,0)),""),"d-mmm-yy")</f>
        <v>d-janv-yy to d-déc-yy</v>
      </c>
      <c r="D302" s="405"/>
      <c r="E302" s="405"/>
      <c r="F302" s="402" t="str">
        <f t="shared" si="20"/>
        <v/>
      </c>
      <c r="G302" s="406" t="s">
        <v>297</v>
      </c>
      <c r="H302" s="406">
        <v>43496</v>
      </c>
      <c r="I302" s="407" t="b">
        <f t="shared" si="21"/>
        <v>1</v>
      </c>
      <c r="J302" s="407" t="b">
        <f t="shared" si="22"/>
        <v>0</v>
      </c>
      <c r="K302" s="407" t="str">
        <f t="shared" si="23"/>
        <v>a1Ng000000C0uYFEAZ</v>
      </c>
      <c r="L302" s="408" t="s">
        <v>973</v>
      </c>
      <c r="M302" s="158"/>
      <c r="N302" s="79"/>
      <c r="AI302" s="5"/>
      <c r="AJ302" s="5"/>
      <c r="AK302" s="237"/>
    </row>
    <row r="303" spans="1:37" ht="18.75" customHeight="1" x14ac:dyDescent="0.2">
      <c r="A303" s="312">
        <v>53</v>
      </c>
      <c r="B303" s="324" t="str">
        <f t="shared" si="19"/>
        <v/>
      </c>
      <c r="C303" s="392" t="str">
        <f>TEXT(IFERROR(INDEX('Overview - Section A'!$A$42:$A$48,MATCH(G303,'Overview - Section A'!$I$42:$I$48,0)),""),"d-mmm-yy") &amp;" to " &amp; TEXT(IFERROR(INDEX('Overview - Section A'!$E$42:$E$48,MATCH(G303,'Overview - Section A'!$I$42:$I$48,0)),""),"d-mmm-yy")</f>
        <v>d-janv-yy to d-déc-yy</v>
      </c>
      <c r="D303" s="405"/>
      <c r="E303" s="405"/>
      <c r="F303" s="402" t="str">
        <f t="shared" si="20"/>
        <v/>
      </c>
      <c r="G303" s="406" t="s">
        <v>299</v>
      </c>
      <c r="H303" s="406">
        <v>43861</v>
      </c>
      <c r="I303" s="407" t="b">
        <f t="shared" si="21"/>
        <v>1</v>
      </c>
      <c r="J303" s="407" t="b">
        <f t="shared" si="22"/>
        <v>0</v>
      </c>
      <c r="K303" s="407" t="str">
        <f t="shared" si="23"/>
        <v>a1Ng000000C0uYFEAZ</v>
      </c>
      <c r="L303" s="408" t="s">
        <v>974</v>
      </c>
      <c r="M303" s="158"/>
      <c r="N303" s="79"/>
      <c r="AI303" s="5"/>
      <c r="AJ303" s="5"/>
      <c r="AK303" s="237"/>
    </row>
    <row r="304" spans="1:37" ht="18.75" customHeight="1" x14ac:dyDescent="0.2">
      <c r="A304" s="312">
        <v>53</v>
      </c>
      <c r="B304" s="324" t="str">
        <f t="shared" si="19"/>
        <v/>
      </c>
      <c r="C304" s="392" t="str">
        <f>TEXT(IFERROR(INDEX('Overview - Section A'!$A$42:$A$48,MATCH(G304,'Overview - Section A'!$I$42:$I$48,0)),""),"d-mmm-yy") &amp;" to " &amp; TEXT(IFERROR(INDEX('Overview - Section A'!$E$42:$E$48,MATCH(G304,'Overview - Section A'!$I$42:$I$48,0)),""),"d-mmm-yy")</f>
        <v>d-janv-yy to d-déc-yy</v>
      </c>
      <c r="D304" s="405"/>
      <c r="E304" s="405"/>
      <c r="F304" s="402" t="str">
        <f t="shared" si="20"/>
        <v/>
      </c>
      <c r="G304" s="406" t="s">
        <v>301</v>
      </c>
      <c r="H304" s="406">
        <v>44227</v>
      </c>
      <c r="I304" s="407" t="b">
        <f t="shared" si="21"/>
        <v>1</v>
      </c>
      <c r="J304" s="407" t="b">
        <f t="shared" si="22"/>
        <v>0</v>
      </c>
      <c r="K304" s="407" t="str">
        <f t="shared" si="23"/>
        <v>a1Ng000000C0uYFEAZ</v>
      </c>
      <c r="L304" s="408" t="s">
        <v>975</v>
      </c>
      <c r="M304" s="158"/>
      <c r="N304" s="79"/>
      <c r="AI304" s="5"/>
      <c r="AJ304" s="5"/>
      <c r="AK304" s="237"/>
    </row>
    <row r="305" spans="1:37" ht="18.75" customHeight="1" x14ac:dyDescent="0.2">
      <c r="A305" s="312">
        <v>53</v>
      </c>
      <c r="B305" s="324" t="str">
        <f t="shared" si="19"/>
        <v/>
      </c>
      <c r="C305" s="392" t="str">
        <f>TEXT(IFERROR(INDEX('Overview - Section A'!$A$42:$A$48,MATCH(G305,'Overview - Section A'!$I$42:$I$48,0)),""),"d-mmm-yy") &amp;" to " &amp; TEXT(IFERROR(INDEX('Overview - Section A'!$E$42:$E$48,MATCH(G305,'Overview - Section A'!$I$42:$I$48,0)),""),"d-mmm-yy")</f>
        <v>d-janv-yy to d-déc-yy</v>
      </c>
      <c r="D305" s="405"/>
      <c r="E305" s="405"/>
      <c r="F305" s="402" t="str">
        <f t="shared" si="20"/>
        <v/>
      </c>
      <c r="G305" s="406" t="s">
        <v>303</v>
      </c>
      <c r="H305" s="406">
        <v>44592</v>
      </c>
      <c r="I305" s="407" t="b">
        <f t="shared" si="21"/>
        <v>1</v>
      </c>
      <c r="J305" s="407" t="b">
        <f t="shared" si="22"/>
        <v>0</v>
      </c>
      <c r="K305" s="407" t="str">
        <f t="shared" si="23"/>
        <v>a1Ng000000C0uYFEAZ</v>
      </c>
      <c r="L305" s="408" t="s">
        <v>976</v>
      </c>
      <c r="M305" s="158"/>
      <c r="N305" s="79"/>
      <c r="AI305" s="5"/>
      <c r="AJ305" s="5"/>
      <c r="AK305" s="237"/>
    </row>
    <row r="306" spans="1:37" ht="18.75" customHeight="1" x14ac:dyDescent="0.2">
      <c r="A306" s="312">
        <v>54</v>
      </c>
      <c r="B306" s="324" t="str">
        <f t="shared" si="19"/>
        <v/>
      </c>
      <c r="C306" s="392" t="str">
        <f>TEXT(IFERROR(INDEX('Overview - Section A'!$A$42:$A$48,MATCH(G306,'Overview - Section A'!$I$42:$I$48,0)),""),"d-mmm-yy") &amp;" to " &amp; TEXT(IFERROR(INDEX('Overview - Section A'!$E$42:$E$48,MATCH(G306,'Overview - Section A'!$I$42:$I$48,0)),""),"d-mmm-yy")</f>
        <v>d-janv-yy to d-déc-yy</v>
      </c>
      <c r="D306" s="405"/>
      <c r="E306" s="405"/>
      <c r="F306" s="402" t="str">
        <f t="shared" si="20"/>
        <v/>
      </c>
      <c r="G306" s="406" t="s">
        <v>297</v>
      </c>
      <c r="H306" s="406">
        <v>43496</v>
      </c>
      <c r="I306" s="407" t="b">
        <f t="shared" si="21"/>
        <v>1</v>
      </c>
      <c r="J306" s="407" t="b">
        <f t="shared" si="22"/>
        <v>0</v>
      </c>
      <c r="K306" s="407" t="str">
        <f t="shared" si="23"/>
        <v>a1Ng000000C0uYGEAZ</v>
      </c>
      <c r="L306" s="408" t="s">
        <v>977</v>
      </c>
      <c r="M306" s="158"/>
      <c r="N306" s="79"/>
      <c r="AI306" s="5"/>
      <c r="AJ306" s="5"/>
      <c r="AK306" s="237"/>
    </row>
    <row r="307" spans="1:37" ht="18.75" customHeight="1" x14ac:dyDescent="0.2">
      <c r="A307" s="312">
        <v>54</v>
      </c>
      <c r="B307" s="324" t="str">
        <f t="shared" si="19"/>
        <v/>
      </c>
      <c r="C307" s="392" t="str">
        <f>TEXT(IFERROR(INDEX('Overview - Section A'!$A$42:$A$48,MATCH(G307,'Overview - Section A'!$I$42:$I$48,0)),""),"d-mmm-yy") &amp;" to " &amp; TEXT(IFERROR(INDEX('Overview - Section A'!$E$42:$E$48,MATCH(G307,'Overview - Section A'!$I$42:$I$48,0)),""),"d-mmm-yy")</f>
        <v>d-janv-yy to d-déc-yy</v>
      </c>
      <c r="D307" s="405"/>
      <c r="E307" s="405"/>
      <c r="F307" s="402" t="str">
        <f t="shared" si="20"/>
        <v/>
      </c>
      <c r="G307" s="406" t="s">
        <v>299</v>
      </c>
      <c r="H307" s="406">
        <v>43861</v>
      </c>
      <c r="I307" s="407" t="b">
        <f t="shared" si="21"/>
        <v>1</v>
      </c>
      <c r="J307" s="407" t="b">
        <f t="shared" si="22"/>
        <v>0</v>
      </c>
      <c r="K307" s="407" t="str">
        <f t="shared" si="23"/>
        <v>a1Ng000000C0uYGEAZ</v>
      </c>
      <c r="L307" s="408" t="s">
        <v>978</v>
      </c>
      <c r="M307" s="158"/>
      <c r="N307" s="79"/>
      <c r="AI307" s="5"/>
      <c r="AJ307" s="5"/>
      <c r="AK307" s="237"/>
    </row>
    <row r="308" spans="1:37" ht="18.75" customHeight="1" x14ac:dyDescent="0.2">
      <c r="A308" s="312">
        <v>54</v>
      </c>
      <c r="B308" s="324" t="str">
        <f t="shared" si="19"/>
        <v/>
      </c>
      <c r="C308" s="392" t="str">
        <f>TEXT(IFERROR(INDEX('Overview - Section A'!$A$42:$A$48,MATCH(G308,'Overview - Section A'!$I$42:$I$48,0)),""),"d-mmm-yy") &amp;" to " &amp; TEXT(IFERROR(INDEX('Overview - Section A'!$E$42:$E$48,MATCH(G308,'Overview - Section A'!$I$42:$I$48,0)),""),"d-mmm-yy")</f>
        <v>d-janv-yy to d-déc-yy</v>
      </c>
      <c r="D308" s="405"/>
      <c r="E308" s="405"/>
      <c r="F308" s="402" t="str">
        <f t="shared" si="20"/>
        <v/>
      </c>
      <c r="G308" s="406" t="s">
        <v>301</v>
      </c>
      <c r="H308" s="406">
        <v>44227</v>
      </c>
      <c r="I308" s="407" t="b">
        <f t="shared" si="21"/>
        <v>1</v>
      </c>
      <c r="J308" s="407" t="b">
        <f t="shared" si="22"/>
        <v>0</v>
      </c>
      <c r="K308" s="407" t="str">
        <f t="shared" si="23"/>
        <v>a1Ng000000C0uYGEAZ</v>
      </c>
      <c r="L308" s="408" t="s">
        <v>979</v>
      </c>
      <c r="M308" s="158"/>
      <c r="N308" s="79"/>
      <c r="AI308" s="5"/>
      <c r="AJ308" s="5"/>
      <c r="AK308" s="237"/>
    </row>
    <row r="309" spans="1:37" ht="18.75" customHeight="1" x14ac:dyDescent="0.2">
      <c r="A309" s="312">
        <v>54</v>
      </c>
      <c r="B309" s="324" t="str">
        <f t="shared" si="19"/>
        <v/>
      </c>
      <c r="C309" s="392" t="str">
        <f>TEXT(IFERROR(INDEX('Overview - Section A'!$A$42:$A$48,MATCH(G309,'Overview - Section A'!$I$42:$I$48,0)),""),"d-mmm-yy") &amp;" to " &amp; TEXT(IFERROR(INDEX('Overview - Section A'!$E$42:$E$48,MATCH(G309,'Overview - Section A'!$I$42:$I$48,0)),""),"d-mmm-yy")</f>
        <v>d-janv-yy to d-déc-yy</v>
      </c>
      <c r="D309" s="405"/>
      <c r="E309" s="405"/>
      <c r="F309" s="402" t="str">
        <f t="shared" si="20"/>
        <v/>
      </c>
      <c r="G309" s="406" t="s">
        <v>303</v>
      </c>
      <c r="H309" s="406">
        <v>44592</v>
      </c>
      <c r="I309" s="407" t="b">
        <f t="shared" si="21"/>
        <v>1</v>
      </c>
      <c r="J309" s="407" t="b">
        <f t="shared" si="22"/>
        <v>0</v>
      </c>
      <c r="K309" s="407" t="str">
        <f t="shared" si="23"/>
        <v>a1Ng000000C0uYGEAZ</v>
      </c>
      <c r="L309" s="408" t="s">
        <v>980</v>
      </c>
      <c r="M309" s="158"/>
      <c r="N309" s="79"/>
      <c r="AI309" s="5"/>
      <c r="AJ309" s="5"/>
      <c r="AK309" s="237"/>
    </row>
    <row r="310" spans="1:37" ht="18.75" customHeight="1" x14ac:dyDescent="0.2">
      <c r="A310" s="312">
        <v>55</v>
      </c>
      <c r="B310" s="324" t="str">
        <f t="shared" si="19"/>
        <v/>
      </c>
      <c r="C310" s="392" t="str">
        <f>TEXT(IFERROR(INDEX('Overview - Section A'!$A$42:$A$48,MATCH(G310,'Overview - Section A'!$I$42:$I$48,0)),""),"d-mmm-yy") &amp;" to " &amp; TEXT(IFERROR(INDEX('Overview - Section A'!$E$42:$E$48,MATCH(G310,'Overview - Section A'!$I$42:$I$48,0)),""),"d-mmm-yy")</f>
        <v>d-janv-yy to d-déc-yy</v>
      </c>
      <c r="D310" s="405"/>
      <c r="E310" s="405"/>
      <c r="F310" s="402" t="str">
        <f t="shared" si="20"/>
        <v/>
      </c>
      <c r="G310" s="406" t="s">
        <v>297</v>
      </c>
      <c r="H310" s="406">
        <v>43496</v>
      </c>
      <c r="I310" s="407" t="b">
        <f t="shared" si="21"/>
        <v>1</v>
      </c>
      <c r="J310" s="407" t="b">
        <f t="shared" si="22"/>
        <v>0</v>
      </c>
      <c r="K310" s="407" t="str">
        <f t="shared" si="23"/>
        <v>a1Ng000000C0uYHEAZ</v>
      </c>
      <c r="L310" s="408" t="s">
        <v>981</v>
      </c>
      <c r="M310" s="158"/>
      <c r="N310" s="79"/>
      <c r="AI310" s="5"/>
      <c r="AJ310" s="5"/>
      <c r="AK310" s="237"/>
    </row>
    <row r="311" spans="1:37" ht="18.75" customHeight="1" x14ac:dyDescent="0.2">
      <c r="A311" s="312">
        <v>55</v>
      </c>
      <c r="B311" s="324" t="str">
        <f t="shared" si="19"/>
        <v/>
      </c>
      <c r="C311" s="392" t="str">
        <f>TEXT(IFERROR(INDEX('Overview - Section A'!$A$42:$A$48,MATCH(G311,'Overview - Section A'!$I$42:$I$48,0)),""),"d-mmm-yy") &amp;" to " &amp; TEXT(IFERROR(INDEX('Overview - Section A'!$E$42:$E$48,MATCH(G311,'Overview - Section A'!$I$42:$I$48,0)),""),"d-mmm-yy")</f>
        <v>d-janv-yy to d-déc-yy</v>
      </c>
      <c r="D311" s="405"/>
      <c r="E311" s="405"/>
      <c r="F311" s="402" t="str">
        <f t="shared" si="20"/>
        <v/>
      </c>
      <c r="G311" s="406" t="s">
        <v>299</v>
      </c>
      <c r="H311" s="406">
        <v>43861</v>
      </c>
      <c r="I311" s="407" t="b">
        <f t="shared" si="21"/>
        <v>1</v>
      </c>
      <c r="J311" s="407" t="b">
        <f t="shared" si="22"/>
        <v>0</v>
      </c>
      <c r="K311" s="407" t="str">
        <f t="shared" si="23"/>
        <v>a1Ng000000C0uYHEAZ</v>
      </c>
      <c r="L311" s="408" t="s">
        <v>982</v>
      </c>
      <c r="M311" s="158"/>
      <c r="N311" s="79"/>
      <c r="AI311" s="5"/>
      <c r="AJ311" s="5"/>
      <c r="AK311" s="237"/>
    </row>
    <row r="312" spans="1:37" ht="18.75" customHeight="1" x14ac:dyDescent="0.2">
      <c r="A312" s="312">
        <v>55</v>
      </c>
      <c r="B312" s="324" t="str">
        <f t="shared" si="19"/>
        <v/>
      </c>
      <c r="C312" s="392" t="str">
        <f>TEXT(IFERROR(INDEX('Overview - Section A'!$A$42:$A$48,MATCH(G312,'Overview - Section A'!$I$42:$I$48,0)),""),"d-mmm-yy") &amp;" to " &amp; TEXT(IFERROR(INDEX('Overview - Section A'!$E$42:$E$48,MATCH(G312,'Overview - Section A'!$I$42:$I$48,0)),""),"d-mmm-yy")</f>
        <v>d-janv-yy to d-déc-yy</v>
      </c>
      <c r="D312" s="405"/>
      <c r="E312" s="405"/>
      <c r="F312" s="402" t="str">
        <f t="shared" si="20"/>
        <v/>
      </c>
      <c r="G312" s="406" t="s">
        <v>301</v>
      </c>
      <c r="H312" s="406">
        <v>44227</v>
      </c>
      <c r="I312" s="407" t="b">
        <f t="shared" si="21"/>
        <v>1</v>
      </c>
      <c r="J312" s="407" t="b">
        <f t="shared" si="22"/>
        <v>0</v>
      </c>
      <c r="K312" s="407" t="str">
        <f t="shared" si="23"/>
        <v>a1Ng000000C0uYHEAZ</v>
      </c>
      <c r="L312" s="408" t="s">
        <v>983</v>
      </c>
      <c r="M312" s="158"/>
      <c r="N312" s="79"/>
      <c r="AI312" s="5"/>
      <c r="AJ312" s="5"/>
      <c r="AK312" s="237"/>
    </row>
    <row r="313" spans="1:37" ht="18.75" customHeight="1" x14ac:dyDescent="0.2">
      <c r="A313" s="312">
        <v>55</v>
      </c>
      <c r="B313" s="324" t="str">
        <f t="shared" si="19"/>
        <v/>
      </c>
      <c r="C313" s="392" t="str">
        <f>TEXT(IFERROR(INDEX('Overview - Section A'!$A$42:$A$48,MATCH(G313,'Overview - Section A'!$I$42:$I$48,0)),""),"d-mmm-yy") &amp;" to " &amp; TEXT(IFERROR(INDEX('Overview - Section A'!$E$42:$E$48,MATCH(G313,'Overview - Section A'!$I$42:$I$48,0)),""),"d-mmm-yy")</f>
        <v>d-janv-yy to d-déc-yy</v>
      </c>
      <c r="D313" s="405"/>
      <c r="E313" s="405"/>
      <c r="F313" s="402" t="str">
        <f t="shared" si="20"/>
        <v/>
      </c>
      <c r="G313" s="406" t="s">
        <v>303</v>
      </c>
      <c r="H313" s="406">
        <v>44592</v>
      </c>
      <c r="I313" s="407" t="b">
        <f t="shared" si="21"/>
        <v>1</v>
      </c>
      <c r="J313" s="407" t="b">
        <f t="shared" si="22"/>
        <v>0</v>
      </c>
      <c r="K313" s="407" t="str">
        <f t="shared" si="23"/>
        <v>a1Ng000000C0uYHEAZ</v>
      </c>
      <c r="L313" s="408" t="s">
        <v>984</v>
      </c>
      <c r="M313" s="158"/>
      <c r="N313" s="79"/>
      <c r="AI313" s="5"/>
      <c r="AJ313" s="5"/>
      <c r="AK313" s="237"/>
    </row>
    <row r="314" spans="1:37" ht="18.75" customHeight="1" x14ac:dyDescent="0.2">
      <c r="A314" s="312">
        <v>56</v>
      </c>
      <c r="B314" s="324" t="str">
        <f t="shared" si="19"/>
        <v/>
      </c>
      <c r="C314" s="392" t="str">
        <f>TEXT(IFERROR(INDEX('Overview - Section A'!$A$42:$A$48,MATCH(G314,'Overview - Section A'!$I$42:$I$48,0)),""),"d-mmm-yy") &amp;" to " &amp; TEXT(IFERROR(INDEX('Overview - Section A'!$E$42:$E$48,MATCH(G314,'Overview - Section A'!$I$42:$I$48,0)),""),"d-mmm-yy")</f>
        <v>d-janv-yy to d-déc-yy</v>
      </c>
      <c r="D314" s="405"/>
      <c r="E314" s="405"/>
      <c r="F314" s="402" t="str">
        <f t="shared" si="20"/>
        <v/>
      </c>
      <c r="G314" s="406" t="s">
        <v>297</v>
      </c>
      <c r="H314" s="406">
        <v>43496</v>
      </c>
      <c r="I314" s="407" t="b">
        <f t="shared" si="21"/>
        <v>1</v>
      </c>
      <c r="J314" s="407" t="b">
        <f t="shared" si="22"/>
        <v>0</v>
      </c>
      <c r="K314" s="407" t="str">
        <f t="shared" si="23"/>
        <v>a1Ng000000C0uYIEAZ</v>
      </c>
      <c r="L314" s="408" t="s">
        <v>985</v>
      </c>
      <c r="M314" s="158"/>
      <c r="N314" s="79"/>
      <c r="AI314" s="5"/>
      <c r="AJ314" s="5"/>
      <c r="AK314" s="237"/>
    </row>
    <row r="315" spans="1:37" ht="18.75" customHeight="1" x14ac:dyDescent="0.2">
      <c r="A315" s="312">
        <v>56</v>
      </c>
      <c r="B315" s="324" t="str">
        <f t="shared" si="19"/>
        <v/>
      </c>
      <c r="C315" s="392" t="str">
        <f>TEXT(IFERROR(INDEX('Overview - Section A'!$A$42:$A$48,MATCH(G315,'Overview - Section A'!$I$42:$I$48,0)),""),"d-mmm-yy") &amp;" to " &amp; TEXT(IFERROR(INDEX('Overview - Section A'!$E$42:$E$48,MATCH(G315,'Overview - Section A'!$I$42:$I$48,0)),""),"d-mmm-yy")</f>
        <v>d-janv-yy to d-déc-yy</v>
      </c>
      <c r="D315" s="405"/>
      <c r="E315" s="405"/>
      <c r="F315" s="402" t="str">
        <f t="shared" si="20"/>
        <v/>
      </c>
      <c r="G315" s="406" t="s">
        <v>299</v>
      </c>
      <c r="H315" s="406">
        <v>43861</v>
      </c>
      <c r="I315" s="407" t="b">
        <f t="shared" si="21"/>
        <v>1</v>
      </c>
      <c r="J315" s="407" t="b">
        <f t="shared" si="22"/>
        <v>0</v>
      </c>
      <c r="K315" s="407" t="str">
        <f t="shared" si="23"/>
        <v>a1Ng000000C0uYIEAZ</v>
      </c>
      <c r="L315" s="408" t="s">
        <v>986</v>
      </c>
      <c r="M315" s="158"/>
      <c r="N315" s="79"/>
      <c r="AI315" s="5"/>
      <c r="AJ315" s="5"/>
      <c r="AK315" s="237"/>
    </row>
    <row r="316" spans="1:37" ht="18.75" customHeight="1" x14ac:dyDescent="0.2">
      <c r="A316" s="312">
        <v>56</v>
      </c>
      <c r="B316" s="324" t="str">
        <f t="shared" si="19"/>
        <v/>
      </c>
      <c r="C316" s="392" t="str">
        <f>TEXT(IFERROR(INDEX('Overview - Section A'!$A$42:$A$48,MATCH(G316,'Overview - Section A'!$I$42:$I$48,0)),""),"d-mmm-yy") &amp;" to " &amp; TEXT(IFERROR(INDEX('Overview - Section A'!$E$42:$E$48,MATCH(G316,'Overview - Section A'!$I$42:$I$48,0)),""),"d-mmm-yy")</f>
        <v>d-janv-yy to d-déc-yy</v>
      </c>
      <c r="D316" s="405"/>
      <c r="E316" s="405"/>
      <c r="F316" s="402" t="str">
        <f t="shared" si="20"/>
        <v/>
      </c>
      <c r="G316" s="406" t="s">
        <v>301</v>
      </c>
      <c r="H316" s="406">
        <v>44227</v>
      </c>
      <c r="I316" s="407" t="b">
        <f t="shared" si="21"/>
        <v>1</v>
      </c>
      <c r="J316" s="407" t="b">
        <f t="shared" si="22"/>
        <v>0</v>
      </c>
      <c r="K316" s="407" t="str">
        <f t="shared" si="23"/>
        <v>a1Ng000000C0uYIEAZ</v>
      </c>
      <c r="L316" s="408" t="s">
        <v>987</v>
      </c>
      <c r="M316" s="158"/>
      <c r="N316" s="79"/>
      <c r="AI316" s="5"/>
      <c r="AJ316" s="5"/>
      <c r="AK316" s="237"/>
    </row>
    <row r="317" spans="1:37" ht="18.75" customHeight="1" x14ac:dyDescent="0.2">
      <c r="A317" s="312">
        <v>56</v>
      </c>
      <c r="B317" s="324" t="str">
        <f t="shared" si="19"/>
        <v/>
      </c>
      <c r="C317" s="392" t="str">
        <f>TEXT(IFERROR(INDEX('Overview - Section A'!$A$42:$A$48,MATCH(G317,'Overview - Section A'!$I$42:$I$48,0)),""),"d-mmm-yy") &amp;" to " &amp; TEXT(IFERROR(INDEX('Overview - Section A'!$E$42:$E$48,MATCH(G317,'Overview - Section A'!$I$42:$I$48,0)),""),"d-mmm-yy")</f>
        <v>d-janv-yy to d-déc-yy</v>
      </c>
      <c r="D317" s="405"/>
      <c r="E317" s="405"/>
      <c r="F317" s="402" t="str">
        <f t="shared" si="20"/>
        <v/>
      </c>
      <c r="G317" s="406" t="s">
        <v>303</v>
      </c>
      <c r="H317" s="406">
        <v>44592</v>
      </c>
      <c r="I317" s="407" t="b">
        <f t="shared" si="21"/>
        <v>1</v>
      </c>
      <c r="J317" s="407" t="b">
        <f t="shared" si="22"/>
        <v>0</v>
      </c>
      <c r="K317" s="407" t="str">
        <f t="shared" si="23"/>
        <v>a1Ng000000C0uYIEAZ</v>
      </c>
      <c r="L317" s="408" t="s">
        <v>988</v>
      </c>
      <c r="M317" s="158"/>
      <c r="N317" s="79"/>
      <c r="AI317" s="5"/>
      <c r="AJ317" s="5"/>
      <c r="AK317" s="237"/>
    </row>
    <row r="318" spans="1:37" ht="18.75" customHeight="1" x14ac:dyDescent="0.2">
      <c r="A318" s="312">
        <v>57</v>
      </c>
      <c r="B318" s="324" t="str">
        <f t="shared" si="19"/>
        <v/>
      </c>
      <c r="C318" s="392" t="str">
        <f>TEXT(IFERROR(INDEX('Overview - Section A'!$A$42:$A$48,MATCH(G318,'Overview - Section A'!$I$42:$I$48,0)),""),"d-mmm-yy") &amp;" to " &amp; TEXT(IFERROR(INDEX('Overview - Section A'!$E$42:$E$48,MATCH(G318,'Overview - Section A'!$I$42:$I$48,0)),""),"d-mmm-yy")</f>
        <v>d-janv-yy to d-déc-yy</v>
      </c>
      <c r="D318" s="405"/>
      <c r="E318" s="405"/>
      <c r="F318" s="402" t="str">
        <f t="shared" si="20"/>
        <v/>
      </c>
      <c r="G318" s="406" t="s">
        <v>297</v>
      </c>
      <c r="H318" s="406">
        <v>43496</v>
      </c>
      <c r="I318" s="407" t="b">
        <f t="shared" si="21"/>
        <v>1</v>
      </c>
      <c r="J318" s="407" t="b">
        <f t="shared" si="22"/>
        <v>0</v>
      </c>
      <c r="K318" s="407" t="str">
        <f t="shared" si="23"/>
        <v>a1Ng000000C0uYJEAZ</v>
      </c>
      <c r="L318" s="408" t="s">
        <v>989</v>
      </c>
      <c r="M318" s="158"/>
      <c r="N318" s="79"/>
      <c r="AI318" s="5"/>
      <c r="AJ318" s="5"/>
      <c r="AK318" s="237"/>
    </row>
    <row r="319" spans="1:37" ht="18.75" customHeight="1" x14ac:dyDescent="0.2">
      <c r="A319" s="312">
        <v>57</v>
      </c>
      <c r="B319" s="324" t="str">
        <f t="shared" si="19"/>
        <v/>
      </c>
      <c r="C319" s="392" t="str">
        <f>TEXT(IFERROR(INDEX('Overview - Section A'!$A$42:$A$48,MATCH(G319,'Overview - Section A'!$I$42:$I$48,0)),""),"d-mmm-yy") &amp;" to " &amp; TEXT(IFERROR(INDEX('Overview - Section A'!$E$42:$E$48,MATCH(G319,'Overview - Section A'!$I$42:$I$48,0)),""),"d-mmm-yy")</f>
        <v>d-janv-yy to d-déc-yy</v>
      </c>
      <c r="D319" s="405"/>
      <c r="E319" s="405"/>
      <c r="F319" s="402" t="str">
        <f t="shared" si="20"/>
        <v/>
      </c>
      <c r="G319" s="406" t="s">
        <v>299</v>
      </c>
      <c r="H319" s="406">
        <v>43861</v>
      </c>
      <c r="I319" s="407" t="b">
        <f t="shared" si="21"/>
        <v>1</v>
      </c>
      <c r="J319" s="407" t="b">
        <f t="shared" si="22"/>
        <v>0</v>
      </c>
      <c r="K319" s="407" t="str">
        <f t="shared" si="23"/>
        <v>a1Ng000000C0uYJEAZ</v>
      </c>
      <c r="L319" s="408" t="s">
        <v>990</v>
      </c>
      <c r="M319" s="158"/>
      <c r="N319" s="79"/>
      <c r="AI319" s="5"/>
      <c r="AJ319" s="5"/>
      <c r="AK319" s="237"/>
    </row>
    <row r="320" spans="1:37" ht="18.75" customHeight="1" x14ac:dyDescent="0.2">
      <c r="A320" s="312">
        <v>57</v>
      </c>
      <c r="B320" s="324" t="str">
        <f t="shared" si="19"/>
        <v/>
      </c>
      <c r="C320" s="392" t="str">
        <f>TEXT(IFERROR(INDEX('Overview - Section A'!$A$42:$A$48,MATCH(G320,'Overview - Section A'!$I$42:$I$48,0)),""),"d-mmm-yy") &amp;" to " &amp; TEXT(IFERROR(INDEX('Overview - Section A'!$E$42:$E$48,MATCH(G320,'Overview - Section A'!$I$42:$I$48,0)),""),"d-mmm-yy")</f>
        <v>d-janv-yy to d-déc-yy</v>
      </c>
      <c r="D320" s="405"/>
      <c r="E320" s="405"/>
      <c r="F320" s="402" t="str">
        <f t="shared" si="20"/>
        <v/>
      </c>
      <c r="G320" s="406" t="s">
        <v>301</v>
      </c>
      <c r="H320" s="406">
        <v>44227</v>
      </c>
      <c r="I320" s="407" t="b">
        <f t="shared" si="21"/>
        <v>1</v>
      </c>
      <c r="J320" s="407" t="b">
        <f t="shared" si="22"/>
        <v>0</v>
      </c>
      <c r="K320" s="407" t="str">
        <f t="shared" si="23"/>
        <v>a1Ng000000C0uYJEAZ</v>
      </c>
      <c r="L320" s="408" t="s">
        <v>991</v>
      </c>
      <c r="M320" s="158"/>
      <c r="N320" s="79"/>
      <c r="AI320" s="5"/>
      <c r="AJ320" s="5"/>
      <c r="AK320" s="237"/>
    </row>
    <row r="321" spans="1:37" ht="18.75" customHeight="1" x14ac:dyDescent="0.2">
      <c r="A321" s="312">
        <v>57</v>
      </c>
      <c r="B321" s="324" t="str">
        <f t="shared" si="19"/>
        <v/>
      </c>
      <c r="C321" s="392" t="str">
        <f>TEXT(IFERROR(INDEX('Overview - Section A'!$A$42:$A$48,MATCH(G321,'Overview - Section A'!$I$42:$I$48,0)),""),"d-mmm-yy") &amp;" to " &amp; TEXT(IFERROR(INDEX('Overview - Section A'!$E$42:$E$48,MATCH(G321,'Overview - Section A'!$I$42:$I$48,0)),""),"d-mmm-yy")</f>
        <v>d-janv-yy to d-déc-yy</v>
      </c>
      <c r="D321" s="405"/>
      <c r="E321" s="405"/>
      <c r="F321" s="402" t="str">
        <f t="shared" si="20"/>
        <v/>
      </c>
      <c r="G321" s="406" t="s">
        <v>303</v>
      </c>
      <c r="H321" s="406">
        <v>44592</v>
      </c>
      <c r="I321" s="407" t="b">
        <f t="shared" si="21"/>
        <v>1</v>
      </c>
      <c r="J321" s="407" t="b">
        <f t="shared" si="22"/>
        <v>0</v>
      </c>
      <c r="K321" s="407" t="str">
        <f t="shared" si="23"/>
        <v>a1Ng000000C0uYJEAZ</v>
      </c>
      <c r="L321" s="408" t="s">
        <v>992</v>
      </c>
      <c r="M321" s="158"/>
      <c r="N321" s="79"/>
      <c r="AI321" s="5"/>
      <c r="AJ321" s="5"/>
      <c r="AK321" s="237"/>
    </row>
    <row r="322" spans="1:37" ht="18.75" customHeight="1" x14ac:dyDescent="0.2">
      <c r="A322" s="312">
        <v>58</v>
      </c>
      <c r="B322" s="324" t="str">
        <f t="shared" si="19"/>
        <v/>
      </c>
      <c r="C322" s="392" t="str">
        <f>TEXT(IFERROR(INDEX('Overview - Section A'!$A$42:$A$48,MATCH(G322,'Overview - Section A'!$I$42:$I$48,0)),""),"d-mmm-yy") &amp;" to " &amp; TEXT(IFERROR(INDEX('Overview - Section A'!$E$42:$E$48,MATCH(G322,'Overview - Section A'!$I$42:$I$48,0)),""),"d-mmm-yy")</f>
        <v>d-janv-yy to d-déc-yy</v>
      </c>
      <c r="D322" s="405"/>
      <c r="E322" s="405"/>
      <c r="F322" s="402" t="str">
        <f t="shared" si="20"/>
        <v/>
      </c>
      <c r="G322" s="406" t="s">
        <v>297</v>
      </c>
      <c r="H322" s="406">
        <v>43496</v>
      </c>
      <c r="I322" s="407" t="b">
        <f t="shared" si="21"/>
        <v>1</v>
      </c>
      <c r="J322" s="407" t="b">
        <f t="shared" si="22"/>
        <v>0</v>
      </c>
      <c r="K322" s="407" t="str">
        <f t="shared" si="23"/>
        <v>a1Ng000000C0uYKEAZ</v>
      </c>
      <c r="L322" s="408" t="s">
        <v>993</v>
      </c>
      <c r="M322" s="158"/>
      <c r="N322" s="79"/>
      <c r="AI322" s="5"/>
      <c r="AJ322" s="5"/>
      <c r="AK322" s="237"/>
    </row>
    <row r="323" spans="1:37" ht="18.75" customHeight="1" x14ac:dyDescent="0.2">
      <c r="A323" s="312">
        <v>58</v>
      </c>
      <c r="B323" s="324" t="str">
        <f t="shared" si="19"/>
        <v/>
      </c>
      <c r="C323" s="392" t="str">
        <f>TEXT(IFERROR(INDEX('Overview - Section A'!$A$42:$A$48,MATCH(G323,'Overview - Section A'!$I$42:$I$48,0)),""),"d-mmm-yy") &amp;" to " &amp; TEXT(IFERROR(INDEX('Overview - Section A'!$E$42:$E$48,MATCH(G323,'Overview - Section A'!$I$42:$I$48,0)),""),"d-mmm-yy")</f>
        <v>d-janv-yy to d-déc-yy</v>
      </c>
      <c r="D323" s="405"/>
      <c r="E323" s="405"/>
      <c r="F323" s="402" t="str">
        <f t="shared" si="20"/>
        <v/>
      </c>
      <c r="G323" s="406" t="s">
        <v>299</v>
      </c>
      <c r="H323" s="406">
        <v>43861</v>
      </c>
      <c r="I323" s="407" t="b">
        <f t="shared" si="21"/>
        <v>1</v>
      </c>
      <c r="J323" s="407" t="b">
        <f t="shared" si="22"/>
        <v>0</v>
      </c>
      <c r="K323" s="407" t="str">
        <f t="shared" si="23"/>
        <v>a1Ng000000C0uYKEAZ</v>
      </c>
      <c r="L323" s="408" t="s">
        <v>994</v>
      </c>
      <c r="M323" s="158"/>
      <c r="N323" s="79"/>
      <c r="AI323" s="5"/>
      <c r="AJ323" s="5"/>
      <c r="AK323" s="237"/>
    </row>
    <row r="324" spans="1:37" ht="18.75" customHeight="1" x14ac:dyDescent="0.2">
      <c r="A324" s="312">
        <v>58</v>
      </c>
      <c r="B324" s="324" t="str">
        <f t="shared" si="19"/>
        <v/>
      </c>
      <c r="C324" s="392" t="str">
        <f>TEXT(IFERROR(INDEX('Overview - Section A'!$A$42:$A$48,MATCH(G324,'Overview - Section A'!$I$42:$I$48,0)),""),"d-mmm-yy") &amp;" to " &amp; TEXT(IFERROR(INDEX('Overview - Section A'!$E$42:$E$48,MATCH(G324,'Overview - Section A'!$I$42:$I$48,0)),""),"d-mmm-yy")</f>
        <v>d-janv-yy to d-déc-yy</v>
      </c>
      <c r="D324" s="405"/>
      <c r="E324" s="405"/>
      <c r="F324" s="402" t="str">
        <f t="shared" si="20"/>
        <v/>
      </c>
      <c r="G324" s="406" t="s">
        <v>301</v>
      </c>
      <c r="H324" s="406">
        <v>44227</v>
      </c>
      <c r="I324" s="407" t="b">
        <f t="shared" si="21"/>
        <v>1</v>
      </c>
      <c r="J324" s="407" t="b">
        <f t="shared" si="22"/>
        <v>0</v>
      </c>
      <c r="K324" s="407" t="str">
        <f t="shared" si="23"/>
        <v>a1Ng000000C0uYKEAZ</v>
      </c>
      <c r="L324" s="408" t="s">
        <v>995</v>
      </c>
      <c r="M324" s="158"/>
      <c r="N324" s="79"/>
      <c r="AI324" s="5"/>
      <c r="AJ324" s="5"/>
      <c r="AK324" s="237"/>
    </row>
    <row r="325" spans="1:37" ht="18.75" customHeight="1" x14ac:dyDescent="0.2">
      <c r="A325" s="312">
        <v>58</v>
      </c>
      <c r="B325" s="324" t="str">
        <f t="shared" si="19"/>
        <v/>
      </c>
      <c r="C325" s="392" t="str">
        <f>TEXT(IFERROR(INDEX('Overview - Section A'!$A$42:$A$48,MATCH(G325,'Overview - Section A'!$I$42:$I$48,0)),""),"d-mmm-yy") &amp;" to " &amp; TEXT(IFERROR(INDEX('Overview - Section A'!$E$42:$E$48,MATCH(G325,'Overview - Section A'!$I$42:$I$48,0)),""),"d-mmm-yy")</f>
        <v>d-janv-yy to d-déc-yy</v>
      </c>
      <c r="D325" s="405"/>
      <c r="E325" s="405"/>
      <c r="F325" s="402" t="str">
        <f t="shared" si="20"/>
        <v/>
      </c>
      <c r="G325" s="406" t="s">
        <v>303</v>
      </c>
      <c r="H325" s="406">
        <v>44592</v>
      </c>
      <c r="I325" s="407" t="b">
        <f t="shared" si="21"/>
        <v>1</v>
      </c>
      <c r="J325" s="407" t="b">
        <f t="shared" si="22"/>
        <v>0</v>
      </c>
      <c r="K325" s="407" t="str">
        <f t="shared" si="23"/>
        <v>a1Ng000000C0uYKEAZ</v>
      </c>
      <c r="L325" s="408" t="s">
        <v>996</v>
      </c>
      <c r="M325" s="158"/>
      <c r="N325" s="79"/>
      <c r="AI325" s="5"/>
      <c r="AJ325" s="5"/>
      <c r="AK325" s="237"/>
    </row>
    <row r="326" spans="1:37" ht="18.75" customHeight="1" x14ac:dyDescent="0.2">
      <c r="A326" s="312">
        <v>59</v>
      </c>
      <c r="B326" s="324" t="str">
        <f t="shared" si="19"/>
        <v/>
      </c>
      <c r="C326" s="392" t="str">
        <f>TEXT(IFERROR(INDEX('Overview - Section A'!$A$42:$A$48,MATCH(G326,'Overview - Section A'!$I$42:$I$48,0)),""),"d-mmm-yy") &amp;" to " &amp; TEXT(IFERROR(INDEX('Overview - Section A'!$E$42:$E$48,MATCH(G326,'Overview - Section A'!$I$42:$I$48,0)),""),"d-mmm-yy")</f>
        <v>d-janv-yy to d-déc-yy</v>
      </c>
      <c r="D326" s="405"/>
      <c r="E326" s="405"/>
      <c r="F326" s="402" t="str">
        <f t="shared" si="20"/>
        <v/>
      </c>
      <c r="G326" s="406" t="s">
        <v>297</v>
      </c>
      <c r="H326" s="406">
        <v>43496</v>
      </c>
      <c r="I326" s="407" t="b">
        <f t="shared" si="21"/>
        <v>1</v>
      </c>
      <c r="J326" s="407" t="b">
        <f t="shared" si="22"/>
        <v>0</v>
      </c>
      <c r="K326" s="407" t="str">
        <f t="shared" si="23"/>
        <v>a1Ng000000C0uYLEAZ</v>
      </c>
      <c r="L326" s="408" t="s">
        <v>997</v>
      </c>
      <c r="M326" s="158"/>
      <c r="N326" s="79"/>
      <c r="AI326" s="5"/>
      <c r="AJ326" s="5"/>
      <c r="AK326" s="237"/>
    </row>
    <row r="327" spans="1:37" ht="18.75" customHeight="1" x14ac:dyDescent="0.2">
      <c r="A327" s="312">
        <v>59</v>
      </c>
      <c r="B327" s="324" t="str">
        <f t="shared" si="19"/>
        <v/>
      </c>
      <c r="C327" s="392" t="str">
        <f>TEXT(IFERROR(INDEX('Overview - Section A'!$A$42:$A$48,MATCH(G327,'Overview - Section A'!$I$42:$I$48,0)),""),"d-mmm-yy") &amp;" to " &amp; TEXT(IFERROR(INDEX('Overview - Section A'!$E$42:$E$48,MATCH(G327,'Overview - Section A'!$I$42:$I$48,0)),""),"d-mmm-yy")</f>
        <v>d-janv-yy to d-déc-yy</v>
      </c>
      <c r="D327" s="405"/>
      <c r="E327" s="405"/>
      <c r="F327" s="402" t="str">
        <f t="shared" si="20"/>
        <v/>
      </c>
      <c r="G327" s="406" t="s">
        <v>299</v>
      </c>
      <c r="H327" s="406">
        <v>43861</v>
      </c>
      <c r="I327" s="407" t="b">
        <f t="shared" si="21"/>
        <v>1</v>
      </c>
      <c r="J327" s="407" t="b">
        <f t="shared" si="22"/>
        <v>0</v>
      </c>
      <c r="K327" s="407" t="str">
        <f t="shared" si="23"/>
        <v>a1Ng000000C0uYLEAZ</v>
      </c>
      <c r="L327" s="408" t="s">
        <v>998</v>
      </c>
      <c r="M327" s="158"/>
      <c r="N327" s="79"/>
      <c r="AI327" s="5"/>
      <c r="AJ327" s="5"/>
      <c r="AK327" s="237"/>
    </row>
    <row r="328" spans="1:37" ht="18.75" customHeight="1" x14ac:dyDescent="0.2">
      <c r="A328" s="312">
        <v>59</v>
      </c>
      <c r="B328" s="324" t="str">
        <f t="shared" si="19"/>
        <v/>
      </c>
      <c r="C328" s="392" t="str">
        <f>TEXT(IFERROR(INDEX('Overview - Section A'!$A$42:$A$48,MATCH(G328,'Overview - Section A'!$I$42:$I$48,0)),""),"d-mmm-yy") &amp;" to " &amp; TEXT(IFERROR(INDEX('Overview - Section A'!$E$42:$E$48,MATCH(G328,'Overview - Section A'!$I$42:$I$48,0)),""),"d-mmm-yy")</f>
        <v>d-janv-yy to d-déc-yy</v>
      </c>
      <c r="D328" s="405"/>
      <c r="E328" s="405"/>
      <c r="F328" s="402" t="str">
        <f t="shared" si="20"/>
        <v/>
      </c>
      <c r="G328" s="406" t="s">
        <v>301</v>
      </c>
      <c r="H328" s="406">
        <v>44227</v>
      </c>
      <c r="I328" s="407" t="b">
        <f t="shared" si="21"/>
        <v>1</v>
      </c>
      <c r="J328" s="407" t="b">
        <f t="shared" si="22"/>
        <v>0</v>
      </c>
      <c r="K328" s="407" t="str">
        <f t="shared" si="23"/>
        <v>a1Ng000000C0uYLEAZ</v>
      </c>
      <c r="L328" s="408" t="s">
        <v>999</v>
      </c>
      <c r="M328" s="158"/>
      <c r="N328" s="79"/>
      <c r="AI328" s="5"/>
      <c r="AJ328" s="5"/>
      <c r="AK328" s="237"/>
    </row>
    <row r="329" spans="1:37" ht="18.75" customHeight="1" x14ac:dyDescent="0.2">
      <c r="A329" s="312">
        <v>59</v>
      </c>
      <c r="B329" s="324" t="str">
        <f t="shared" si="19"/>
        <v/>
      </c>
      <c r="C329" s="392" t="str">
        <f>TEXT(IFERROR(INDEX('Overview - Section A'!$A$42:$A$48,MATCH(G329,'Overview - Section A'!$I$42:$I$48,0)),""),"d-mmm-yy") &amp;" to " &amp; TEXT(IFERROR(INDEX('Overview - Section A'!$E$42:$E$48,MATCH(G329,'Overview - Section A'!$I$42:$I$48,0)),""),"d-mmm-yy")</f>
        <v>d-janv-yy to d-déc-yy</v>
      </c>
      <c r="D329" s="405"/>
      <c r="E329" s="405"/>
      <c r="F329" s="402" t="str">
        <f t="shared" si="20"/>
        <v/>
      </c>
      <c r="G329" s="406" t="s">
        <v>303</v>
      </c>
      <c r="H329" s="406">
        <v>44592</v>
      </c>
      <c r="I329" s="407" t="b">
        <f t="shared" si="21"/>
        <v>1</v>
      </c>
      <c r="J329" s="407" t="b">
        <f t="shared" si="22"/>
        <v>0</v>
      </c>
      <c r="K329" s="407" t="str">
        <f t="shared" si="23"/>
        <v>a1Ng000000C0uYLEAZ</v>
      </c>
      <c r="L329" s="408" t="s">
        <v>1000</v>
      </c>
      <c r="M329" s="158"/>
      <c r="N329" s="79"/>
      <c r="AI329" s="5"/>
      <c r="AJ329" s="5"/>
      <c r="AK329" s="237"/>
    </row>
    <row r="330" spans="1:37" ht="18.75" customHeight="1" x14ac:dyDescent="0.2">
      <c r="A330" s="312">
        <v>60</v>
      </c>
      <c r="B330" s="324" t="str">
        <f t="shared" si="19"/>
        <v/>
      </c>
      <c r="C330" s="392" t="str">
        <f>TEXT(IFERROR(INDEX('Overview - Section A'!$A$42:$A$48,MATCH(G330,'Overview - Section A'!$I$42:$I$48,0)),""),"d-mmm-yy") &amp;" to " &amp; TEXT(IFERROR(INDEX('Overview - Section A'!$E$42:$E$48,MATCH(G330,'Overview - Section A'!$I$42:$I$48,0)),""),"d-mmm-yy")</f>
        <v>d-janv-yy to d-déc-yy</v>
      </c>
      <c r="D330" s="405"/>
      <c r="E330" s="405"/>
      <c r="F330" s="402" t="str">
        <f t="shared" si="20"/>
        <v/>
      </c>
      <c r="G330" s="406" t="s">
        <v>297</v>
      </c>
      <c r="H330" s="406">
        <v>43496</v>
      </c>
      <c r="I330" s="407" t="b">
        <f t="shared" si="21"/>
        <v>1</v>
      </c>
      <c r="J330" s="407" t="b">
        <f t="shared" si="22"/>
        <v>0</v>
      </c>
      <c r="K330" s="407" t="str">
        <f t="shared" si="23"/>
        <v>a1Ng000000C0uYMEAZ</v>
      </c>
      <c r="L330" s="408" t="s">
        <v>1001</v>
      </c>
      <c r="M330" s="158"/>
      <c r="N330" s="79"/>
      <c r="AI330" s="5"/>
      <c r="AJ330" s="5"/>
      <c r="AK330" s="237"/>
    </row>
    <row r="331" spans="1:37" ht="18.75" customHeight="1" x14ac:dyDescent="0.2">
      <c r="A331" s="312">
        <v>60</v>
      </c>
      <c r="B331" s="324" t="str">
        <f t="shared" si="19"/>
        <v/>
      </c>
      <c r="C331" s="392" t="str">
        <f>TEXT(IFERROR(INDEX('Overview - Section A'!$A$42:$A$48,MATCH(G331,'Overview - Section A'!$I$42:$I$48,0)),""),"d-mmm-yy") &amp;" to " &amp; TEXT(IFERROR(INDEX('Overview - Section A'!$E$42:$E$48,MATCH(G331,'Overview - Section A'!$I$42:$I$48,0)),""),"d-mmm-yy")</f>
        <v>d-janv-yy to d-déc-yy</v>
      </c>
      <c r="D331" s="405"/>
      <c r="E331" s="405"/>
      <c r="F331" s="402" t="str">
        <f t="shared" si="20"/>
        <v/>
      </c>
      <c r="G331" s="406" t="s">
        <v>299</v>
      </c>
      <c r="H331" s="406">
        <v>43861</v>
      </c>
      <c r="I331" s="407" t="b">
        <f t="shared" si="21"/>
        <v>1</v>
      </c>
      <c r="J331" s="407" t="b">
        <f t="shared" si="22"/>
        <v>0</v>
      </c>
      <c r="K331" s="407" t="str">
        <f t="shared" si="23"/>
        <v>a1Ng000000C0uYMEAZ</v>
      </c>
      <c r="L331" s="408" t="s">
        <v>1002</v>
      </c>
      <c r="M331" s="158"/>
      <c r="N331" s="79"/>
      <c r="AI331" s="5"/>
      <c r="AJ331" s="5"/>
      <c r="AK331" s="237"/>
    </row>
    <row r="332" spans="1:37" ht="18.75" customHeight="1" x14ac:dyDescent="0.2">
      <c r="A332" s="312">
        <v>60</v>
      </c>
      <c r="B332" s="324" t="str">
        <f t="shared" si="19"/>
        <v/>
      </c>
      <c r="C332" s="392" t="str">
        <f>TEXT(IFERROR(INDEX('Overview - Section A'!$A$42:$A$48,MATCH(G332,'Overview - Section A'!$I$42:$I$48,0)),""),"d-mmm-yy") &amp;" to " &amp; TEXT(IFERROR(INDEX('Overview - Section A'!$E$42:$E$48,MATCH(G332,'Overview - Section A'!$I$42:$I$48,0)),""),"d-mmm-yy")</f>
        <v>d-janv-yy to d-déc-yy</v>
      </c>
      <c r="D332" s="405"/>
      <c r="E332" s="405"/>
      <c r="F332" s="402" t="str">
        <f t="shared" si="20"/>
        <v/>
      </c>
      <c r="G332" s="406" t="s">
        <v>301</v>
      </c>
      <c r="H332" s="406">
        <v>44227</v>
      </c>
      <c r="I332" s="407" t="b">
        <f t="shared" si="21"/>
        <v>1</v>
      </c>
      <c r="J332" s="407" t="b">
        <f t="shared" si="22"/>
        <v>0</v>
      </c>
      <c r="K332" s="407" t="str">
        <f t="shared" si="23"/>
        <v>a1Ng000000C0uYMEAZ</v>
      </c>
      <c r="L332" s="408" t="s">
        <v>1003</v>
      </c>
      <c r="M332" s="158"/>
      <c r="N332" s="79"/>
      <c r="AI332" s="5"/>
      <c r="AJ332" s="5"/>
      <c r="AK332" s="237"/>
    </row>
    <row r="333" spans="1:37" ht="18.75" customHeight="1" x14ac:dyDescent="0.2">
      <c r="A333" s="312">
        <v>60</v>
      </c>
      <c r="B333" s="324" t="str">
        <f t="shared" si="19"/>
        <v/>
      </c>
      <c r="C333" s="392" t="str">
        <f>TEXT(IFERROR(INDEX('Overview - Section A'!$A$42:$A$48,MATCH(G333,'Overview - Section A'!$I$42:$I$48,0)),""),"d-mmm-yy") &amp;" to " &amp; TEXT(IFERROR(INDEX('Overview - Section A'!$E$42:$E$48,MATCH(G333,'Overview - Section A'!$I$42:$I$48,0)),""),"d-mmm-yy")</f>
        <v>d-janv-yy to d-déc-yy</v>
      </c>
      <c r="D333" s="405"/>
      <c r="E333" s="405"/>
      <c r="F333" s="402" t="str">
        <f t="shared" si="20"/>
        <v/>
      </c>
      <c r="G333" s="406" t="s">
        <v>303</v>
      </c>
      <c r="H333" s="406">
        <v>44592</v>
      </c>
      <c r="I333" s="407" t="b">
        <f t="shared" si="21"/>
        <v>1</v>
      </c>
      <c r="J333" s="407" t="b">
        <f t="shared" si="22"/>
        <v>0</v>
      </c>
      <c r="K333" s="407" t="str">
        <f t="shared" si="23"/>
        <v>a1Ng000000C0uYMEAZ</v>
      </c>
      <c r="L333" s="408" t="s">
        <v>1004</v>
      </c>
      <c r="M333" s="158"/>
      <c r="N333" s="79"/>
      <c r="AI333" s="5"/>
      <c r="AJ333" s="5"/>
      <c r="AK333" s="237"/>
    </row>
    <row r="334" spans="1:37" ht="18.75" customHeight="1" x14ac:dyDescent="0.2">
      <c r="A334" s="312">
        <v>61</v>
      </c>
      <c r="B334" s="324" t="str">
        <f t="shared" si="19"/>
        <v/>
      </c>
      <c r="C334" s="392" t="str">
        <f>TEXT(IFERROR(INDEX('Overview - Section A'!$A$42:$A$48,MATCH(G334,'Overview - Section A'!$I$42:$I$48,0)),""),"d-mmm-yy") &amp;" to " &amp; TEXT(IFERROR(INDEX('Overview - Section A'!$E$42:$E$48,MATCH(G334,'Overview - Section A'!$I$42:$I$48,0)),""),"d-mmm-yy")</f>
        <v>d-janv-yy to d-déc-yy</v>
      </c>
      <c r="D334" s="405"/>
      <c r="E334" s="405"/>
      <c r="F334" s="402" t="str">
        <f t="shared" si="20"/>
        <v/>
      </c>
      <c r="G334" s="406" t="s">
        <v>297</v>
      </c>
      <c r="H334" s="406">
        <v>43496</v>
      </c>
      <c r="I334" s="407" t="b">
        <f t="shared" si="21"/>
        <v>1</v>
      </c>
      <c r="J334" s="407" t="b">
        <f t="shared" si="22"/>
        <v>0</v>
      </c>
      <c r="K334" s="407" t="str">
        <f t="shared" si="23"/>
        <v>a1Ng000000C0uYNEAZ</v>
      </c>
      <c r="L334" s="408" t="s">
        <v>1005</v>
      </c>
      <c r="M334" s="158"/>
      <c r="N334" s="79"/>
      <c r="AI334" s="5"/>
      <c r="AJ334" s="5"/>
      <c r="AK334" s="237"/>
    </row>
    <row r="335" spans="1:37" ht="18.75" customHeight="1" x14ac:dyDescent="0.2">
      <c r="A335" s="312">
        <v>61</v>
      </c>
      <c r="B335" s="324" t="str">
        <f t="shared" si="19"/>
        <v/>
      </c>
      <c r="C335" s="392" t="str">
        <f>TEXT(IFERROR(INDEX('Overview - Section A'!$A$42:$A$48,MATCH(G335,'Overview - Section A'!$I$42:$I$48,0)),""),"d-mmm-yy") &amp;" to " &amp; TEXT(IFERROR(INDEX('Overview - Section A'!$E$42:$E$48,MATCH(G335,'Overview - Section A'!$I$42:$I$48,0)),""),"d-mmm-yy")</f>
        <v>d-janv-yy to d-déc-yy</v>
      </c>
      <c r="D335" s="405"/>
      <c r="E335" s="405"/>
      <c r="F335" s="402" t="str">
        <f t="shared" si="20"/>
        <v/>
      </c>
      <c r="G335" s="406" t="s">
        <v>299</v>
      </c>
      <c r="H335" s="406">
        <v>43861</v>
      </c>
      <c r="I335" s="407" t="b">
        <f t="shared" si="21"/>
        <v>1</v>
      </c>
      <c r="J335" s="407" t="b">
        <f t="shared" si="22"/>
        <v>0</v>
      </c>
      <c r="K335" s="407" t="str">
        <f t="shared" si="23"/>
        <v>a1Ng000000C0uYNEAZ</v>
      </c>
      <c r="L335" s="408" t="s">
        <v>1006</v>
      </c>
      <c r="M335" s="158"/>
      <c r="N335" s="79"/>
      <c r="AI335" s="5"/>
      <c r="AJ335" s="5"/>
      <c r="AK335" s="237"/>
    </row>
    <row r="336" spans="1:37" ht="18.75" customHeight="1" x14ac:dyDescent="0.2">
      <c r="A336" s="312">
        <v>61</v>
      </c>
      <c r="B336" s="324" t="str">
        <f t="shared" si="19"/>
        <v/>
      </c>
      <c r="C336" s="392" t="str">
        <f>TEXT(IFERROR(INDEX('Overview - Section A'!$A$42:$A$48,MATCH(G336,'Overview - Section A'!$I$42:$I$48,0)),""),"d-mmm-yy") &amp;" to " &amp; TEXT(IFERROR(INDEX('Overview - Section A'!$E$42:$E$48,MATCH(G336,'Overview - Section A'!$I$42:$I$48,0)),""),"d-mmm-yy")</f>
        <v>d-janv-yy to d-déc-yy</v>
      </c>
      <c r="D336" s="405"/>
      <c r="E336" s="405"/>
      <c r="F336" s="402" t="str">
        <f t="shared" si="20"/>
        <v/>
      </c>
      <c r="G336" s="406" t="s">
        <v>301</v>
      </c>
      <c r="H336" s="406">
        <v>44227</v>
      </c>
      <c r="I336" s="407" t="b">
        <f t="shared" si="21"/>
        <v>1</v>
      </c>
      <c r="J336" s="407" t="b">
        <f t="shared" si="22"/>
        <v>0</v>
      </c>
      <c r="K336" s="407" t="str">
        <f t="shared" si="23"/>
        <v>a1Ng000000C0uYNEAZ</v>
      </c>
      <c r="L336" s="408" t="s">
        <v>1007</v>
      </c>
      <c r="M336" s="158"/>
      <c r="N336" s="79"/>
      <c r="AI336" s="5"/>
      <c r="AJ336" s="5"/>
      <c r="AK336" s="237"/>
    </row>
    <row r="337" spans="1:37" ht="18.75" customHeight="1" x14ac:dyDescent="0.2">
      <c r="A337" s="312">
        <v>61</v>
      </c>
      <c r="B337" s="324" t="str">
        <f t="shared" si="19"/>
        <v/>
      </c>
      <c r="C337" s="392" t="str">
        <f>TEXT(IFERROR(INDEX('Overview - Section A'!$A$42:$A$48,MATCH(G337,'Overview - Section A'!$I$42:$I$48,0)),""),"d-mmm-yy") &amp;" to " &amp; TEXT(IFERROR(INDEX('Overview - Section A'!$E$42:$E$48,MATCH(G337,'Overview - Section A'!$I$42:$I$48,0)),""),"d-mmm-yy")</f>
        <v>d-janv-yy to d-déc-yy</v>
      </c>
      <c r="D337" s="405"/>
      <c r="E337" s="405"/>
      <c r="F337" s="402" t="str">
        <f t="shared" si="20"/>
        <v/>
      </c>
      <c r="G337" s="406" t="s">
        <v>303</v>
      </c>
      <c r="H337" s="406">
        <v>44592</v>
      </c>
      <c r="I337" s="407" t="b">
        <f t="shared" si="21"/>
        <v>1</v>
      </c>
      <c r="J337" s="407" t="b">
        <f t="shared" si="22"/>
        <v>0</v>
      </c>
      <c r="K337" s="407" t="str">
        <f t="shared" si="23"/>
        <v>a1Ng000000C0uYNEAZ</v>
      </c>
      <c r="L337" s="408" t="s">
        <v>1008</v>
      </c>
      <c r="M337" s="158"/>
      <c r="N337" s="79"/>
      <c r="AI337" s="5"/>
      <c r="AJ337" s="5"/>
      <c r="AK337" s="237"/>
    </row>
    <row r="338" spans="1:37" ht="18.75" customHeight="1" x14ac:dyDescent="0.2">
      <c r="A338" s="312">
        <v>62</v>
      </c>
      <c r="B338" s="324" t="str">
        <f t="shared" si="19"/>
        <v/>
      </c>
      <c r="C338" s="392" t="str">
        <f>TEXT(IFERROR(INDEX('Overview - Section A'!$A$42:$A$48,MATCH(G338,'Overview - Section A'!$I$42:$I$48,0)),""),"d-mmm-yy") &amp;" to " &amp; TEXT(IFERROR(INDEX('Overview - Section A'!$E$42:$E$48,MATCH(G338,'Overview - Section A'!$I$42:$I$48,0)),""),"d-mmm-yy")</f>
        <v>d-janv-yy to d-déc-yy</v>
      </c>
      <c r="D338" s="405"/>
      <c r="E338" s="405"/>
      <c r="F338" s="402" t="str">
        <f t="shared" si="20"/>
        <v/>
      </c>
      <c r="G338" s="406" t="s">
        <v>297</v>
      </c>
      <c r="H338" s="406">
        <v>43496</v>
      </c>
      <c r="I338" s="407" t="b">
        <f t="shared" si="21"/>
        <v>1</v>
      </c>
      <c r="J338" s="407" t="b">
        <f t="shared" si="22"/>
        <v>0</v>
      </c>
      <c r="K338" s="407" t="str">
        <f t="shared" si="23"/>
        <v>a1Ng000000C0uYOEAZ</v>
      </c>
      <c r="L338" s="408" t="s">
        <v>1009</v>
      </c>
      <c r="M338" s="158"/>
      <c r="N338" s="79"/>
      <c r="AI338" s="5"/>
      <c r="AJ338" s="5"/>
      <c r="AK338" s="237"/>
    </row>
    <row r="339" spans="1:37" ht="18.75" customHeight="1" x14ac:dyDescent="0.2">
      <c r="A339" s="312">
        <v>62</v>
      </c>
      <c r="B339" s="324" t="str">
        <f t="shared" si="19"/>
        <v/>
      </c>
      <c r="C339" s="392" t="str">
        <f>TEXT(IFERROR(INDEX('Overview - Section A'!$A$42:$A$48,MATCH(G339,'Overview - Section A'!$I$42:$I$48,0)),""),"d-mmm-yy") &amp;" to " &amp; TEXT(IFERROR(INDEX('Overview - Section A'!$E$42:$E$48,MATCH(G339,'Overview - Section A'!$I$42:$I$48,0)),""),"d-mmm-yy")</f>
        <v>d-janv-yy to d-déc-yy</v>
      </c>
      <c r="D339" s="405"/>
      <c r="E339" s="405"/>
      <c r="F339" s="402" t="str">
        <f t="shared" si="20"/>
        <v/>
      </c>
      <c r="G339" s="406" t="s">
        <v>299</v>
      </c>
      <c r="H339" s="406">
        <v>43861</v>
      </c>
      <c r="I339" s="407" t="b">
        <f t="shared" si="21"/>
        <v>1</v>
      </c>
      <c r="J339" s="407" t="b">
        <f t="shared" si="22"/>
        <v>0</v>
      </c>
      <c r="K339" s="407" t="str">
        <f t="shared" si="23"/>
        <v>a1Ng000000C0uYOEAZ</v>
      </c>
      <c r="L339" s="408" t="s">
        <v>1010</v>
      </c>
      <c r="M339" s="158"/>
      <c r="N339" s="79"/>
      <c r="AI339" s="5"/>
      <c r="AJ339" s="5"/>
      <c r="AK339" s="237"/>
    </row>
    <row r="340" spans="1:37" ht="18.75" customHeight="1" x14ac:dyDescent="0.2">
      <c r="A340" s="312">
        <v>62</v>
      </c>
      <c r="B340" s="324" t="str">
        <f t="shared" si="19"/>
        <v/>
      </c>
      <c r="C340" s="392" t="str">
        <f>TEXT(IFERROR(INDEX('Overview - Section A'!$A$42:$A$48,MATCH(G340,'Overview - Section A'!$I$42:$I$48,0)),""),"d-mmm-yy") &amp;" to " &amp; TEXT(IFERROR(INDEX('Overview - Section A'!$E$42:$E$48,MATCH(G340,'Overview - Section A'!$I$42:$I$48,0)),""),"d-mmm-yy")</f>
        <v>d-janv-yy to d-déc-yy</v>
      </c>
      <c r="D340" s="405"/>
      <c r="E340" s="405"/>
      <c r="F340" s="402" t="str">
        <f t="shared" si="20"/>
        <v/>
      </c>
      <c r="G340" s="406" t="s">
        <v>301</v>
      </c>
      <c r="H340" s="406">
        <v>44227</v>
      </c>
      <c r="I340" s="407" t="b">
        <f t="shared" si="21"/>
        <v>1</v>
      </c>
      <c r="J340" s="407" t="b">
        <f t="shared" si="22"/>
        <v>0</v>
      </c>
      <c r="K340" s="407" t="str">
        <f t="shared" si="23"/>
        <v>a1Ng000000C0uYOEAZ</v>
      </c>
      <c r="L340" s="408" t="s">
        <v>1011</v>
      </c>
      <c r="M340" s="158"/>
      <c r="N340" s="79"/>
      <c r="AI340" s="5"/>
      <c r="AJ340" s="5"/>
      <c r="AK340" s="237"/>
    </row>
    <row r="341" spans="1:37" ht="18.75" customHeight="1" x14ac:dyDescent="0.2">
      <c r="A341" s="312">
        <v>62</v>
      </c>
      <c r="B341" s="324" t="str">
        <f t="shared" si="19"/>
        <v/>
      </c>
      <c r="C341" s="392" t="str">
        <f>TEXT(IFERROR(INDEX('Overview - Section A'!$A$42:$A$48,MATCH(G341,'Overview - Section A'!$I$42:$I$48,0)),""),"d-mmm-yy") &amp;" to " &amp; TEXT(IFERROR(INDEX('Overview - Section A'!$E$42:$E$48,MATCH(G341,'Overview - Section A'!$I$42:$I$48,0)),""),"d-mmm-yy")</f>
        <v>d-janv-yy to d-déc-yy</v>
      </c>
      <c r="D341" s="405"/>
      <c r="E341" s="405"/>
      <c r="F341" s="402" t="str">
        <f t="shared" si="20"/>
        <v/>
      </c>
      <c r="G341" s="406" t="s">
        <v>303</v>
      </c>
      <c r="H341" s="406">
        <v>44592</v>
      </c>
      <c r="I341" s="407" t="b">
        <f t="shared" si="21"/>
        <v>1</v>
      </c>
      <c r="J341" s="407" t="b">
        <f t="shared" si="22"/>
        <v>0</v>
      </c>
      <c r="K341" s="407" t="str">
        <f t="shared" si="23"/>
        <v>a1Ng000000C0uYOEAZ</v>
      </c>
      <c r="L341" s="408" t="s">
        <v>1012</v>
      </c>
      <c r="M341" s="158"/>
      <c r="N341" s="79"/>
      <c r="AI341" s="5"/>
      <c r="AJ341" s="5"/>
      <c r="AK341" s="237"/>
    </row>
    <row r="342" spans="1:37" ht="18.75" customHeight="1" x14ac:dyDescent="0.2">
      <c r="A342" s="312">
        <v>63</v>
      </c>
      <c r="B342" s="324" t="str">
        <f t="shared" si="19"/>
        <v/>
      </c>
      <c r="C342" s="392" t="str">
        <f>TEXT(IFERROR(INDEX('Overview - Section A'!$A$42:$A$48,MATCH(G342,'Overview - Section A'!$I$42:$I$48,0)),""),"d-mmm-yy") &amp;" to " &amp; TEXT(IFERROR(INDEX('Overview - Section A'!$E$42:$E$48,MATCH(G342,'Overview - Section A'!$I$42:$I$48,0)),""),"d-mmm-yy")</f>
        <v>d-janv-yy to d-déc-yy</v>
      </c>
      <c r="D342" s="405"/>
      <c r="E342" s="405"/>
      <c r="F342" s="402" t="str">
        <f t="shared" si="20"/>
        <v/>
      </c>
      <c r="G342" s="406" t="s">
        <v>297</v>
      </c>
      <c r="H342" s="406">
        <v>43496</v>
      </c>
      <c r="I342" s="407" t="b">
        <f t="shared" si="21"/>
        <v>1</v>
      </c>
      <c r="J342" s="407" t="b">
        <f t="shared" si="22"/>
        <v>0</v>
      </c>
      <c r="K342" s="407" t="str">
        <f t="shared" si="23"/>
        <v>a1Ng000000C0uYPEAZ</v>
      </c>
      <c r="L342" s="408" t="s">
        <v>1013</v>
      </c>
      <c r="M342" s="158"/>
      <c r="N342" s="79"/>
      <c r="AI342" s="5"/>
      <c r="AJ342" s="5"/>
      <c r="AK342" s="237"/>
    </row>
    <row r="343" spans="1:37" ht="18.75" customHeight="1" x14ac:dyDescent="0.2">
      <c r="A343" s="312">
        <v>63</v>
      </c>
      <c r="B343" s="324" t="str">
        <f t="shared" si="19"/>
        <v/>
      </c>
      <c r="C343" s="392" t="str">
        <f>TEXT(IFERROR(INDEX('Overview - Section A'!$A$42:$A$48,MATCH(G343,'Overview - Section A'!$I$42:$I$48,0)),""),"d-mmm-yy") &amp;" to " &amp; TEXT(IFERROR(INDEX('Overview - Section A'!$E$42:$E$48,MATCH(G343,'Overview - Section A'!$I$42:$I$48,0)),""),"d-mmm-yy")</f>
        <v>d-janv-yy to d-déc-yy</v>
      </c>
      <c r="D343" s="405"/>
      <c r="E343" s="405"/>
      <c r="F343" s="402" t="str">
        <f t="shared" si="20"/>
        <v/>
      </c>
      <c r="G343" s="406" t="s">
        <v>299</v>
      </c>
      <c r="H343" s="406">
        <v>43861</v>
      </c>
      <c r="I343" s="407" t="b">
        <f t="shared" si="21"/>
        <v>1</v>
      </c>
      <c r="J343" s="407" t="b">
        <f t="shared" si="22"/>
        <v>0</v>
      </c>
      <c r="K343" s="407" t="str">
        <f t="shared" si="23"/>
        <v>a1Ng000000C0uYPEAZ</v>
      </c>
      <c r="L343" s="408" t="s">
        <v>1014</v>
      </c>
      <c r="M343" s="158"/>
      <c r="N343" s="79"/>
      <c r="AI343" s="5"/>
      <c r="AJ343" s="5"/>
      <c r="AK343" s="237"/>
    </row>
    <row r="344" spans="1:37" ht="18.75" customHeight="1" x14ac:dyDescent="0.2">
      <c r="A344" s="312">
        <v>63</v>
      </c>
      <c r="B344" s="324" t="str">
        <f t="shared" si="19"/>
        <v/>
      </c>
      <c r="C344" s="392" t="str">
        <f>TEXT(IFERROR(INDEX('Overview - Section A'!$A$42:$A$48,MATCH(G344,'Overview - Section A'!$I$42:$I$48,0)),""),"d-mmm-yy") &amp;" to " &amp; TEXT(IFERROR(INDEX('Overview - Section A'!$E$42:$E$48,MATCH(G344,'Overview - Section A'!$I$42:$I$48,0)),""),"d-mmm-yy")</f>
        <v>d-janv-yy to d-déc-yy</v>
      </c>
      <c r="D344" s="405"/>
      <c r="E344" s="405"/>
      <c r="F344" s="402" t="str">
        <f t="shared" si="20"/>
        <v/>
      </c>
      <c r="G344" s="406" t="s">
        <v>301</v>
      </c>
      <c r="H344" s="406">
        <v>44227</v>
      </c>
      <c r="I344" s="407" t="b">
        <f t="shared" si="21"/>
        <v>1</v>
      </c>
      <c r="J344" s="407" t="b">
        <f t="shared" si="22"/>
        <v>0</v>
      </c>
      <c r="K344" s="407" t="str">
        <f t="shared" si="23"/>
        <v>a1Ng000000C0uYPEAZ</v>
      </c>
      <c r="L344" s="408" t="s">
        <v>1015</v>
      </c>
      <c r="M344" s="158"/>
      <c r="N344" s="79"/>
      <c r="AI344" s="5"/>
      <c r="AJ344" s="5"/>
      <c r="AK344" s="237"/>
    </row>
    <row r="345" spans="1:37" ht="18.75" customHeight="1" x14ac:dyDescent="0.2">
      <c r="A345" s="312">
        <v>63</v>
      </c>
      <c r="B345" s="324" t="str">
        <f t="shared" si="19"/>
        <v/>
      </c>
      <c r="C345" s="392" t="str">
        <f>TEXT(IFERROR(INDEX('Overview - Section A'!$A$42:$A$48,MATCH(G345,'Overview - Section A'!$I$42:$I$48,0)),""),"d-mmm-yy") &amp;" to " &amp; TEXT(IFERROR(INDEX('Overview - Section A'!$E$42:$E$48,MATCH(G345,'Overview - Section A'!$I$42:$I$48,0)),""),"d-mmm-yy")</f>
        <v>d-janv-yy to d-déc-yy</v>
      </c>
      <c r="D345" s="405"/>
      <c r="E345" s="405"/>
      <c r="F345" s="402" t="str">
        <f t="shared" si="20"/>
        <v/>
      </c>
      <c r="G345" s="406" t="s">
        <v>303</v>
      </c>
      <c r="H345" s="406">
        <v>44592</v>
      </c>
      <c r="I345" s="407" t="b">
        <f t="shared" si="21"/>
        <v>1</v>
      </c>
      <c r="J345" s="407" t="b">
        <f t="shared" si="22"/>
        <v>0</v>
      </c>
      <c r="K345" s="407" t="str">
        <f t="shared" si="23"/>
        <v>a1Ng000000C0uYPEAZ</v>
      </c>
      <c r="L345" s="408" t="s">
        <v>1016</v>
      </c>
      <c r="M345" s="158"/>
      <c r="N345" s="79"/>
      <c r="AI345" s="5"/>
      <c r="AJ345" s="5"/>
      <c r="AK345" s="237"/>
    </row>
    <row r="346" spans="1:37" ht="18.75" customHeight="1" x14ac:dyDescent="0.2">
      <c r="A346" s="312">
        <v>64</v>
      </c>
      <c r="B346" s="324" t="str">
        <f t="shared" si="19"/>
        <v/>
      </c>
      <c r="C346" s="392" t="str">
        <f>TEXT(IFERROR(INDEX('Overview - Section A'!$A$42:$A$48,MATCH(G346,'Overview - Section A'!$I$42:$I$48,0)),""),"d-mmm-yy") &amp;" to " &amp; TEXT(IFERROR(INDEX('Overview - Section A'!$E$42:$E$48,MATCH(G346,'Overview - Section A'!$I$42:$I$48,0)),""),"d-mmm-yy")</f>
        <v>d-janv-yy to d-déc-yy</v>
      </c>
      <c r="D346" s="405"/>
      <c r="E346" s="405"/>
      <c r="F346" s="402" t="str">
        <f t="shared" si="20"/>
        <v/>
      </c>
      <c r="G346" s="406" t="s">
        <v>297</v>
      </c>
      <c r="H346" s="406">
        <v>43496</v>
      </c>
      <c r="I346" s="407" t="b">
        <f t="shared" si="21"/>
        <v>1</v>
      </c>
      <c r="J346" s="407" t="b">
        <f t="shared" si="22"/>
        <v>0</v>
      </c>
      <c r="K346" s="407" t="str">
        <f t="shared" si="23"/>
        <v>a1Ng000000C0uYQEAZ</v>
      </c>
      <c r="L346" s="408" t="s">
        <v>1017</v>
      </c>
      <c r="M346" s="158"/>
      <c r="N346" s="79"/>
      <c r="AI346" s="5"/>
      <c r="AJ346" s="5"/>
      <c r="AK346" s="237"/>
    </row>
    <row r="347" spans="1:37" ht="18.75" customHeight="1" x14ac:dyDescent="0.2">
      <c r="A347" s="312">
        <v>64</v>
      </c>
      <c r="B347" s="324" t="str">
        <f t="shared" si="19"/>
        <v/>
      </c>
      <c r="C347" s="392" t="str">
        <f>TEXT(IFERROR(INDEX('Overview - Section A'!$A$42:$A$48,MATCH(G347,'Overview - Section A'!$I$42:$I$48,0)),""),"d-mmm-yy") &amp;" to " &amp; TEXT(IFERROR(INDEX('Overview - Section A'!$E$42:$E$48,MATCH(G347,'Overview - Section A'!$I$42:$I$48,0)),""),"d-mmm-yy")</f>
        <v>d-janv-yy to d-déc-yy</v>
      </c>
      <c r="D347" s="405"/>
      <c r="E347" s="405"/>
      <c r="F347" s="402" t="str">
        <f t="shared" si="20"/>
        <v/>
      </c>
      <c r="G347" s="406" t="s">
        <v>299</v>
      </c>
      <c r="H347" s="406">
        <v>43861</v>
      </c>
      <c r="I347" s="407" t="b">
        <f t="shared" si="21"/>
        <v>1</v>
      </c>
      <c r="J347" s="407" t="b">
        <f t="shared" si="22"/>
        <v>0</v>
      </c>
      <c r="K347" s="407" t="str">
        <f t="shared" si="23"/>
        <v>a1Ng000000C0uYQEAZ</v>
      </c>
      <c r="L347" s="408" t="s">
        <v>1018</v>
      </c>
      <c r="M347" s="158"/>
      <c r="N347" s="79"/>
      <c r="AI347" s="5"/>
      <c r="AJ347" s="5"/>
      <c r="AK347" s="237"/>
    </row>
    <row r="348" spans="1:37" ht="18.75" customHeight="1" x14ac:dyDescent="0.2">
      <c r="A348" s="312">
        <v>64</v>
      </c>
      <c r="B348" s="324" t="str">
        <f t="shared" si="19"/>
        <v/>
      </c>
      <c r="C348" s="392" t="str">
        <f>TEXT(IFERROR(INDEX('Overview - Section A'!$A$42:$A$48,MATCH(G348,'Overview - Section A'!$I$42:$I$48,0)),""),"d-mmm-yy") &amp;" to " &amp; TEXT(IFERROR(INDEX('Overview - Section A'!$E$42:$E$48,MATCH(G348,'Overview - Section A'!$I$42:$I$48,0)),""),"d-mmm-yy")</f>
        <v>d-janv-yy to d-déc-yy</v>
      </c>
      <c r="D348" s="405"/>
      <c r="E348" s="405"/>
      <c r="F348" s="402" t="str">
        <f t="shared" si="20"/>
        <v/>
      </c>
      <c r="G348" s="406" t="s">
        <v>301</v>
      </c>
      <c r="H348" s="406">
        <v>44227</v>
      </c>
      <c r="I348" s="407" t="b">
        <f t="shared" si="21"/>
        <v>1</v>
      </c>
      <c r="J348" s="407" t="b">
        <f t="shared" si="22"/>
        <v>0</v>
      </c>
      <c r="K348" s="407" t="str">
        <f t="shared" si="23"/>
        <v>a1Ng000000C0uYQEAZ</v>
      </c>
      <c r="L348" s="408" t="s">
        <v>1019</v>
      </c>
      <c r="M348" s="158"/>
      <c r="N348" s="79"/>
      <c r="AI348" s="5"/>
      <c r="AJ348" s="5"/>
      <c r="AK348" s="237"/>
    </row>
    <row r="349" spans="1:37" ht="18.75" customHeight="1" x14ac:dyDescent="0.2">
      <c r="A349" s="312">
        <v>64</v>
      </c>
      <c r="B349" s="324" t="str">
        <f t="shared" si="19"/>
        <v/>
      </c>
      <c r="C349" s="392" t="str">
        <f>TEXT(IFERROR(INDEX('Overview - Section A'!$A$42:$A$48,MATCH(G349,'Overview - Section A'!$I$42:$I$48,0)),""),"d-mmm-yy") &amp;" to " &amp; TEXT(IFERROR(INDEX('Overview - Section A'!$E$42:$E$48,MATCH(G349,'Overview - Section A'!$I$42:$I$48,0)),""),"d-mmm-yy")</f>
        <v>d-janv-yy to d-déc-yy</v>
      </c>
      <c r="D349" s="405"/>
      <c r="E349" s="405"/>
      <c r="F349" s="402" t="str">
        <f t="shared" si="20"/>
        <v/>
      </c>
      <c r="G349" s="406" t="s">
        <v>303</v>
      </c>
      <c r="H349" s="406">
        <v>44592</v>
      </c>
      <c r="I349" s="407" t="b">
        <f t="shared" si="21"/>
        <v>1</v>
      </c>
      <c r="J349" s="407" t="b">
        <f t="shared" si="22"/>
        <v>0</v>
      </c>
      <c r="K349" s="407" t="str">
        <f t="shared" si="23"/>
        <v>a1Ng000000C0uYQEAZ</v>
      </c>
      <c r="L349" s="408" t="s">
        <v>1020</v>
      </c>
      <c r="M349" s="158"/>
      <c r="N349" s="79"/>
      <c r="AI349" s="5"/>
      <c r="AJ349" s="5"/>
      <c r="AK349" s="237"/>
    </row>
    <row r="350" spans="1:37" ht="18.75" customHeight="1" x14ac:dyDescent="0.2">
      <c r="A350" s="312">
        <v>65</v>
      </c>
      <c r="B350" s="324" t="str">
        <f t="shared" ref="B350:B413" si="24">IF(A350=A349,"",IF(VLOOKUP(A350,$A$8:$D$90,4,FALSE)=0,"",VLOOKUP(A350,$A$8:$D$90,4,FALSE)))</f>
        <v/>
      </c>
      <c r="C350" s="392" t="str">
        <f>TEXT(IFERROR(INDEX('Overview - Section A'!$A$42:$A$48,MATCH(G350,'Overview - Section A'!$I$42:$I$48,0)),""),"d-mmm-yy") &amp;" to " &amp; TEXT(IFERROR(INDEX('Overview - Section A'!$E$42:$E$48,MATCH(G350,'Overview - Section A'!$I$42:$I$48,0)),""),"d-mmm-yy")</f>
        <v>d-janv-yy to d-déc-yy</v>
      </c>
      <c r="D350" s="405"/>
      <c r="E350" s="405"/>
      <c r="F350" s="402" t="str">
        <f t="shared" ref="F350:F413" si="25">IF(VLOOKUP(A350,$A$8:$D$90,4,FALSE)=0,"",VLOOKUP(A350,$A$8:$D$90,4,FALSE))</f>
        <v/>
      </c>
      <c r="G350" s="406" t="s">
        <v>297</v>
      </c>
      <c r="H350" s="406">
        <v>43496</v>
      </c>
      <c r="I350" s="407" t="b">
        <f t="shared" ref="I350:I413" si="26">IFERROR(TRUE,FALSE)</f>
        <v>1</v>
      </c>
      <c r="J350" s="407" t="b">
        <f t="shared" ref="J350:J413" si="27">IFERROR(IF(F350&lt;&gt;"",TRUE,FALSE),FALSE)</f>
        <v>0</v>
      </c>
      <c r="K350" s="407" t="str">
        <f t="shared" ref="K350:K413" si="28">IFERROR(VLOOKUP(A350,$A$8:$T$90,20,FALSE),"")</f>
        <v>a1Ng000000C0uYREAZ</v>
      </c>
      <c r="L350" s="408" t="s">
        <v>1021</v>
      </c>
      <c r="M350" s="158"/>
      <c r="N350" s="79"/>
      <c r="AI350" s="5"/>
      <c r="AJ350" s="5"/>
      <c r="AK350" s="237"/>
    </row>
    <row r="351" spans="1:37" ht="18.75" customHeight="1" x14ac:dyDescent="0.2">
      <c r="A351" s="312">
        <v>65</v>
      </c>
      <c r="B351" s="324" t="str">
        <f t="shared" si="24"/>
        <v/>
      </c>
      <c r="C351" s="392" t="str">
        <f>TEXT(IFERROR(INDEX('Overview - Section A'!$A$42:$A$48,MATCH(G351,'Overview - Section A'!$I$42:$I$48,0)),""),"d-mmm-yy") &amp;" to " &amp; TEXT(IFERROR(INDEX('Overview - Section A'!$E$42:$E$48,MATCH(G351,'Overview - Section A'!$I$42:$I$48,0)),""),"d-mmm-yy")</f>
        <v>d-janv-yy to d-déc-yy</v>
      </c>
      <c r="D351" s="405"/>
      <c r="E351" s="405"/>
      <c r="F351" s="402" t="str">
        <f t="shared" si="25"/>
        <v/>
      </c>
      <c r="G351" s="406" t="s">
        <v>299</v>
      </c>
      <c r="H351" s="406">
        <v>43861</v>
      </c>
      <c r="I351" s="407" t="b">
        <f t="shared" si="26"/>
        <v>1</v>
      </c>
      <c r="J351" s="407" t="b">
        <f t="shared" si="27"/>
        <v>0</v>
      </c>
      <c r="K351" s="407" t="str">
        <f t="shared" si="28"/>
        <v>a1Ng000000C0uYREAZ</v>
      </c>
      <c r="L351" s="408" t="s">
        <v>1022</v>
      </c>
      <c r="M351" s="158"/>
      <c r="N351" s="79"/>
      <c r="AI351" s="5"/>
      <c r="AJ351" s="5"/>
      <c r="AK351" s="237"/>
    </row>
    <row r="352" spans="1:37" ht="18.75" customHeight="1" x14ac:dyDescent="0.2">
      <c r="A352" s="312">
        <v>65</v>
      </c>
      <c r="B352" s="324" t="str">
        <f t="shared" si="24"/>
        <v/>
      </c>
      <c r="C352" s="392" t="str">
        <f>TEXT(IFERROR(INDEX('Overview - Section A'!$A$42:$A$48,MATCH(G352,'Overview - Section A'!$I$42:$I$48,0)),""),"d-mmm-yy") &amp;" to " &amp; TEXT(IFERROR(INDEX('Overview - Section A'!$E$42:$E$48,MATCH(G352,'Overview - Section A'!$I$42:$I$48,0)),""),"d-mmm-yy")</f>
        <v>d-janv-yy to d-déc-yy</v>
      </c>
      <c r="D352" s="405"/>
      <c r="E352" s="405"/>
      <c r="F352" s="402" t="str">
        <f t="shared" si="25"/>
        <v/>
      </c>
      <c r="G352" s="406" t="s">
        <v>301</v>
      </c>
      <c r="H352" s="406">
        <v>44227</v>
      </c>
      <c r="I352" s="407" t="b">
        <f t="shared" si="26"/>
        <v>1</v>
      </c>
      <c r="J352" s="407" t="b">
        <f t="shared" si="27"/>
        <v>0</v>
      </c>
      <c r="K352" s="407" t="str">
        <f t="shared" si="28"/>
        <v>a1Ng000000C0uYREAZ</v>
      </c>
      <c r="L352" s="408" t="s">
        <v>1023</v>
      </c>
      <c r="M352" s="158"/>
      <c r="N352" s="79"/>
      <c r="AI352" s="5"/>
      <c r="AJ352" s="5"/>
      <c r="AK352" s="237"/>
    </row>
    <row r="353" spans="1:37" ht="18.75" customHeight="1" x14ac:dyDescent="0.2">
      <c r="A353" s="312">
        <v>65</v>
      </c>
      <c r="B353" s="324" t="str">
        <f t="shared" si="24"/>
        <v/>
      </c>
      <c r="C353" s="392" t="str">
        <f>TEXT(IFERROR(INDEX('Overview - Section A'!$A$42:$A$48,MATCH(G353,'Overview - Section A'!$I$42:$I$48,0)),""),"d-mmm-yy") &amp;" to " &amp; TEXT(IFERROR(INDEX('Overview - Section A'!$E$42:$E$48,MATCH(G353,'Overview - Section A'!$I$42:$I$48,0)),""),"d-mmm-yy")</f>
        <v>d-janv-yy to d-déc-yy</v>
      </c>
      <c r="D353" s="405"/>
      <c r="E353" s="405"/>
      <c r="F353" s="402" t="str">
        <f t="shared" si="25"/>
        <v/>
      </c>
      <c r="G353" s="406" t="s">
        <v>303</v>
      </c>
      <c r="H353" s="406">
        <v>44592</v>
      </c>
      <c r="I353" s="407" t="b">
        <f t="shared" si="26"/>
        <v>1</v>
      </c>
      <c r="J353" s="407" t="b">
        <f t="shared" si="27"/>
        <v>0</v>
      </c>
      <c r="K353" s="407" t="str">
        <f t="shared" si="28"/>
        <v>a1Ng000000C0uYREAZ</v>
      </c>
      <c r="L353" s="408" t="s">
        <v>1024</v>
      </c>
      <c r="M353" s="158"/>
      <c r="N353" s="79"/>
      <c r="AI353" s="5"/>
      <c r="AJ353" s="5"/>
      <c r="AK353" s="237"/>
    </row>
    <row r="354" spans="1:37" ht="18.75" customHeight="1" x14ac:dyDescent="0.2">
      <c r="A354" s="312">
        <v>66</v>
      </c>
      <c r="B354" s="324" t="str">
        <f t="shared" si="24"/>
        <v/>
      </c>
      <c r="C354" s="392" t="str">
        <f>TEXT(IFERROR(INDEX('Overview - Section A'!$A$42:$A$48,MATCH(G354,'Overview - Section A'!$I$42:$I$48,0)),""),"d-mmm-yy") &amp;" to " &amp; TEXT(IFERROR(INDEX('Overview - Section A'!$E$42:$E$48,MATCH(G354,'Overview - Section A'!$I$42:$I$48,0)),""),"d-mmm-yy")</f>
        <v>d-janv-yy to d-déc-yy</v>
      </c>
      <c r="D354" s="405"/>
      <c r="E354" s="405"/>
      <c r="F354" s="402" t="str">
        <f t="shared" si="25"/>
        <v/>
      </c>
      <c r="G354" s="406" t="s">
        <v>297</v>
      </c>
      <c r="H354" s="406">
        <v>43496</v>
      </c>
      <c r="I354" s="407" t="b">
        <f t="shared" si="26"/>
        <v>1</v>
      </c>
      <c r="J354" s="407" t="b">
        <f t="shared" si="27"/>
        <v>0</v>
      </c>
      <c r="K354" s="407" t="str">
        <f t="shared" si="28"/>
        <v>a1Ng000000C0uYSEAZ</v>
      </c>
      <c r="L354" s="408" t="s">
        <v>1025</v>
      </c>
      <c r="M354" s="158"/>
      <c r="N354" s="79"/>
      <c r="AI354" s="5"/>
      <c r="AJ354" s="5"/>
      <c r="AK354" s="237"/>
    </row>
    <row r="355" spans="1:37" ht="18.75" customHeight="1" x14ac:dyDescent="0.2">
      <c r="A355" s="312">
        <v>66</v>
      </c>
      <c r="B355" s="324" t="str">
        <f t="shared" si="24"/>
        <v/>
      </c>
      <c r="C355" s="392" t="str">
        <f>TEXT(IFERROR(INDEX('Overview - Section A'!$A$42:$A$48,MATCH(G355,'Overview - Section A'!$I$42:$I$48,0)),""),"d-mmm-yy") &amp;" to " &amp; TEXT(IFERROR(INDEX('Overview - Section A'!$E$42:$E$48,MATCH(G355,'Overview - Section A'!$I$42:$I$48,0)),""),"d-mmm-yy")</f>
        <v>d-janv-yy to d-déc-yy</v>
      </c>
      <c r="D355" s="405"/>
      <c r="E355" s="405"/>
      <c r="F355" s="402" t="str">
        <f t="shared" si="25"/>
        <v/>
      </c>
      <c r="G355" s="406" t="s">
        <v>299</v>
      </c>
      <c r="H355" s="406">
        <v>43861</v>
      </c>
      <c r="I355" s="407" t="b">
        <f t="shared" si="26"/>
        <v>1</v>
      </c>
      <c r="J355" s="407" t="b">
        <f t="shared" si="27"/>
        <v>0</v>
      </c>
      <c r="K355" s="407" t="str">
        <f t="shared" si="28"/>
        <v>a1Ng000000C0uYSEAZ</v>
      </c>
      <c r="L355" s="408" t="s">
        <v>1026</v>
      </c>
      <c r="M355" s="158"/>
      <c r="N355" s="79"/>
      <c r="AI355" s="5"/>
      <c r="AJ355" s="5"/>
      <c r="AK355" s="237"/>
    </row>
    <row r="356" spans="1:37" ht="18.75" customHeight="1" x14ac:dyDescent="0.2">
      <c r="A356" s="312">
        <v>66</v>
      </c>
      <c r="B356" s="324" t="str">
        <f t="shared" si="24"/>
        <v/>
      </c>
      <c r="C356" s="392" t="str">
        <f>TEXT(IFERROR(INDEX('Overview - Section A'!$A$42:$A$48,MATCH(G356,'Overview - Section A'!$I$42:$I$48,0)),""),"d-mmm-yy") &amp;" to " &amp; TEXT(IFERROR(INDEX('Overview - Section A'!$E$42:$E$48,MATCH(G356,'Overview - Section A'!$I$42:$I$48,0)),""),"d-mmm-yy")</f>
        <v>d-janv-yy to d-déc-yy</v>
      </c>
      <c r="D356" s="405"/>
      <c r="E356" s="405"/>
      <c r="F356" s="402" t="str">
        <f t="shared" si="25"/>
        <v/>
      </c>
      <c r="G356" s="406" t="s">
        <v>301</v>
      </c>
      <c r="H356" s="406">
        <v>44227</v>
      </c>
      <c r="I356" s="407" t="b">
        <f t="shared" si="26"/>
        <v>1</v>
      </c>
      <c r="J356" s="407" t="b">
        <f t="shared" si="27"/>
        <v>0</v>
      </c>
      <c r="K356" s="407" t="str">
        <f t="shared" si="28"/>
        <v>a1Ng000000C0uYSEAZ</v>
      </c>
      <c r="L356" s="408" t="s">
        <v>1027</v>
      </c>
      <c r="M356" s="158"/>
      <c r="N356" s="79"/>
      <c r="AI356" s="5"/>
      <c r="AJ356" s="5"/>
      <c r="AK356" s="237"/>
    </row>
    <row r="357" spans="1:37" ht="18.75" customHeight="1" x14ac:dyDescent="0.2">
      <c r="A357" s="312">
        <v>66</v>
      </c>
      <c r="B357" s="324" t="str">
        <f t="shared" si="24"/>
        <v/>
      </c>
      <c r="C357" s="392" t="str">
        <f>TEXT(IFERROR(INDEX('Overview - Section A'!$A$42:$A$48,MATCH(G357,'Overview - Section A'!$I$42:$I$48,0)),""),"d-mmm-yy") &amp;" to " &amp; TEXT(IFERROR(INDEX('Overview - Section A'!$E$42:$E$48,MATCH(G357,'Overview - Section A'!$I$42:$I$48,0)),""),"d-mmm-yy")</f>
        <v>d-janv-yy to d-déc-yy</v>
      </c>
      <c r="D357" s="405"/>
      <c r="E357" s="405"/>
      <c r="F357" s="402" t="str">
        <f t="shared" si="25"/>
        <v/>
      </c>
      <c r="G357" s="406" t="s">
        <v>303</v>
      </c>
      <c r="H357" s="406">
        <v>44592</v>
      </c>
      <c r="I357" s="407" t="b">
        <f t="shared" si="26"/>
        <v>1</v>
      </c>
      <c r="J357" s="407" t="b">
        <f t="shared" si="27"/>
        <v>0</v>
      </c>
      <c r="K357" s="407" t="str">
        <f t="shared" si="28"/>
        <v>a1Ng000000C0uYSEAZ</v>
      </c>
      <c r="L357" s="408" t="s">
        <v>1028</v>
      </c>
      <c r="M357" s="158"/>
      <c r="N357" s="79"/>
      <c r="AI357" s="5"/>
      <c r="AJ357" s="5"/>
      <c r="AK357" s="237"/>
    </row>
    <row r="358" spans="1:37" ht="18.75" customHeight="1" x14ac:dyDescent="0.2">
      <c r="A358" s="312">
        <v>67</v>
      </c>
      <c r="B358" s="324" t="str">
        <f t="shared" si="24"/>
        <v/>
      </c>
      <c r="C358" s="392" t="str">
        <f>TEXT(IFERROR(INDEX('Overview - Section A'!$A$42:$A$48,MATCH(G358,'Overview - Section A'!$I$42:$I$48,0)),""),"d-mmm-yy") &amp;" to " &amp; TEXT(IFERROR(INDEX('Overview - Section A'!$E$42:$E$48,MATCH(G358,'Overview - Section A'!$I$42:$I$48,0)),""),"d-mmm-yy")</f>
        <v>d-janv-yy to d-déc-yy</v>
      </c>
      <c r="D358" s="405"/>
      <c r="E358" s="405"/>
      <c r="F358" s="402" t="str">
        <f t="shared" si="25"/>
        <v/>
      </c>
      <c r="G358" s="406" t="s">
        <v>297</v>
      </c>
      <c r="H358" s="406">
        <v>43496</v>
      </c>
      <c r="I358" s="407" t="b">
        <f t="shared" si="26"/>
        <v>1</v>
      </c>
      <c r="J358" s="407" t="b">
        <f t="shared" si="27"/>
        <v>0</v>
      </c>
      <c r="K358" s="407" t="str">
        <f t="shared" si="28"/>
        <v>a1Ng000000C0uYTEAZ</v>
      </c>
      <c r="L358" s="408" t="s">
        <v>1029</v>
      </c>
      <c r="M358" s="158"/>
      <c r="N358" s="79"/>
      <c r="AI358" s="5"/>
      <c r="AJ358" s="5"/>
      <c r="AK358" s="237"/>
    </row>
    <row r="359" spans="1:37" ht="18.75" customHeight="1" x14ac:dyDescent="0.2">
      <c r="A359" s="312">
        <v>67</v>
      </c>
      <c r="B359" s="324" t="str">
        <f t="shared" si="24"/>
        <v/>
      </c>
      <c r="C359" s="392" t="str">
        <f>TEXT(IFERROR(INDEX('Overview - Section A'!$A$42:$A$48,MATCH(G359,'Overview - Section A'!$I$42:$I$48,0)),""),"d-mmm-yy") &amp;" to " &amp; TEXT(IFERROR(INDEX('Overview - Section A'!$E$42:$E$48,MATCH(G359,'Overview - Section A'!$I$42:$I$48,0)),""),"d-mmm-yy")</f>
        <v>d-janv-yy to d-déc-yy</v>
      </c>
      <c r="D359" s="405"/>
      <c r="E359" s="405"/>
      <c r="F359" s="402" t="str">
        <f t="shared" si="25"/>
        <v/>
      </c>
      <c r="G359" s="406" t="s">
        <v>299</v>
      </c>
      <c r="H359" s="406">
        <v>43861</v>
      </c>
      <c r="I359" s="407" t="b">
        <f t="shared" si="26"/>
        <v>1</v>
      </c>
      <c r="J359" s="407" t="b">
        <f t="shared" si="27"/>
        <v>0</v>
      </c>
      <c r="K359" s="407" t="str">
        <f t="shared" si="28"/>
        <v>a1Ng000000C0uYTEAZ</v>
      </c>
      <c r="L359" s="408" t="s">
        <v>1030</v>
      </c>
      <c r="M359" s="158"/>
      <c r="N359" s="79"/>
      <c r="AI359" s="5"/>
      <c r="AJ359" s="5"/>
      <c r="AK359" s="237"/>
    </row>
    <row r="360" spans="1:37" ht="18.75" customHeight="1" x14ac:dyDescent="0.2">
      <c r="A360" s="312">
        <v>67</v>
      </c>
      <c r="B360" s="324" t="str">
        <f t="shared" si="24"/>
        <v/>
      </c>
      <c r="C360" s="392" t="str">
        <f>TEXT(IFERROR(INDEX('Overview - Section A'!$A$42:$A$48,MATCH(G360,'Overview - Section A'!$I$42:$I$48,0)),""),"d-mmm-yy") &amp;" to " &amp; TEXT(IFERROR(INDEX('Overview - Section A'!$E$42:$E$48,MATCH(G360,'Overview - Section A'!$I$42:$I$48,0)),""),"d-mmm-yy")</f>
        <v>d-janv-yy to d-déc-yy</v>
      </c>
      <c r="D360" s="405"/>
      <c r="E360" s="405"/>
      <c r="F360" s="402" t="str">
        <f t="shared" si="25"/>
        <v/>
      </c>
      <c r="G360" s="406" t="s">
        <v>301</v>
      </c>
      <c r="H360" s="406">
        <v>44227</v>
      </c>
      <c r="I360" s="407" t="b">
        <f t="shared" si="26"/>
        <v>1</v>
      </c>
      <c r="J360" s="407" t="b">
        <f t="shared" si="27"/>
        <v>0</v>
      </c>
      <c r="K360" s="407" t="str">
        <f t="shared" si="28"/>
        <v>a1Ng000000C0uYTEAZ</v>
      </c>
      <c r="L360" s="408" t="s">
        <v>1031</v>
      </c>
      <c r="M360" s="158"/>
      <c r="N360" s="79"/>
      <c r="AI360" s="5"/>
      <c r="AJ360" s="5"/>
      <c r="AK360" s="237"/>
    </row>
    <row r="361" spans="1:37" ht="18.75" customHeight="1" x14ac:dyDescent="0.2">
      <c r="A361" s="312">
        <v>67</v>
      </c>
      <c r="B361" s="324" t="str">
        <f t="shared" si="24"/>
        <v/>
      </c>
      <c r="C361" s="392" t="str">
        <f>TEXT(IFERROR(INDEX('Overview - Section A'!$A$42:$A$48,MATCH(G361,'Overview - Section A'!$I$42:$I$48,0)),""),"d-mmm-yy") &amp;" to " &amp; TEXT(IFERROR(INDEX('Overview - Section A'!$E$42:$E$48,MATCH(G361,'Overview - Section A'!$I$42:$I$48,0)),""),"d-mmm-yy")</f>
        <v>d-janv-yy to d-déc-yy</v>
      </c>
      <c r="D361" s="405"/>
      <c r="E361" s="405"/>
      <c r="F361" s="402" t="str">
        <f t="shared" si="25"/>
        <v/>
      </c>
      <c r="G361" s="406" t="s">
        <v>303</v>
      </c>
      <c r="H361" s="406">
        <v>44592</v>
      </c>
      <c r="I361" s="407" t="b">
        <f t="shared" si="26"/>
        <v>1</v>
      </c>
      <c r="J361" s="407" t="b">
        <f t="shared" si="27"/>
        <v>0</v>
      </c>
      <c r="K361" s="407" t="str">
        <f t="shared" si="28"/>
        <v>a1Ng000000C0uYTEAZ</v>
      </c>
      <c r="L361" s="408" t="s">
        <v>1032</v>
      </c>
      <c r="M361" s="158"/>
      <c r="N361" s="79"/>
      <c r="AI361" s="5"/>
      <c r="AJ361" s="5"/>
      <c r="AK361" s="237"/>
    </row>
    <row r="362" spans="1:37" ht="18.75" customHeight="1" x14ac:dyDescent="0.2">
      <c r="A362" s="312">
        <v>68</v>
      </c>
      <c r="B362" s="324" t="str">
        <f t="shared" si="24"/>
        <v/>
      </c>
      <c r="C362" s="392" t="str">
        <f>TEXT(IFERROR(INDEX('Overview - Section A'!$A$42:$A$48,MATCH(G362,'Overview - Section A'!$I$42:$I$48,0)),""),"d-mmm-yy") &amp;" to " &amp; TEXT(IFERROR(INDEX('Overview - Section A'!$E$42:$E$48,MATCH(G362,'Overview - Section A'!$I$42:$I$48,0)),""),"d-mmm-yy")</f>
        <v>d-janv-yy to d-déc-yy</v>
      </c>
      <c r="D362" s="405"/>
      <c r="E362" s="405"/>
      <c r="F362" s="402" t="str">
        <f t="shared" si="25"/>
        <v/>
      </c>
      <c r="G362" s="406" t="s">
        <v>297</v>
      </c>
      <c r="H362" s="406">
        <v>43496</v>
      </c>
      <c r="I362" s="407" t="b">
        <f t="shared" si="26"/>
        <v>1</v>
      </c>
      <c r="J362" s="407" t="b">
        <f t="shared" si="27"/>
        <v>0</v>
      </c>
      <c r="K362" s="407" t="str">
        <f t="shared" si="28"/>
        <v>a1Ng000000C0uYUEAZ</v>
      </c>
      <c r="L362" s="408" t="s">
        <v>1033</v>
      </c>
      <c r="M362" s="158"/>
      <c r="N362" s="79"/>
      <c r="AI362" s="5"/>
      <c r="AJ362" s="5"/>
      <c r="AK362" s="237"/>
    </row>
    <row r="363" spans="1:37" ht="18.75" customHeight="1" x14ac:dyDescent="0.2">
      <c r="A363" s="312">
        <v>68</v>
      </c>
      <c r="B363" s="324" t="str">
        <f t="shared" si="24"/>
        <v/>
      </c>
      <c r="C363" s="392" t="str">
        <f>TEXT(IFERROR(INDEX('Overview - Section A'!$A$42:$A$48,MATCH(G363,'Overview - Section A'!$I$42:$I$48,0)),""),"d-mmm-yy") &amp;" to " &amp; TEXT(IFERROR(INDEX('Overview - Section A'!$E$42:$E$48,MATCH(G363,'Overview - Section A'!$I$42:$I$48,0)),""),"d-mmm-yy")</f>
        <v>d-janv-yy to d-déc-yy</v>
      </c>
      <c r="D363" s="405"/>
      <c r="E363" s="405"/>
      <c r="F363" s="402" t="str">
        <f t="shared" si="25"/>
        <v/>
      </c>
      <c r="G363" s="406" t="s">
        <v>299</v>
      </c>
      <c r="H363" s="406">
        <v>43861</v>
      </c>
      <c r="I363" s="407" t="b">
        <f t="shared" si="26"/>
        <v>1</v>
      </c>
      <c r="J363" s="407" t="b">
        <f t="shared" si="27"/>
        <v>0</v>
      </c>
      <c r="K363" s="407" t="str">
        <f t="shared" si="28"/>
        <v>a1Ng000000C0uYUEAZ</v>
      </c>
      <c r="L363" s="408" t="s">
        <v>1034</v>
      </c>
      <c r="M363" s="158"/>
      <c r="N363" s="79"/>
      <c r="AI363" s="5"/>
      <c r="AJ363" s="5"/>
      <c r="AK363" s="237"/>
    </row>
    <row r="364" spans="1:37" ht="18.75" customHeight="1" x14ac:dyDescent="0.2">
      <c r="A364" s="312">
        <v>68</v>
      </c>
      <c r="B364" s="324" t="str">
        <f t="shared" si="24"/>
        <v/>
      </c>
      <c r="C364" s="392" t="str">
        <f>TEXT(IFERROR(INDEX('Overview - Section A'!$A$42:$A$48,MATCH(G364,'Overview - Section A'!$I$42:$I$48,0)),""),"d-mmm-yy") &amp;" to " &amp; TEXT(IFERROR(INDEX('Overview - Section A'!$E$42:$E$48,MATCH(G364,'Overview - Section A'!$I$42:$I$48,0)),""),"d-mmm-yy")</f>
        <v>d-janv-yy to d-déc-yy</v>
      </c>
      <c r="D364" s="405"/>
      <c r="E364" s="405"/>
      <c r="F364" s="402" t="str">
        <f t="shared" si="25"/>
        <v/>
      </c>
      <c r="G364" s="406" t="s">
        <v>301</v>
      </c>
      <c r="H364" s="406">
        <v>44227</v>
      </c>
      <c r="I364" s="407" t="b">
        <f t="shared" si="26"/>
        <v>1</v>
      </c>
      <c r="J364" s="407" t="b">
        <f t="shared" si="27"/>
        <v>0</v>
      </c>
      <c r="K364" s="407" t="str">
        <f t="shared" si="28"/>
        <v>a1Ng000000C0uYUEAZ</v>
      </c>
      <c r="L364" s="408" t="s">
        <v>1035</v>
      </c>
      <c r="M364" s="158"/>
      <c r="N364" s="79"/>
      <c r="AI364" s="5"/>
      <c r="AJ364" s="5"/>
      <c r="AK364" s="237"/>
    </row>
    <row r="365" spans="1:37" ht="18.75" customHeight="1" x14ac:dyDescent="0.2">
      <c r="A365" s="312">
        <v>68</v>
      </c>
      <c r="B365" s="324" t="str">
        <f t="shared" si="24"/>
        <v/>
      </c>
      <c r="C365" s="392" t="str">
        <f>TEXT(IFERROR(INDEX('Overview - Section A'!$A$42:$A$48,MATCH(G365,'Overview - Section A'!$I$42:$I$48,0)),""),"d-mmm-yy") &amp;" to " &amp; TEXT(IFERROR(INDEX('Overview - Section A'!$E$42:$E$48,MATCH(G365,'Overview - Section A'!$I$42:$I$48,0)),""),"d-mmm-yy")</f>
        <v>d-janv-yy to d-déc-yy</v>
      </c>
      <c r="D365" s="405"/>
      <c r="E365" s="405"/>
      <c r="F365" s="402" t="str">
        <f t="shared" si="25"/>
        <v/>
      </c>
      <c r="G365" s="406" t="s">
        <v>303</v>
      </c>
      <c r="H365" s="406">
        <v>44592</v>
      </c>
      <c r="I365" s="407" t="b">
        <f t="shared" si="26"/>
        <v>1</v>
      </c>
      <c r="J365" s="407" t="b">
        <f t="shared" si="27"/>
        <v>0</v>
      </c>
      <c r="K365" s="407" t="str">
        <f t="shared" si="28"/>
        <v>a1Ng000000C0uYUEAZ</v>
      </c>
      <c r="L365" s="408" t="s">
        <v>1036</v>
      </c>
      <c r="M365" s="158"/>
      <c r="N365" s="79"/>
      <c r="AI365" s="5"/>
      <c r="AJ365" s="5"/>
      <c r="AK365" s="237"/>
    </row>
    <row r="366" spans="1:37" ht="18.75" customHeight="1" x14ac:dyDescent="0.2">
      <c r="A366" s="312">
        <v>69</v>
      </c>
      <c r="B366" s="324" t="str">
        <f t="shared" si="24"/>
        <v/>
      </c>
      <c r="C366" s="392" t="str">
        <f>TEXT(IFERROR(INDEX('Overview - Section A'!$A$42:$A$48,MATCH(G366,'Overview - Section A'!$I$42:$I$48,0)),""),"d-mmm-yy") &amp;" to " &amp; TEXT(IFERROR(INDEX('Overview - Section A'!$E$42:$E$48,MATCH(G366,'Overview - Section A'!$I$42:$I$48,0)),""),"d-mmm-yy")</f>
        <v>d-janv-yy to d-déc-yy</v>
      </c>
      <c r="D366" s="405"/>
      <c r="E366" s="405"/>
      <c r="F366" s="402" t="str">
        <f t="shared" si="25"/>
        <v/>
      </c>
      <c r="G366" s="406" t="s">
        <v>297</v>
      </c>
      <c r="H366" s="406">
        <v>43496</v>
      </c>
      <c r="I366" s="407" t="b">
        <f t="shared" si="26"/>
        <v>1</v>
      </c>
      <c r="J366" s="407" t="b">
        <f t="shared" si="27"/>
        <v>0</v>
      </c>
      <c r="K366" s="407" t="str">
        <f t="shared" si="28"/>
        <v>a1Ng000000C0uYVEAZ</v>
      </c>
      <c r="L366" s="408" t="s">
        <v>1037</v>
      </c>
      <c r="M366" s="158"/>
      <c r="N366" s="79"/>
      <c r="AI366" s="5"/>
      <c r="AJ366" s="5"/>
      <c r="AK366" s="237"/>
    </row>
    <row r="367" spans="1:37" ht="18.75" customHeight="1" x14ac:dyDescent="0.2">
      <c r="A367" s="312">
        <v>69</v>
      </c>
      <c r="B367" s="324" t="str">
        <f t="shared" si="24"/>
        <v/>
      </c>
      <c r="C367" s="392" t="str">
        <f>TEXT(IFERROR(INDEX('Overview - Section A'!$A$42:$A$48,MATCH(G367,'Overview - Section A'!$I$42:$I$48,0)),""),"d-mmm-yy") &amp;" to " &amp; TEXT(IFERROR(INDEX('Overview - Section A'!$E$42:$E$48,MATCH(G367,'Overview - Section A'!$I$42:$I$48,0)),""),"d-mmm-yy")</f>
        <v>d-janv-yy to d-déc-yy</v>
      </c>
      <c r="D367" s="405"/>
      <c r="E367" s="405"/>
      <c r="F367" s="402" t="str">
        <f t="shared" si="25"/>
        <v/>
      </c>
      <c r="G367" s="406" t="s">
        <v>299</v>
      </c>
      <c r="H367" s="406">
        <v>43861</v>
      </c>
      <c r="I367" s="407" t="b">
        <f t="shared" si="26"/>
        <v>1</v>
      </c>
      <c r="J367" s="407" t="b">
        <f t="shared" si="27"/>
        <v>0</v>
      </c>
      <c r="K367" s="407" t="str">
        <f t="shared" si="28"/>
        <v>a1Ng000000C0uYVEAZ</v>
      </c>
      <c r="L367" s="408" t="s">
        <v>1038</v>
      </c>
      <c r="M367" s="158"/>
      <c r="N367" s="79"/>
      <c r="AI367" s="5"/>
      <c r="AJ367" s="5"/>
      <c r="AK367" s="237"/>
    </row>
    <row r="368" spans="1:37" ht="18.75" customHeight="1" x14ac:dyDescent="0.2">
      <c r="A368" s="312">
        <v>69</v>
      </c>
      <c r="B368" s="324" t="str">
        <f t="shared" si="24"/>
        <v/>
      </c>
      <c r="C368" s="392" t="str">
        <f>TEXT(IFERROR(INDEX('Overview - Section A'!$A$42:$A$48,MATCH(G368,'Overview - Section A'!$I$42:$I$48,0)),""),"d-mmm-yy") &amp;" to " &amp; TEXT(IFERROR(INDEX('Overview - Section A'!$E$42:$E$48,MATCH(G368,'Overview - Section A'!$I$42:$I$48,0)),""),"d-mmm-yy")</f>
        <v>d-janv-yy to d-déc-yy</v>
      </c>
      <c r="D368" s="405"/>
      <c r="E368" s="405"/>
      <c r="F368" s="402" t="str">
        <f t="shared" si="25"/>
        <v/>
      </c>
      <c r="G368" s="406" t="s">
        <v>301</v>
      </c>
      <c r="H368" s="406">
        <v>44227</v>
      </c>
      <c r="I368" s="407" t="b">
        <f t="shared" si="26"/>
        <v>1</v>
      </c>
      <c r="J368" s="407" t="b">
        <f t="shared" si="27"/>
        <v>0</v>
      </c>
      <c r="K368" s="407" t="str">
        <f t="shared" si="28"/>
        <v>a1Ng000000C0uYVEAZ</v>
      </c>
      <c r="L368" s="408" t="s">
        <v>1039</v>
      </c>
      <c r="M368" s="158"/>
      <c r="N368" s="79"/>
      <c r="AI368" s="5"/>
      <c r="AJ368" s="5"/>
      <c r="AK368" s="237"/>
    </row>
    <row r="369" spans="1:37" ht="18.75" customHeight="1" x14ac:dyDescent="0.2">
      <c r="A369" s="312">
        <v>69</v>
      </c>
      <c r="B369" s="324" t="str">
        <f t="shared" si="24"/>
        <v/>
      </c>
      <c r="C369" s="392" t="str">
        <f>TEXT(IFERROR(INDEX('Overview - Section A'!$A$42:$A$48,MATCH(G369,'Overview - Section A'!$I$42:$I$48,0)),""),"d-mmm-yy") &amp;" to " &amp; TEXT(IFERROR(INDEX('Overview - Section A'!$E$42:$E$48,MATCH(G369,'Overview - Section A'!$I$42:$I$48,0)),""),"d-mmm-yy")</f>
        <v>d-janv-yy to d-déc-yy</v>
      </c>
      <c r="D369" s="405"/>
      <c r="E369" s="405"/>
      <c r="F369" s="402" t="str">
        <f t="shared" si="25"/>
        <v/>
      </c>
      <c r="G369" s="406" t="s">
        <v>303</v>
      </c>
      <c r="H369" s="406">
        <v>44592</v>
      </c>
      <c r="I369" s="407" t="b">
        <f t="shared" si="26"/>
        <v>1</v>
      </c>
      <c r="J369" s="407" t="b">
        <f t="shared" si="27"/>
        <v>0</v>
      </c>
      <c r="K369" s="407" t="str">
        <f t="shared" si="28"/>
        <v>a1Ng000000C0uYVEAZ</v>
      </c>
      <c r="L369" s="408" t="s">
        <v>1040</v>
      </c>
      <c r="M369" s="158"/>
      <c r="N369" s="79"/>
      <c r="AI369" s="5"/>
      <c r="AJ369" s="5"/>
      <c r="AK369" s="237"/>
    </row>
    <row r="370" spans="1:37" ht="18.75" customHeight="1" x14ac:dyDescent="0.2">
      <c r="A370" s="312">
        <v>70</v>
      </c>
      <c r="B370" s="324" t="str">
        <f t="shared" si="24"/>
        <v/>
      </c>
      <c r="C370" s="392" t="str">
        <f>TEXT(IFERROR(INDEX('Overview - Section A'!$A$42:$A$48,MATCH(G370,'Overview - Section A'!$I$42:$I$48,0)),""),"d-mmm-yy") &amp;" to " &amp; TEXT(IFERROR(INDEX('Overview - Section A'!$E$42:$E$48,MATCH(G370,'Overview - Section A'!$I$42:$I$48,0)),""),"d-mmm-yy")</f>
        <v>d-janv-yy to d-déc-yy</v>
      </c>
      <c r="D370" s="405"/>
      <c r="E370" s="405"/>
      <c r="F370" s="402" t="str">
        <f t="shared" si="25"/>
        <v/>
      </c>
      <c r="G370" s="406" t="s">
        <v>297</v>
      </c>
      <c r="H370" s="406">
        <v>43496</v>
      </c>
      <c r="I370" s="407" t="b">
        <f t="shared" si="26"/>
        <v>1</v>
      </c>
      <c r="J370" s="407" t="b">
        <f t="shared" si="27"/>
        <v>0</v>
      </c>
      <c r="K370" s="407" t="str">
        <f t="shared" si="28"/>
        <v>a1Ng000000C0uYWEAZ</v>
      </c>
      <c r="L370" s="408" t="s">
        <v>1041</v>
      </c>
      <c r="M370" s="158"/>
      <c r="N370" s="79"/>
      <c r="AI370" s="5"/>
      <c r="AJ370" s="5"/>
      <c r="AK370" s="237"/>
    </row>
    <row r="371" spans="1:37" ht="18.75" customHeight="1" x14ac:dyDescent="0.2">
      <c r="A371" s="312">
        <v>70</v>
      </c>
      <c r="B371" s="324" t="str">
        <f t="shared" si="24"/>
        <v/>
      </c>
      <c r="C371" s="392" t="str">
        <f>TEXT(IFERROR(INDEX('Overview - Section A'!$A$42:$A$48,MATCH(G371,'Overview - Section A'!$I$42:$I$48,0)),""),"d-mmm-yy") &amp;" to " &amp; TEXT(IFERROR(INDEX('Overview - Section A'!$E$42:$E$48,MATCH(G371,'Overview - Section A'!$I$42:$I$48,0)),""),"d-mmm-yy")</f>
        <v>d-janv-yy to d-déc-yy</v>
      </c>
      <c r="D371" s="405"/>
      <c r="E371" s="405"/>
      <c r="F371" s="402" t="str">
        <f t="shared" si="25"/>
        <v/>
      </c>
      <c r="G371" s="406" t="s">
        <v>299</v>
      </c>
      <c r="H371" s="406">
        <v>43861</v>
      </c>
      <c r="I371" s="407" t="b">
        <f t="shared" si="26"/>
        <v>1</v>
      </c>
      <c r="J371" s="407" t="b">
        <f t="shared" si="27"/>
        <v>0</v>
      </c>
      <c r="K371" s="407" t="str">
        <f t="shared" si="28"/>
        <v>a1Ng000000C0uYWEAZ</v>
      </c>
      <c r="L371" s="408" t="s">
        <v>1042</v>
      </c>
      <c r="M371" s="158"/>
      <c r="N371" s="79"/>
      <c r="AI371" s="5"/>
      <c r="AJ371" s="5"/>
      <c r="AK371" s="237"/>
    </row>
    <row r="372" spans="1:37" ht="18.75" customHeight="1" x14ac:dyDescent="0.2">
      <c r="A372" s="312">
        <v>70</v>
      </c>
      <c r="B372" s="324" t="str">
        <f t="shared" si="24"/>
        <v/>
      </c>
      <c r="C372" s="392" t="str">
        <f>TEXT(IFERROR(INDEX('Overview - Section A'!$A$42:$A$48,MATCH(G372,'Overview - Section A'!$I$42:$I$48,0)),""),"d-mmm-yy") &amp;" to " &amp; TEXT(IFERROR(INDEX('Overview - Section A'!$E$42:$E$48,MATCH(G372,'Overview - Section A'!$I$42:$I$48,0)),""),"d-mmm-yy")</f>
        <v>d-janv-yy to d-déc-yy</v>
      </c>
      <c r="D372" s="405"/>
      <c r="E372" s="405"/>
      <c r="F372" s="402" t="str">
        <f t="shared" si="25"/>
        <v/>
      </c>
      <c r="G372" s="406" t="s">
        <v>301</v>
      </c>
      <c r="H372" s="406">
        <v>44227</v>
      </c>
      <c r="I372" s="407" t="b">
        <f t="shared" si="26"/>
        <v>1</v>
      </c>
      <c r="J372" s="407" t="b">
        <f t="shared" si="27"/>
        <v>0</v>
      </c>
      <c r="K372" s="407" t="str">
        <f t="shared" si="28"/>
        <v>a1Ng000000C0uYWEAZ</v>
      </c>
      <c r="L372" s="408" t="s">
        <v>1043</v>
      </c>
      <c r="M372" s="158"/>
      <c r="N372" s="79"/>
      <c r="AI372" s="5"/>
      <c r="AJ372" s="5"/>
      <c r="AK372" s="237"/>
    </row>
    <row r="373" spans="1:37" ht="18.75" customHeight="1" x14ac:dyDescent="0.2">
      <c r="A373" s="312">
        <v>70</v>
      </c>
      <c r="B373" s="324" t="str">
        <f t="shared" si="24"/>
        <v/>
      </c>
      <c r="C373" s="392" t="str">
        <f>TEXT(IFERROR(INDEX('Overview - Section A'!$A$42:$A$48,MATCH(G373,'Overview - Section A'!$I$42:$I$48,0)),""),"d-mmm-yy") &amp;" to " &amp; TEXT(IFERROR(INDEX('Overview - Section A'!$E$42:$E$48,MATCH(G373,'Overview - Section A'!$I$42:$I$48,0)),""),"d-mmm-yy")</f>
        <v>d-janv-yy to d-déc-yy</v>
      </c>
      <c r="D373" s="405"/>
      <c r="E373" s="405"/>
      <c r="F373" s="402" t="str">
        <f t="shared" si="25"/>
        <v/>
      </c>
      <c r="G373" s="406" t="s">
        <v>303</v>
      </c>
      <c r="H373" s="406">
        <v>44592</v>
      </c>
      <c r="I373" s="407" t="b">
        <f t="shared" si="26"/>
        <v>1</v>
      </c>
      <c r="J373" s="407" t="b">
        <f t="shared" si="27"/>
        <v>0</v>
      </c>
      <c r="K373" s="407" t="str">
        <f t="shared" si="28"/>
        <v>a1Ng000000C0uYWEAZ</v>
      </c>
      <c r="L373" s="408" t="s">
        <v>1044</v>
      </c>
      <c r="M373" s="158"/>
      <c r="N373" s="79"/>
      <c r="AI373" s="5"/>
      <c r="AJ373" s="5"/>
      <c r="AK373" s="237"/>
    </row>
    <row r="374" spans="1:37" ht="18.75" customHeight="1" x14ac:dyDescent="0.2">
      <c r="A374" s="312">
        <v>71</v>
      </c>
      <c r="B374" s="324" t="str">
        <f t="shared" si="24"/>
        <v/>
      </c>
      <c r="C374" s="392" t="str">
        <f>TEXT(IFERROR(INDEX('Overview - Section A'!$A$42:$A$48,MATCH(G374,'Overview - Section A'!$I$42:$I$48,0)),""),"d-mmm-yy") &amp;" to " &amp; TEXT(IFERROR(INDEX('Overview - Section A'!$E$42:$E$48,MATCH(G374,'Overview - Section A'!$I$42:$I$48,0)),""),"d-mmm-yy")</f>
        <v>d-janv-yy to d-déc-yy</v>
      </c>
      <c r="D374" s="405"/>
      <c r="E374" s="405"/>
      <c r="F374" s="402" t="str">
        <f t="shared" si="25"/>
        <v/>
      </c>
      <c r="G374" s="406" t="s">
        <v>297</v>
      </c>
      <c r="H374" s="406">
        <v>43496</v>
      </c>
      <c r="I374" s="407" t="b">
        <f t="shared" si="26"/>
        <v>1</v>
      </c>
      <c r="J374" s="407" t="b">
        <f t="shared" si="27"/>
        <v>0</v>
      </c>
      <c r="K374" s="407" t="str">
        <f t="shared" si="28"/>
        <v>a1Ng000000C0uYXEAZ</v>
      </c>
      <c r="L374" s="408" t="s">
        <v>1045</v>
      </c>
      <c r="M374" s="158"/>
      <c r="N374" s="79"/>
      <c r="AI374" s="5"/>
      <c r="AJ374" s="5"/>
      <c r="AK374" s="237"/>
    </row>
    <row r="375" spans="1:37" ht="18.75" customHeight="1" x14ac:dyDescent="0.2">
      <c r="A375" s="312">
        <v>71</v>
      </c>
      <c r="B375" s="324" t="str">
        <f t="shared" si="24"/>
        <v/>
      </c>
      <c r="C375" s="392" t="str">
        <f>TEXT(IFERROR(INDEX('Overview - Section A'!$A$42:$A$48,MATCH(G375,'Overview - Section A'!$I$42:$I$48,0)),""),"d-mmm-yy") &amp;" to " &amp; TEXT(IFERROR(INDEX('Overview - Section A'!$E$42:$E$48,MATCH(G375,'Overview - Section A'!$I$42:$I$48,0)),""),"d-mmm-yy")</f>
        <v>d-janv-yy to d-déc-yy</v>
      </c>
      <c r="D375" s="405"/>
      <c r="E375" s="405"/>
      <c r="F375" s="402" t="str">
        <f t="shared" si="25"/>
        <v/>
      </c>
      <c r="G375" s="406" t="s">
        <v>299</v>
      </c>
      <c r="H375" s="406">
        <v>43861</v>
      </c>
      <c r="I375" s="407" t="b">
        <f t="shared" si="26"/>
        <v>1</v>
      </c>
      <c r="J375" s="407" t="b">
        <f t="shared" si="27"/>
        <v>0</v>
      </c>
      <c r="K375" s="407" t="str">
        <f t="shared" si="28"/>
        <v>a1Ng000000C0uYXEAZ</v>
      </c>
      <c r="L375" s="408" t="s">
        <v>1046</v>
      </c>
      <c r="M375" s="158"/>
      <c r="N375" s="79"/>
      <c r="AI375" s="5"/>
      <c r="AJ375" s="5"/>
      <c r="AK375" s="237"/>
    </row>
    <row r="376" spans="1:37" ht="18.75" customHeight="1" x14ac:dyDescent="0.2">
      <c r="A376" s="312">
        <v>71</v>
      </c>
      <c r="B376" s="324" t="str">
        <f t="shared" si="24"/>
        <v/>
      </c>
      <c r="C376" s="392" t="str">
        <f>TEXT(IFERROR(INDEX('Overview - Section A'!$A$42:$A$48,MATCH(G376,'Overview - Section A'!$I$42:$I$48,0)),""),"d-mmm-yy") &amp;" to " &amp; TEXT(IFERROR(INDEX('Overview - Section A'!$E$42:$E$48,MATCH(G376,'Overview - Section A'!$I$42:$I$48,0)),""),"d-mmm-yy")</f>
        <v>d-janv-yy to d-déc-yy</v>
      </c>
      <c r="D376" s="405"/>
      <c r="E376" s="405"/>
      <c r="F376" s="402" t="str">
        <f t="shared" si="25"/>
        <v/>
      </c>
      <c r="G376" s="406" t="s">
        <v>301</v>
      </c>
      <c r="H376" s="406">
        <v>44227</v>
      </c>
      <c r="I376" s="407" t="b">
        <f t="shared" si="26"/>
        <v>1</v>
      </c>
      <c r="J376" s="407" t="b">
        <f t="shared" si="27"/>
        <v>0</v>
      </c>
      <c r="K376" s="407" t="str">
        <f t="shared" si="28"/>
        <v>a1Ng000000C0uYXEAZ</v>
      </c>
      <c r="L376" s="408" t="s">
        <v>1047</v>
      </c>
      <c r="M376" s="158"/>
      <c r="N376" s="79"/>
      <c r="AI376" s="5"/>
      <c r="AJ376" s="5"/>
      <c r="AK376" s="237"/>
    </row>
    <row r="377" spans="1:37" ht="18.75" customHeight="1" x14ac:dyDescent="0.2">
      <c r="A377" s="312">
        <v>71</v>
      </c>
      <c r="B377" s="324" t="str">
        <f t="shared" si="24"/>
        <v/>
      </c>
      <c r="C377" s="392" t="str">
        <f>TEXT(IFERROR(INDEX('Overview - Section A'!$A$42:$A$48,MATCH(G377,'Overview - Section A'!$I$42:$I$48,0)),""),"d-mmm-yy") &amp;" to " &amp; TEXT(IFERROR(INDEX('Overview - Section A'!$E$42:$E$48,MATCH(G377,'Overview - Section A'!$I$42:$I$48,0)),""),"d-mmm-yy")</f>
        <v>d-janv-yy to d-déc-yy</v>
      </c>
      <c r="D377" s="405"/>
      <c r="E377" s="405"/>
      <c r="F377" s="402" t="str">
        <f t="shared" si="25"/>
        <v/>
      </c>
      <c r="G377" s="406" t="s">
        <v>303</v>
      </c>
      <c r="H377" s="406">
        <v>44592</v>
      </c>
      <c r="I377" s="407" t="b">
        <f t="shared" si="26"/>
        <v>1</v>
      </c>
      <c r="J377" s="407" t="b">
        <f t="shared" si="27"/>
        <v>0</v>
      </c>
      <c r="K377" s="407" t="str">
        <f t="shared" si="28"/>
        <v>a1Ng000000C0uYXEAZ</v>
      </c>
      <c r="L377" s="408" t="s">
        <v>1048</v>
      </c>
      <c r="M377" s="158"/>
      <c r="N377" s="79"/>
      <c r="AI377" s="5"/>
      <c r="AJ377" s="5"/>
      <c r="AK377" s="237"/>
    </row>
    <row r="378" spans="1:37" ht="18.75" customHeight="1" x14ac:dyDescent="0.2">
      <c r="A378" s="312">
        <v>72</v>
      </c>
      <c r="B378" s="324" t="str">
        <f t="shared" si="24"/>
        <v/>
      </c>
      <c r="C378" s="392" t="str">
        <f>TEXT(IFERROR(INDEX('Overview - Section A'!$A$42:$A$48,MATCH(G378,'Overview - Section A'!$I$42:$I$48,0)),""),"d-mmm-yy") &amp;" to " &amp; TEXT(IFERROR(INDEX('Overview - Section A'!$E$42:$E$48,MATCH(G378,'Overview - Section A'!$I$42:$I$48,0)),""),"d-mmm-yy")</f>
        <v>d-janv-yy to d-déc-yy</v>
      </c>
      <c r="D378" s="405"/>
      <c r="E378" s="405"/>
      <c r="F378" s="402" t="str">
        <f t="shared" si="25"/>
        <v/>
      </c>
      <c r="G378" s="406" t="s">
        <v>297</v>
      </c>
      <c r="H378" s="406">
        <v>43496</v>
      </c>
      <c r="I378" s="407" t="b">
        <f t="shared" si="26"/>
        <v>1</v>
      </c>
      <c r="J378" s="407" t="b">
        <f t="shared" si="27"/>
        <v>0</v>
      </c>
      <c r="K378" s="407" t="str">
        <f t="shared" si="28"/>
        <v>a1Ng000000C0uYYEAZ</v>
      </c>
      <c r="L378" s="408" t="s">
        <v>1049</v>
      </c>
      <c r="M378" s="158"/>
      <c r="N378" s="79"/>
      <c r="AI378" s="5"/>
      <c r="AJ378" s="5"/>
      <c r="AK378" s="237"/>
    </row>
    <row r="379" spans="1:37" ht="18.75" customHeight="1" x14ac:dyDescent="0.2">
      <c r="A379" s="312">
        <v>72</v>
      </c>
      <c r="B379" s="324" t="str">
        <f t="shared" si="24"/>
        <v/>
      </c>
      <c r="C379" s="392" t="str">
        <f>TEXT(IFERROR(INDEX('Overview - Section A'!$A$42:$A$48,MATCH(G379,'Overview - Section A'!$I$42:$I$48,0)),""),"d-mmm-yy") &amp;" to " &amp; TEXT(IFERROR(INDEX('Overview - Section A'!$E$42:$E$48,MATCH(G379,'Overview - Section A'!$I$42:$I$48,0)),""),"d-mmm-yy")</f>
        <v>d-janv-yy to d-déc-yy</v>
      </c>
      <c r="D379" s="405"/>
      <c r="E379" s="405"/>
      <c r="F379" s="402" t="str">
        <f t="shared" si="25"/>
        <v/>
      </c>
      <c r="G379" s="406" t="s">
        <v>299</v>
      </c>
      <c r="H379" s="406">
        <v>43861</v>
      </c>
      <c r="I379" s="407" t="b">
        <f t="shared" si="26"/>
        <v>1</v>
      </c>
      <c r="J379" s="407" t="b">
        <f t="shared" si="27"/>
        <v>0</v>
      </c>
      <c r="K379" s="407" t="str">
        <f t="shared" si="28"/>
        <v>a1Ng000000C0uYYEAZ</v>
      </c>
      <c r="L379" s="408" t="s">
        <v>1050</v>
      </c>
      <c r="M379" s="158"/>
      <c r="N379" s="79"/>
      <c r="AI379" s="5"/>
      <c r="AJ379" s="5"/>
      <c r="AK379" s="237"/>
    </row>
    <row r="380" spans="1:37" ht="18.75" customHeight="1" x14ac:dyDescent="0.2">
      <c r="A380" s="312">
        <v>72</v>
      </c>
      <c r="B380" s="324" t="str">
        <f t="shared" si="24"/>
        <v/>
      </c>
      <c r="C380" s="392" t="str">
        <f>TEXT(IFERROR(INDEX('Overview - Section A'!$A$42:$A$48,MATCH(G380,'Overview - Section A'!$I$42:$I$48,0)),""),"d-mmm-yy") &amp;" to " &amp; TEXT(IFERROR(INDEX('Overview - Section A'!$E$42:$E$48,MATCH(G380,'Overview - Section A'!$I$42:$I$48,0)),""),"d-mmm-yy")</f>
        <v>d-janv-yy to d-déc-yy</v>
      </c>
      <c r="D380" s="405"/>
      <c r="E380" s="405"/>
      <c r="F380" s="402" t="str">
        <f t="shared" si="25"/>
        <v/>
      </c>
      <c r="G380" s="406" t="s">
        <v>301</v>
      </c>
      <c r="H380" s="406">
        <v>44227</v>
      </c>
      <c r="I380" s="407" t="b">
        <f t="shared" si="26"/>
        <v>1</v>
      </c>
      <c r="J380" s="407" t="b">
        <f t="shared" si="27"/>
        <v>0</v>
      </c>
      <c r="K380" s="407" t="str">
        <f t="shared" si="28"/>
        <v>a1Ng000000C0uYYEAZ</v>
      </c>
      <c r="L380" s="408" t="s">
        <v>1051</v>
      </c>
      <c r="M380" s="158"/>
      <c r="N380" s="79"/>
      <c r="AI380" s="5"/>
      <c r="AJ380" s="5"/>
      <c r="AK380" s="237"/>
    </row>
    <row r="381" spans="1:37" ht="18.75" customHeight="1" x14ac:dyDescent="0.2">
      <c r="A381" s="312">
        <v>72</v>
      </c>
      <c r="B381" s="324" t="str">
        <f t="shared" si="24"/>
        <v/>
      </c>
      <c r="C381" s="392" t="str">
        <f>TEXT(IFERROR(INDEX('Overview - Section A'!$A$42:$A$48,MATCH(G381,'Overview - Section A'!$I$42:$I$48,0)),""),"d-mmm-yy") &amp;" to " &amp; TEXT(IFERROR(INDEX('Overview - Section A'!$E$42:$E$48,MATCH(G381,'Overview - Section A'!$I$42:$I$48,0)),""),"d-mmm-yy")</f>
        <v>d-janv-yy to d-déc-yy</v>
      </c>
      <c r="D381" s="405"/>
      <c r="E381" s="405"/>
      <c r="F381" s="402" t="str">
        <f t="shared" si="25"/>
        <v/>
      </c>
      <c r="G381" s="406" t="s">
        <v>303</v>
      </c>
      <c r="H381" s="406">
        <v>44592</v>
      </c>
      <c r="I381" s="407" t="b">
        <f t="shared" si="26"/>
        <v>1</v>
      </c>
      <c r="J381" s="407" t="b">
        <f t="shared" si="27"/>
        <v>0</v>
      </c>
      <c r="K381" s="407" t="str">
        <f t="shared" si="28"/>
        <v>a1Ng000000C0uYYEAZ</v>
      </c>
      <c r="L381" s="408" t="s">
        <v>1052</v>
      </c>
      <c r="M381" s="158"/>
      <c r="N381" s="79"/>
      <c r="AI381" s="5"/>
      <c r="AJ381" s="5"/>
      <c r="AK381" s="237"/>
    </row>
    <row r="382" spans="1:37" ht="18.75" customHeight="1" x14ac:dyDescent="0.2">
      <c r="A382" s="312">
        <v>73</v>
      </c>
      <c r="B382" s="324" t="str">
        <f t="shared" si="24"/>
        <v/>
      </c>
      <c r="C382" s="392" t="str">
        <f>TEXT(IFERROR(INDEX('Overview - Section A'!$A$42:$A$48,MATCH(G382,'Overview - Section A'!$I$42:$I$48,0)),""),"d-mmm-yy") &amp;" to " &amp; TEXT(IFERROR(INDEX('Overview - Section A'!$E$42:$E$48,MATCH(G382,'Overview - Section A'!$I$42:$I$48,0)),""),"d-mmm-yy")</f>
        <v>d-janv-yy to d-déc-yy</v>
      </c>
      <c r="D382" s="405"/>
      <c r="E382" s="405"/>
      <c r="F382" s="402" t="str">
        <f t="shared" si="25"/>
        <v/>
      </c>
      <c r="G382" s="406" t="s">
        <v>297</v>
      </c>
      <c r="H382" s="406">
        <v>43496</v>
      </c>
      <c r="I382" s="407" t="b">
        <f t="shared" si="26"/>
        <v>1</v>
      </c>
      <c r="J382" s="407" t="b">
        <f t="shared" si="27"/>
        <v>0</v>
      </c>
      <c r="K382" s="407" t="str">
        <f t="shared" si="28"/>
        <v>a1Ng000000C0uYZEAZ</v>
      </c>
      <c r="L382" s="408" t="s">
        <v>1053</v>
      </c>
      <c r="M382" s="158"/>
      <c r="N382" s="79"/>
      <c r="AI382" s="5"/>
      <c r="AJ382" s="5"/>
      <c r="AK382" s="237"/>
    </row>
    <row r="383" spans="1:37" ht="18.75" customHeight="1" x14ac:dyDescent="0.2">
      <c r="A383" s="312">
        <v>73</v>
      </c>
      <c r="B383" s="324" t="str">
        <f t="shared" si="24"/>
        <v/>
      </c>
      <c r="C383" s="392" t="str">
        <f>TEXT(IFERROR(INDEX('Overview - Section A'!$A$42:$A$48,MATCH(G383,'Overview - Section A'!$I$42:$I$48,0)),""),"d-mmm-yy") &amp;" to " &amp; TEXT(IFERROR(INDEX('Overview - Section A'!$E$42:$E$48,MATCH(G383,'Overview - Section A'!$I$42:$I$48,0)),""),"d-mmm-yy")</f>
        <v>d-janv-yy to d-déc-yy</v>
      </c>
      <c r="D383" s="405"/>
      <c r="E383" s="405"/>
      <c r="F383" s="402" t="str">
        <f t="shared" si="25"/>
        <v/>
      </c>
      <c r="G383" s="406" t="s">
        <v>299</v>
      </c>
      <c r="H383" s="406">
        <v>43861</v>
      </c>
      <c r="I383" s="407" t="b">
        <f t="shared" si="26"/>
        <v>1</v>
      </c>
      <c r="J383" s="407" t="b">
        <f t="shared" si="27"/>
        <v>0</v>
      </c>
      <c r="K383" s="407" t="str">
        <f t="shared" si="28"/>
        <v>a1Ng000000C0uYZEAZ</v>
      </c>
      <c r="L383" s="408" t="s">
        <v>1054</v>
      </c>
      <c r="M383" s="158"/>
      <c r="N383" s="79"/>
      <c r="AI383" s="5"/>
      <c r="AJ383" s="5"/>
      <c r="AK383" s="237"/>
    </row>
    <row r="384" spans="1:37" ht="18.75" customHeight="1" x14ac:dyDescent="0.2">
      <c r="A384" s="312">
        <v>73</v>
      </c>
      <c r="B384" s="324" t="str">
        <f t="shared" si="24"/>
        <v/>
      </c>
      <c r="C384" s="392" t="str">
        <f>TEXT(IFERROR(INDEX('Overview - Section A'!$A$42:$A$48,MATCH(G384,'Overview - Section A'!$I$42:$I$48,0)),""),"d-mmm-yy") &amp;" to " &amp; TEXT(IFERROR(INDEX('Overview - Section A'!$E$42:$E$48,MATCH(G384,'Overview - Section A'!$I$42:$I$48,0)),""),"d-mmm-yy")</f>
        <v>d-janv-yy to d-déc-yy</v>
      </c>
      <c r="D384" s="405"/>
      <c r="E384" s="405"/>
      <c r="F384" s="402" t="str">
        <f t="shared" si="25"/>
        <v/>
      </c>
      <c r="G384" s="406" t="s">
        <v>301</v>
      </c>
      <c r="H384" s="406">
        <v>44227</v>
      </c>
      <c r="I384" s="407" t="b">
        <f t="shared" si="26"/>
        <v>1</v>
      </c>
      <c r="J384" s="407" t="b">
        <f t="shared" si="27"/>
        <v>0</v>
      </c>
      <c r="K384" s="407" t="str">
        <f t="shared" si="28"/>
        <v>a1Ng000000C0uYZEAZ</v>
      </c>
      <c r="L384" s="408" t="s">
        <v>1055</v>
      </c>
      <c r="M384" s="158"/>
      <c r="N384" s="79"/>
      <c r="AI384" s="5"/>
      <c r="AJ384" s="5"/>
      <c r="AK384" s="237"/>
    </row>
    <row r="385" spans="1:37" ht="18.75" customHeight="1" x14ac:dyDescent="0.2">
      <c r="A385" s="312">
        <v>73</v>
      </c>
      <c r="B385" s="324" t="str">
        <f t="shared" si="24"/>
        <v/>
      </c>
      <c r="C385" s="392" t="str">
        <f>TEXT(IFERROR(INDEX('Overview - Section A'!$A$42:$A$48,MATCH(G385,'Overview - Section A'!$I$42:$I$48,0)),""),"d-mmm-yy") &amp;" to " &amp; TEXT(IFERROR(INDEX('Overview - Section A'!$E$42:$E$48,MATCH(G385,'Overview - Section A'!$I$42:$I$48,0)),""),"d-mmm-yy")</f>
        <v>d-janv-yy to d-déc-yy</v>
      </c>
      <c r="D385" s="405"/>
      <c r="E385" s="405"/>
      <c r="F385" s="402" t="str">
        <f t="shared" si="25"/>
        <v/>
      </c>
      <c r="G385" s="406" t="s">
        <v>303</v>
      </c>
      <c r="H385" s="406">
        <v>44592</v>
      </c>
      <c r="I385" s="407" t="b">
        <f t="shared" si="26"/>
        <v>1</v>
      </c>
      <c r="J385" s="407" t="b">
        <f t="shared" si="27"/>
        <v>0</v>
      </c>
      <c r="K385" s="407" t="str">
        <f t="shared" si="28"/>
        <v>a1Ng000000C0uYZEAZ</v>
      </c>
      <c r="L385" s="408" t="s">
        <v>1056</v>
      </c>
      <c r="M385" s="158"/>
      <c r="N385" s="79"/>
      <c r="AI385" s="5"/>
      <c r="AJ385" s="5"/>
      <c r="AK385" s="237"/>
    </row>
    <row r="386" spans="1:37" ht="18.75" customHeight="1" x14ac:dyDescent="0.2">
      <c r="A386" s="312">
        <v>74</v>
      </c>
      <c r="B386" s="324" t="str">
        <f t="shared" si="24"/>
        <v/>
      </c>
      <c r="C386" s="392" t="str">
        <f>TEXT(IFERROR(INDEX('Overview - Section A'!$A$42:$A$48,MATCH(G386,'Overview - Section A'!$I$42:$I$48,0)),""),"d-mmm-yy") &amp;" to " &amp; TEXT(IFERROR(INDEX('Overview - Section A'!$E$42:$E$48,MATCH(G386,'Overview - Section A'!$I$42:$I$48,0)),""),"d-mmm-yy")</f>
        <v>d-janv-yy to d-déc-yy</v>
      </c>
      <c r="D386" s="405"/>
      <c r="E386" s="405"/>
      <c r="F386" s="402" t="str">
        <f t="shared" si="25"/>
        <v/>
      </c>
      <c r="G386" s="406" t="s">
        <v>297</v>
      </c>
      <c r="H386" s="406">
        <v>43496</v>
      </c>
      <c r="I386" s="407" t="b">
        <f t="shared" si="26"/>
        <v>1</v>
      </c>
      <c r="J386" s="407" t="b">
        <f t="shared" si="27"/>
        <v>0</v>
      </c>
      <c r="K386" s="407" t="str">
        <f t="shared" si="28"/>
        <v>a1Ng000000C0uYaEAJ</v>
      </c>
      <c r="L386" s="408" t="s">
        <v>1057</v>
      </c>
      <c r="M386" s="158"/>
      <c r="N386" s="79"/>
      <c r="AI386" s="5"/>
      <c r="AJ386" s="5"/>
      <c r="AK386" s="237"/>
    </row>
    <row r="387" spans="1:37" ht="18.75" customHeight="1" x14ac:dyDescent="0.2">
      <c r="A387" s="312">
        <v>74</v>
      </c>
      <c r="B387" s="324" t="str">
        <f t="shared" si="24"/>
        <v/>
      </c>
      <c r="C387" s="392" t="str">
        <f>TEXT(IFERROR(INDEX('Overview - Section A'!$A$42:$A$48,MATCH(G387,'Overview - Section A'!$I$42:$I$48,0)),""),"d-mmm-yy") &amp;" to " &amp; TEXT(IFERROR(INDEX('Overview - Section A'!$E$42:$E$48,MATCH(G387,'Overview - Section A'!$I$42:$I$48,0)),""),"d-mmm-yy")</f>
        <v>d-janv-yy to d-déc-yy</v>
      </c>
      <c r="D387" s="405"/>
      <c r="E387" s="405"/>
      <c r="F387" s="402" t="str">
        <f t="shared" si="25"/>
        <v/>
      </c>
      <c r="G387" s="406" t="s">
        <v>299</v>
      </c>
      <c r="H387" s="406">
        <v>43861</v>
      </c>
      <c r="I387" s="407" t="b">
        <f t="shared" si="26"/>
        <v>1</v>
      </c>
      <c r="J387" s="407" t="b">
        <f t="shared" si="27"/>
        <v>0</v>
      </c>
      <c r="K387" s="407" t="str">
        <f t="shared" si="28"/>
        <v>a1Ng000000C0uYaEAJ</v>
      </c>
      <c r="L387" s="408" t="s">
        <v>1058</v>
      </c>
      <c r="M387" s="158"/>
      <c r="N387" s="79"/>
      <c r="AI387" s="5"/>
      <c r="AJ387" s="5"/>
      <c r="AK387" s="237"/>
    </row>
    <row r="388" spans="1:37" ht="18.75" customHeight="1" x14ac:dyDescent="0.2">
      <c r="A388" s="312">
        <v>74</v>
      </c>
      <c r="B388" s="324" t="str">
        <f t="shared" si="24"/>
        <v/>
      </c>
      <c r="C388" s="392" t="str">
        <f>TEXT(IFERROR(INDEX('Overview - Section A'!$A$42:$A$48,MATCH(G388,'Overview - Section A'!$I$42:$I$48,0)),""),"d-mmm-yy") &amp;" to " &amp; TEXT(IFERROR(INDEX('Overview - Section A'!$E$42:$E$48,MATCH(G388,'Overview - Section A'!$I$42:$I$48,0)),""),"d-mmm-yy")</f>
        <v>d-janv-yy to d-déc-yy</v>
      </c>
      <c r="D388" s="405"/>
      <c r="E388" s="405"/>
      <c r="F388" s="402" t="str">
        <f t="shared" si="25"/>
        <v/>
      </c>
      <c r="G388" s="406" t="s">
        <v>301</v>
      </c>
      <c r="H388" s="406">
        <v>44227</v>
      </c>
      <c r="I388" s="407" t="b">
        <f t="shared" si="26"/>
        <v>1</v>
      </c>
      <c r="J388" s="407" t="b">
        <f t="shared" si="27"/>
        <v>0</v>
      </c>
      <c r="K388" s="407" t="str">
        <f t="shared" si="28"/>
        <v>a1Ng000000C0uYaEAJ</v>
      </c>
      <c r="L388" s="408" t="s">
        <v>1059</v>
      </c>
      <c r="M388" s="158"/>
      <c r="N388" s="79"/>
      <c r="AI388" s="5"/>
      <c r="AJ388" s="5"/>
      <c r="AK388" s="237"/>
    </row>
    <row r="389" spans="1:37" ht="18.75" customHeight="1" x14ac:dyDescent="0.2">
      <c r="A389" s="312">
        <v>74</v>
      </c>
      <c r="B389" s="324" t="str">
        <f t="shared" si="24"/>
        <v/>
      </c>
      <c r="C389" s="392" t="str">
        <f>TEXT(IFERROR(INDEX('Overview - Section A'!$A$42:$A$48,MATCH(G389,'Overview - Section A'!$I$42:$I$48,0)),""),"d-mmm-yy") &amp;" to " &amp; TEXT(IFERROR(INDEX('Overview - Section A'!$E$42:$E$48,MATCH(G389,'Overview - Section A'!$I$42:$I$48,0)),""),"d-mmm-yy")</f>
        <v>d-janv-yy to d-déc-yy</v>
      </c>
      <c r="D389" s="405"/>
      <c r="E389" s="405"/>
      <c r="F389" s="402" t="str">
        <f t="shared" si="25"/>
        <v/>
      </c>
      <c r="G389" s="406" t="s">
        <v>303</v>
      </c>
      <c r="H389" s="406">
        <v>44592</v>
      </c>
      <c r="I389" s="407" t="b">
        <f t="shared" si="26"/>
        <v>1</v>
      </c>
      <c r="J389" s="407" t="b">
        <f t="shared" si="27"/>
        <v>0</v>
      </c>
      <c r="K389" s="407" t="str">
        <f t="shared" si="28"/>
        <v>a1Ng000000C0uYaEAJ</v>
      </c>
      <c r="L389" s="408" t="s">
        <v>1060</v>
      </c>
      <c r="M389" s="158"/>
      <c r="N389" s="79"/>
      <c r="AI389" s="5"/>
      <c r="AJ389" s="5"/>
      <c r="AK389" s="237"/>
    </row>
    <row r="390" spans="1:37" ht="18.75" customHeight="1" x14ac:dyDescent="0.2">
      <c r="A390" s="312">
        <v>75</v>
      </c>
      <c r="B390" s="324" t="str">
        <f t="shared" si="24"/>
        <v/>
      </c>
      <c r="C390" s="392" t="str">
        <f>TEXT(IFERROR(INDEX('Overview - Section A'!$A$42:$A$48,MATCH(G390,'Overview - Section A'!$I$42:$I$48,0)),""),"d-mmm-yy") &amp;" to " &amp; TEXT(IFERROR(INDEX('Overview - Section A'!$E$42:$E$48,MATCH(G390,'Overview - Section A'!$I$42:$I$48,0)),""),"d-mmm-yy")</f>
        <v>d-janv-yy to d-déc-yy</v>
      </c>
      <c r="D390" s="405"/>
      <c r="E390" s="405"/>
      <c r="F390" s="402" t="str">
        <f t="shared" si="25"/>
        <v/>
      </c>
      <c r="G390" s="406" t="s">
        <v>297</v>
      </c>
      <c r="H390" s="406">
        <v>43496</v>
      </c>
      <c r="I390" s="407" t="b">
        <f t="shared" si="26"/>
        <v>1</v>
      </c>
      <c r="J390" s="407" t="b">
        <f t="shared" si="27"/>
        <v>0</v>
      </c>
      <c r="K390" s="407" t="str">
        <f t="shared" si="28"/>
        <v>a1Ng000000C0uYbEAJ</v>
      </c>
      <c r="L390" s="408" t="s">
        <v>1061</v>
      </c>
      <c r="M390" s="158"/>
      <c r="N390" s="79"/>
      <c r="AI390" s="5"/>
      <c r="AJ390" s="5"/>
      <c r="AK390" s="237"/>
    </row>
    <row r="391" spans="1:37" ht="18.75" customHeight="1" x14ac:dyDescent="0.2">
      <c r="A391" s="312">
        <v>75</v>
      </c>
      <c r="B391" s="324" t="str">
        <f t="shared" si="24"/>
        <v/>
      </c>
      <c r="C391" s="392" t="str">
        <f>TEXT(IFERROR(INDEX('Overview - Section A'!$A$42:$A$48,MATCH(G391,'Overview - Section A'!$I$42:$I$48,0)),""),"d-mmm-yy") &amp;" to " &amp; TEXT(IFERROR(INDEX('Overview - Section A'!$E$42:$E$48,MATCH(G391,'Overview - Section A'!$I$42:$I$48,0)),""),"d-mmm-yy")</f>
        <v>d-janv-yy to d-déc-yy</v>
      </c>
      <c r="D391" s="405"/>
      <c r="E391" s="405"/>
      <c r="F391" s="402" t="str">
        <f t="shared" si="25"/>
        <v/>
      </c>
      <c r="G391" s="406" t="s">
        <v>299</v>
      </c>
      <c r="H391" s="406">
        <v>43861</v>
      </c>
      <c r="I391" s="407" t="b">
        <f t="shared" si="26"/>
        <v>1</v>
      </c>
      <c r="J391" s="407" t="b">
        <f t="shared" si="27"/>
        <v>0</v>
      </c>
      <c r="K391" s="407" t="str">
        <f t="shared" si="28"/>
        <v>a1Ng000000C0uYbEAJ</v>
      </c>
      <c r="L391" s="408" t="s">
        <v>1062</v>
      </c>
      <c r="M391" s="158"/>
      <c r="N391" s="79"/>
      <c r="AI391" s="5"/>
      <c r="AJ391" s="5"/>
      <c r="AK391" s="237"/>
    </row>
    <row r="392" spans="1:37" ht="18.75" customHeight="1" x14ac:dyDescent="0.2">
      <c r="A392" s="312">
        <v>75</v>
      </c>
      <c r="B392" s="324" t="str">
        <f t="shared" si="24"/>
        <v/>
      </c>
      <c r="C392" s="392" t="str">
        <f>TEXT(IFERROR(INDEX('Overview - Section A'!$A$42:$A$48,MATCH(G392,'Overview - Section A'!$I$42:$I$48,0)),""),"d-mmm-yy") &amp;" to " &amp; TEXT(IFERROR(INDEX('Overview - Section A'!$E$42:$E$48,MATCH(G392,'Overview - Section A'!$I$42:$I$48,0)),""),"d-mmm-yy")</f>
        <v>d-janv-yy to d-déc-yy</v>
      </c>
      <c r="D392" s="405"/>
      <c r="E392" s="405"/>
      <c r="F392" s="402" t="str">
        <f t="shared" si="25"/>
        <v/>
      </c>
      <c r="G392" s="406" t="s">
        <v>301</v>
      </c>
      <c r="H392" s="406">
        <v>44227</v>
      </c>
      <c r="I392" s="407" t="b">
        <f t="shared" si="26"/>
        <v>1</v>
      </c>
      <c r="J392" s="407" t="b">
        <f t="shared" si="27"/>
        <v>0</v>
      </c>
      <c r="K392" s="407" t="str">
        <f t="shared" si="28"/>
        <v>a1Ng000000C0uYbEAJ</v>
      </c>
      <c r="L392" s="408" t="s">
        <v>1063</v>
      </c>
      <c r="M392" s="158"/>
      <c r="N392" s="79"/>
      <c r="AI392" s="5"/>
      <c r="AJ392" s="5"/>
      <c r="AK392" s="237"/>
    </row>
    <row r="393" spans="1:37" ht="18.75" customHeight="1" x14ac:dyDescent="0.2">
      <c r="A393" s="312">
        <v>75</v>
      </c>
      <c r="B393" s="324" t="str">
        <f t="shared" si="24"/>
        <v/>
      </c>
      <c r="C393" s="392" t="str">
        <f>TEXT(IFERROR(INDEX('Overview - Section A'!$A$42:$A$48,MATCH(G393,'Overview - Section A'!$I$42:$I$48,0)),""),"d-mmm-yy") &amp;" to " &amp; TEXT(IFERROR(INDEX('Overview - Section A'!$E$42:$E$48,MATCH(G393,'Overview - Section A'!$I$42:$I$48,0)),""),"d-mmm-yy")</f>
        <v>d-janv-yy to d-déc-yy</v>
      </c>
      <c r="D393" s="405"/>
      <c r="E393" s="405"/>
      <c r="F393" s="402" t="str">
        <f t="shared" si="25"/>
        <v/>
      </c>
      <c r="G393" s="406" t="s">
        <v>303</v>
      </c>
      <c r="H393" s="406">
        <v>44592</v>
      </c>
      <c r="I393" s="407" t="b">
        <f t="shared" si="26"/>
        <v>1</v>
      </c>
      <c r="J393" s="407" t="b">
        <f t="shared" si="27"/>
        <v>0</v>
      </c>
      <c r="K393" s="407" t="str">
        <f t="shared" si="28"/>
        <v>a1Ng000000C0uYbEAJ</v>
      </c>
      <c r="L393" s="408" t="s">
        <v>1064</v>
      </c>
      <c r="M393" s="158"/>
      <c r="N393" s="79"/>
      <c r="AI393" s="5"/>
      <c r="AJ393" s="5"/>
      <c r="AK393" s="237"/>
    </row>
    <row r="394" spans="1:37" ht="18.75" customHeight="1" x14ac:dyDescent="0.2">
      <c r="A394" s="312">
        <v>76</v>
      </c>
      <c r="B394" s="324" t="str">
        <f t="shared" si="24"/>
        <v/>
      </c>
      <c r="C394" s="392" t="str">
        <f>TEXT(IFERROR(INDEX('Overview - Section A'!$A$42:$A$48,MATCH(G394,'Overview - Section A'!$I$42:$I$48,0)),""),"d-mmm-yy") &amp;" to " &amp; TEXT(IFERROR(INDEX('Overview - Section A'!$E$42:$E$48,MATCH(G394,'Overview - Section A'!$I$42:$I$48,0)),""),"d-mmm-yy")</f>
        <v>d-janv-yy to d-déc-yy</v>
      </c>
      <c r="D394" s="405"/>
      <c r="E394" s="405"/>
      <c r="F394" s="402" t="str">
        <f t="shared" si="25"/>
        <v/>
      </c>
      <c r="G394" s="406" t="s">
        <v>297</v>
      </c>
      <c r="H394" s="406">
        <v>43496</v>
      </c>
      <c r="I394" s="407" t="b">
        <f t="shared" si="26"/>
        <v>1</v>
      </c>
      <c r="J394" s="407" t="b">
        <f t="shared" si="27"/>
        <v>0</v>
      </c>
      <c r="K394" s="407" t="str">
        <f t="shared" si="28"/>
        <v>a1Ng000000C0uYcEAJ</v>
      </c>
      <c r="L394" s="408" t="s">
        <v>1065</v>
      </c>
      <c r="M394" s="158"/>
      <c r="N394" s="79"/>
      <c r="AI394" s="5"/>
      <c r="AJ394" s="5"/>
      <c r="AK394" s="237"/>
    </row>
    <row r="395" spans="1:37" ht="18.75" customHeight="1" x14ac:dyDescent="0.2">
      <c r="A395" s="312">
        <v>76</v>
      </c>
      <c r="B395" s="324" t="str">
        <f t="shared" si="24"/>
        <v/>
      </c>
      <c r="C395" s="392" t="str">
        <f>TEXT(IFERROR(INDEX('Overview - Section A'!$A$42:$A$48,MATCH(G395,'Overview - Section A'!$I$42:$I$48,0)),""),"d-mmm-yy") &amp;" to " &amp; TEXT(IFERROR(INDEX('Overview - Section A'!$E$42:$E$48,MATCH(G395,'Overview - Section A'!$I$42:$I$48,0)),""),"d-mmm-yy")</f>
        <v>d-janv-yy to d-déc-yy</v>
      </c>
      <c r="D395" s="405"/>
      <c r="E395" s="405"/>
      <c r="F395" s="402" t="str">
        <f t="shared" si="25"/>
        <v/>
      </c>
      <c r="G395" s="406" t="s">
        <v>299</v>
      </c>
      <c r="H395" s="406">
        <v>43861</v>
      </c>
      <c r="I395" s="407" t="b">
        <f t="shared" si="26"/>
        <v>1</v>
      </c>
      <c r="J395" s="407" t="b">
        <f t="shared" si="27"/>
        <v>0</v>
      </c>
      <c r="K395" s="407" t="str">
        <f t="shared" si="28"/>
        <v>a1Ng000000C0uYcEAJ</v>
      </c>
      <c r="L395" s="408" t="s">
        <v>1066</v>
      </c>
      <c r="M395" s="158"/>
      <c r="N395" s="79"/>
      <c r="AI395" s="5"/>
      <c r="AJ395" s="5"/>
      <c r="AK395" s="237"/>
    </row>
    <row r="396" spans="1:37" ht="18.75" customHeight="1" x14ac:dyDescent="0.2">
      <c r="A396" s="312">
        <v>76</v>
      </c>
      <c r="B396" s="324" t="str">
        <f t="shared" si="24"/>
        <v/>
      </c>
      <c r="C396" s="392" t="str">
        <f>TEXT(IFERROR(INDEX('Overview - Section A'!$A$42:$A$48,MATCH(G396,'Overview - Section A'!$I$42:$I$48,0)),""),"d-mmm-yy") &amp;" to " &amp; TEXT(IFERROR(INDEX('Overview - Section A'!$E$42:$E$48,MATCH(G396,'Overview - Section A'!$I$42:$I$48,0)),""),"d-mmm-yy")</f>
        <v>d-janv-yy to d-déc-yy</v>
      </c>
      <c r="D396" s="405"/>
      <c r="E396" s="405"/>
      <c r="F396" s="402" t="str">
        <f t="shared" si="25"/>
        <v/>
      </c>
      <c r="G396" s="406" t="s">
        <v>301</v>
      </c>
      <c r="H396" s="406">
        <v>44227</v>
      </c>
      <c r="I396" s="407" t="b">
        <f t="shared" si="26"/>
        <v>1</v>
      </c>
      <c r="J396" s="407" t="b">
        <f t="shared" si="27"/>
        <v>0</v>
      </c>
      <c r="K396" s="407" t="str">
        <f t="shared" si="28"/>
        <v>a1Ng000000C0uYcEAJ</v>
      </c>
      <c r="L396" s="408" t="s">
        <v>1067</v>
      </c>
      <c r="M396" s="158"/>
      <c r="N396" s="79"/>
      <c r="AI396" s="5"/>
      <c r="AJ396" s="5"/>
      <c r="AK396" s="237"/>
    </row>
    <row r="397" spans="1:37" ht="18.75" customHeight="1" x14ac:dyDescent="0.2">
      <c r="A397" s="312">
        <v>76</v>
      </c>
      <c r="B397" s="324" t="str">
        <f t="shared" si="24"/>
        <v/>
      </c>
      <c r="C397" s="392" t="str">
        <f>TEXT(IFERROR(INDEX('Overview - Section A'!$A$42:$A$48,MATCH(G397,'Overview - Section A'!$I$42:$I$48,0)),""),"d-mmm-yy") &amp;" to " &amp; TEXT(IFERROR(INDEX('Overview - Section A'!$E$42:$E$48,MATCH(G397,'Overview - Section A'!$I$42:$I$48,0)),""),"d-mmm-yy")</f>
        <v>d-janv-yy to d-déc-yy</v>
      </c>
      <c r="D397" s="405"/>
      <c r="E397" s="405"/>
      <c r="F397" s="402" t="str">
        <f t="shared" si="25"/>
        <v/>
      </c>
      <c r="G397" s="406" t="s">
        <v>303</v>
      </c>
      <c r="H397" s="406">
        <v>44592</v>
      </c>
      <c r="I397" s="407" t="b">
        <f t="shared" si="26"/>
        <v>1</v>
      </c>
      <c r="J397" s="407" t="b">
        <f t="shared" si="27"/>
        <v>0</v>
      </c>
      <c r="K397" s="407" t="str">
        <f t="shared" si="28"/>
        <v>a1Ng000000C0uYcEAJ</v>
      </c>
      <c r="L397" s="408" t="s">
        <v>1068</v>
      </c>
      <c r="M397" s="158"/>
      <c r="N397" s="79"/>
      <c r="AI397" s="5"/>
      <c r="AJ397" s="5"/>
      <c r="AK397" s="237"/>
    </row>
    <row r="398" spans="1:37" ht="18.75" customHeight="1" x14ac:dyDescent="0.2">
      <c r="A398" s="312">
        <v>77</v>
      </c>
      <c r="B398" s="324" t="str">
        <f t="shared" si="24"/>
        <v/>
      </c>
      <c r="C398" s="392" t="str">
        <f>TEXT(IFERROR(INDEX('Overview - Section A'!$A$42:$A$48,MATCH(G398,'Overview - Section A'!$I$42:$I$48,0)),""),"d-mmm-yy") &amp;" to " &amp; TEXT(IFERROR(INDEX('Overview - Section A'!$E$42:$E$48,MATCH(G398,'Overview - Section A'!$I$42:$I$48,0)),""),"d-mmm-yy")</f>
        <v>d-janv-yy to d-déc-yy</v>
      </c>
      <c r="D398" s="405"/>
      <c r="E398" s="405"/>
      <c r="F398" s="402" t="str">
        <f t="shared" si="25"/>
        <v/>
      </c>
      <c r="G398" s="406" t="s">
        <v>297</v>
      </c>
      <c r="H398" s="406">
        <v>43496</v>
      </c>
      <c r="I398" s="407" t="b">
        <f t="shared" si="26"/>
        <v>1</v>
      </c>
      <c r="J398" s="407" t="b">
        <f t="shared" si="27"/>
        <v>0</v>
      </c>
      <c r="K398" s="407" t="str">
        <f t="shared" si="28"/>
        <v>a1Ng000000C0uYdEAJ</v>
      </c>
      <c r="L398" s="408" t="s">
        <v>1069</v>
      </c>
      <c r="M398" s="158"/>
      <c r="N398" s="79"/>
      <c r="AI398" s="5"/>
      <c r="AJ398" s="5"/>
      <c r="AK398" s="237"/>
    </row>
    <row r="399" spans="1:37" ht="18.75" customHeight="1" x14ac:dyDescent="0.2">
      <c r="A399" s="312">
        <v>77</v>
      </c>
      <c r="B399" s="324" t="str">
        <f t="shared" si="24"/>
        <v/>
      </c>
      <c r="C399" s="392" t="str">
        <f>TEXT(IFERROR(INDEX('Overview - Section A'!$A$42:$A$48,MATCH(G399,'Overview - Section A'!$I$42:$I$48,0)),""),"d-mmm-yy") &amp;" to " &amp; TEXT(IFERROR(INDEX('Overview - Section A'!$E$42:$E$48,MATCH(G399,'Overview - Section A'!$I$42:$I$48,0)),""),"d-mmm-yy")</f>
        <v>d-janv-yy to d-déc-yy</v>
      </c>
      <c r="D399" s="405"/>
      <c r="E399" s="405"/>
      <c r="F399" s="402" t="str">
        <f t="shared" si="25"/>
        <v/>
      </c>
      <c r="G399" s="406" t="s">
        <v>299</v>
      </c>
      <c r="H399" s="406">
        <v>43861</v>
      </c>
      <c r="I399" s="407" t="b">
        <f t="shared" si="26"/>
        <v>1</v>
      </c>
      <c r="J399" s="407" t="b">
        <f t="shared" si="27"/>
        <v>0</v>
      </c>
      <c r="K399" s="407" t="str">
        <f t="shared" si="28"/>
        <v>a1Ng000000C0uYdEAJ</v>
      </c>
      <c r="L399" s="408" t="s">
        <v>1070</v>
      </c>
      <c r="M399" s="158"/>
      <c r="N399" s="79"/>
      <c r="AI399" s="5"/>
      <c r="AJ399" s="5"/>
      <c r="AK399" s="237"/>
    </row>
    <row r="400" spans="1:37" ht="18.75" customHeight="1" x14ac:dyDescent="0.2">
      <c r="A400" s="312">
        <v>77</v>
      </c>
      <c r="B400" s="324" t="str">
        <f t="shared" si="24"/>
        <v/>
      </c>
      <c r="C400" s="392" t="str">
        <f>TEXT(IFERROR(INDEX('Overview - Section A'!$A$42:$A$48,MATCH(G400,'Overview - Section A'!$I$42:$I$48,0)),""),"d-mmm-yy") &amp;" to " &amp; TEXT(IFERROR(INDEX('Overview - Section A'!$E$42:$E$48,MATCH(G400,'Overview - Section A'!$I$42:$I$48,0)),""),"d-mmm-yy")</f>
        <v>d-janv-yy to d-déc-yy</v>
      </c>
      <c r="D400" s="405"/>
      <c r="E400" s="405"/>
      <c r="F400" s="402" t="str">
        <f t="shared" si="25"/>
        <v/>
      </c>
      <c r="G400" s="406" t="s">
        <v>301</v>
      </c>
      <c r="H400" s="406">
        <v>44227</v>
      </c>
      <c r="I400" s="407" t="b">
        <f t="shared" si="26"/>
        <v>1</v>
      </c>
      <c r="J400" s="407" t="b">
        <f t="shared" si="27"/>
        <v>0</v>
      </c>
      <c r="K400" s="407" t="str">
        <f t="shared" si="28"/>
        <v>a1Ng000000C0uYdEAJ</v>
      </c>
      <c r="L400" s="408" t="s">
        <v>1071</v>
      </c>
      <c r="M400" s="158"/>
      <c r="N400" s="79"/>
      <c r="AI400" s="5"/>
      <c r="AJ400" s="5"/>
      <c r="AK400" s="237"/>
    </row>
    <row r="401" spans="1:37" ht="18.75" customHeight="1" x14ac:dyDescent="0.2">
      <c r="A401" s="312">
        <v>77</v>
      </c>
      <c r="B401" s="324" t="str">
        <f t="shared" si="24"/>
        <v/>
      </c>
      <c r="C401" s="392" t="str">
        <f>TEXT(IFERROR(INDEX('Overview - Section A'!$A$42:$A$48,MATCH(G401,'Overview - Section A'!$I$42:$I$48,0)),""),"d-mmm-yy") &amp;" to " &amp; TEXT(IFERROR(INDEX('Overview - Section A'!$E$42:$E$48,MATCH(G401,'Overview - Section A'!$I$42:$I$48,0)),""),"d-mmm-yy")</f>
        <v>d-janv-yy to d-déc-yy</v>
      </c>
      <c r="D401" s="405"/>
      <c r="E401" s="405"/>
      <c r="F401" s="402" t="str">
        <f t="shared" si="25"/>
        <v/>
      </c>
      <c r="G401" s="406" t="s">
        <v>303</v>
      </c>
      <c r="H401" s="406">
        <v>44592</v>
      </c>
      <c r="I401" s="407" t="b">
        <f t="shared" si="26"/>
        <v>1</v>
      </c>
      <c r="J401" s="407" t="b">
        <f t="shared" si="27"/>
        <v>0</v>
      </c>
      <c r="K401" s="407" t="str">
        <f t="shared" si="28"/>
        <v>a1Ng000000C0uYdEAJ</v>
      </c>
      <c r="L401" s="408" t="s">
        <v>1072</v>
      </c>
      <c r="M401" s="158"/>
      <c r="N401" s="79"/>
      <c r="AI401" s="5"/>
      <c r="AJ401" s="5"/>
      <c r="AK401" s="237"/>
    </row>
    <row r="402" spans="1:37" ht="18.75" customHeight="1" x14ac:dyDescent="0.2">
      <c r="A402" s="312">
        <v>78</v>
      </c>
      <c r="B402" s="324" t="str">
        <f t="shared" si="24"/>
        <v/>
      </c>
      <c r="C402" s="392" t="str">
        <f>TEXT(IFERROR(INDEX('Overview - Section A'!$A$42:$A$48,MATCH(G402,'Overview - Section A'!$I$42:$I$48,0)),""),"d-mmm-yy") &amp;" to " &amp; TEXT(IFERROR(INDEX('Overview - Section A'!$E$42:$E$48,MATCH(G402,'Overview - Section A'!$I$42:$I$48,0)),""),"d-mmm-yy")</f>
        <v>d-janv-yy to d-déc-yy</v>
      </c>
      <c r="D402" s="405"/>
      <c r="E402" s="405"/>
      <c r="F402" s="402" t="str">
        <f t="shared" si="25"/>
        <v/>
      </c>
      <c r="G402" s="406" t="s">
        <v>297</v>
      </c>
      <c r="H402" s="406">
        <v>43496</v>
      </c>
      <c r="I402" s="407" t="b">
        <f t="shared" si="26"/>
        <v>1</v>
      </c>
      <c r="J402" s="407" t="b">
        <f t="shared" si="27"/>
        <v>0</v>
      </c>
      <c r="K402" s="407" t="str">
        <f t="shared" si="28"/>
        <v>a1Ng000000C0uYeEAJ</v>
      </c>
      <c r="L402" s="408" t="s">
        <v>1073</v>
      </c>
      <c r="M402" s="158"/>
      <c r="N402" s="79"/>
      <c r="AI402" s="5"/>
      <c r="AJ402" s="5"/>
      <c r="AK402" s="237"/>
    </row>
    <row r="403" spans="1:37" ht="18.75" customHeight="1" x14ac:dyDescent="0.2">
      <c r="A403" s="312">
        <v>78</v>
      </c>
      <c r="B403" s="324" t="str">
        <f t="shared" si="24"/>
        <v/>
      </c>
      <c r="C403" s="392" t="str">
        <f>TEXT(IFERROR(INDEX('Overview - Section A'!$A$42:$A$48,MATCH(G403,'Overview - Section A'!$I$42:$I$48,0)),""),"d-mmm-yy") &amp;" to " &amp; TEXT(IFERROR(INDEX('Overview - Section A'!$E$42:$E$48,MATCH(G403,'Overview - Section A'!$I$42:$I$48,0)),""),"d-mmm-yy")</f>
        <v>d-janv-yy to d-déc-yy</v>
      </c>
      <c r="D403" s="405"/>
      <c r="E403" s="405"/>
      <c r="F403" s="402" t="str">
        <f t="shared" si="25"/>
        <v/>
      </c>
      <c r="G403" s="406" t="s">
        <v>299</v>
      </c>
      <c r="H403" s="406">
        <v>43861</v>
      </c>
      <c r="I403" s="407" t="b">
        <f t="shared" si="26"/>
        <v>1</v>
      </c>
      <c r="J403" s="407" t="b">
        <f t="shared" si="27"/>
        <v>0</v>
      </c>
      <c r="K403" s="407" t="str">
        <f t="shared" si="28"/>
        <v>a1Ng000000C0uYeEAJ</v>
      </c>
      <c r="L403" s="408" t="s">
        <v>1074</v>
      </c>
      <c r="M403" s="158"/>
      <c r="N403" s="79"/>
      <c r="AI403" s="5"/>
      <c r="AJ403" s="5"/>
      <c r="AK403" s="237"/>
    </row>
    <row r="404" spans="1:37" ht="18.75" customHeight="1" x14ac:dyDescent="0.2">
      <c r="A404" s="312">
        <v>78</v>
      </c>
      <c r="B404" s="324" t="str">
        <f t="shared" si="24"/>
        <v/>
      </c>
      <c r="C404" s="392" t="str">
        <f>TEXT(IFERROR(INDEX('Overview - Section A'!$A$42:$A$48,MATCH(G404,'Overview - Section A'!$I$42:$I$48,0)),""),"d-mmm-yy") &amp;" to " &amp; TEXT(IFERROR(INDEX('Overview - Section A'!$E$42:$E$48,MATCH(G404,'Overview - Section A'!$I$42:$I$48,0)),""),"d-mmm-yy")</f>
        <v>d-janv-yy to d-déc-yy</v>
      </c>
      <c r="D404" s="405"/>
      <c r="E404" s="405"/>
      <c r="F404" s="402" t="str">
        <f t="shared" si="25"/>
        <v/>
      </c>
      <c r="G404" s="406" t="s">
        <v>301</v>
      </c>
      <c r="H404" s="406">
        <v>44227</v>
      </c>
      <c r="I404" s="407" t="b">
        <f t="shared" si="26"/>
        <v>1</v>
      </c>
      <c r="J404" s="407" t="b">
        <f t="shared" si="27"/>
        <v>0</v>
      </c>
      <c r="K404" s="407" t="str">
        <f t="shared" si="28"/>
        <v>a1Ng000000C0uYeEAJ</v>
      </c>
      <c r="L404" s="408" t="s">
        <v>1075</v>
      </c>
      <c r="M404" s="158"/>
      <c r="N404" s="79"/>
      <c r="AI404" s="5"/>
      <c r="AJ404" s="5"/>
      <c r="AK404" s="237"/>
    </row>
    <row r="405" spans="1:37" ht="18.75" customHeight="1" x14ac:dyDescent="0.2">
      <c r="A405" s="312">
        <v>78</v>
      </c>
      <c r="B405" s="324" t="str">
        <f t="shared" si="24"/>
        <v/>
      </c>
      <c r="C405" s="392" t="str">
        <f>TEXT(IFERROR(INDEX('Overview - Section A'!$A$42:$A$48,MATCH(G405,'Overview - Section A'!$I$42:$I$48,0)),""),"d-mmm-yy") &amp;" to " &amp; TEXT(IFERROR(INDEX('Overview - Section A'!$E$42:$E$48,MATCH(G405,'Overview - Section A'!$I$42:$I$48,0)),""),"d-mmm-yy")</f>
        <v>d-janv-yy to d-déc-yy</v>
      </c>
      <c r="D405" s="405"/>
      <c r="E405" s="405"/>
      <c r="F405" s="402" t="str">
        <f t="shared" si="25"/>
        <v/>
      </c>
      <c r="G405" s="406" t="s">
        <v>303</v>
      </c>
      <c r="H405" s="406">
        <v>44592</v>
      </c>
      <c r="I405" s="407" t="b">
        <f t="shared" si="26"/>
        <v>1</v>
      </c>
      <c r="J405" s="407" t="b">
        <f t="shared" si="27"/>
        <v>0</v>
      </c>
      <c r="K405" s="407" t="str">
        <f t="shared" si="28"/>
        <v>a1Ng000000C0uYeEAJ</v>
      </c>
      <c r="L405" s="408" t="s">
        <v>1076</v>
      </c>
      <c r="M405" s="158"/>
      <c r="N405" s="79"/>
      <c r="AI405" s="5"/>
      <c r="AJ405" s="5"/>
      <c r="AK405" s="237"/>
    </row>
    <row r="406" spans="1:37" ht="18.75" customHeight="1" x14ac:dyDescent="0.2">
      <c r="A406" s="312">
        <v>79</v>
      </c>
      <c r="B406" s="324" t="str">
        <f t="shared" si="24"/>
        <v/>
      </c>
      <c r="C406" s="392" t="str">
        <f>TEXT(IFERROR(INDEX('Overview - Section A'!$A$42:$A$48,MATCH(G406,'Overview - Section A'!$I$42:$I$48,0)),""),"d-mmm-yy") &amp;" to " &amp; TEXT(IFERROR(INDEX('Overview - Section A'!$E$42:$E$48,MATCH(G406,'Overview - Section A'!$I$42:$I$48,0)),""),"d-mmm-yy")</f>
        <v>d-janv-yy to d-déc-yy</v>
      </c>
      <c r="D406" s="405"/>
      <c r="E406" s="405"/>
      <c r="F406" s="402" t="str">
        <f t="shared" si="25"/>
        <v/>
      </c>
      <c r="G406" s="406" t="s">
        <v>297</v>
      </c>
      <c r="H406" s="406">
        <v>43496</v>
      </c>
      <c r="I406" s="407" t="b">
        <f t="shared" si="26"/>
        <v>1</v>
      </c>
      <c r="J406" s="407" t="b">
        <f t="shared" si="27"/>
        <v>0</v>
      </c>
      <c r="K406" s="407" t="str">
        <f t="shared" si="28"/>
        <v>a1Ng000000C0uYfEAJ</v>
      </c>
      <c r="L406" s="408" t="s">
        <v>1077</v>
      </c>
      <c r="M406" s="158"/>
      <c r="N406" s="79"/>
      <c r="AI406" s="5"/>
      <c r="AJ406" s="5"/>
      <c r="AK406" s="237"/>
    </row>
    <row r="407" spans="1:37" ht="18.75" customHeight="1" x14ac:dyDescent="0.2">
      <c r="A407" s="312">
        <v>79</v>
      </c>
      <c r="B407" s="324" t="str">
        <f t="shared" si="24"/>
        <v/>
      </c>
      <c r="C407" s="392" t="str">
        <f>TEXT(IFERROR(INDEX('Overview - Section A'!$A$42:$A$48,MATCH(G407,'Overview - Section A'!$I$42:$I$48,0)),""),"d-mmm-yy") &amp;" to " &amp; TEXT(IFERROR(INDEX('Overview - Section A'!$E$42:$E$48,MATCH(G407,'Overview - Section A'!$I$42:$I$48,0)),""),"d-mmm-yy")</f>
        <v>d-janv-yy to d-déc-yy</v>
      </c>
      <c r="D407" s="405"/>
      <c r="E407" s="405"/>
      <c r="F407" s="402" t="str">
        <f t="shared" si="25"/>
        <v/>
      </c>
      <c r="G407" s="406" t="s">
        <v>299</v>
      </c>
      <c r="H407" s="406">
        <v>43861</v>
      </c>
      <c r="I407" s="407" t="b">
        <f t="shared" si="26"/>
        <v>1</v>
      </c>
      <c r="J407" s="407" t="b">
        <f t="shared" si="27"/>
        <v>0</v>
      </c>
      <c r="K407" s="407" t="str">
        <f t="shared" si="28"/>
        <v>a1Ng000000C0uYfEAJ</v>
      </c>
      <c r="L407" s="408" t="s">
        <v>1078</v>
      </c>
      <c r="M407" s="158"/>
      <c r="N407" s="79"/>
      <c r="AI407" s="5"/>
      <c r="AJ407" s="5"/>
      <c r="AK407" s="237"/>
    </row>
    <row r="408" spans="1:37" ht="18.75" customHeight="1" x14ac:dyDescent="0.2">
      <c r="A408" s="312">
        <v>79</v>
      </c>
      <c r="B408" s="324" t="str">
        <f t="shared" si="24"/>
        <v/>
      </c>
      <c r="C408" s="392" t="str">
        <f>TEXT(IFERROR(INDEX('Overview - Section A'!$A$42:$A$48,MATCH(G408,'Overview - Section A'!$I$42:$I$48,0)),""),"d-mmm-yy") &amp;" to " &amp; TEXT(IFERROR(INDEX('Overview - Section A'!$E$42:$E$48,MATCH(G408,'Overview - Section A'!$I$42:$I$48,0)),""),"d-mmm-yy")</f>
        <v>d-janv-yy to d-déc-yy</v>
      </c>
      <c r="D408" s="405"/>
      <c r="E408" s="405"/>
      <c r="F408" s="402" t="str">
        <f t="shared" si="25"/>
        <v/>
      </c>
      <c r="G408" s="406" t="s">
        <v>301</v>
      </c>
      <c r="H408" s="406">
        <v>44227</v>
      </c>
      <c r="I408" s="407" t="b">
        <f t="shared" si="26"/>
        <v>1</v>
      </c>
      <c r="J408" s="407" t="b">
        <f t="shared" si="27"/>
        <v>0</v>
      </c>
      <c r="K408" s="407" t="str">
        <f t="shared" si="28"/>
        <v>a1Ng000000C0uYfEAJ</v>
      </c>
      <c r="L408" s="408" t="s">
        <v>1079</v>
      </c>
      <c r="M408" s="158"/>
      <c r="N408" s="79"/>
      <c r="AI408" s="5"/>
      <c r="AJ408" s="5"/>
      <c r="AK408" s="237"/>
    </row>
    <row r="409" spans="1:37" ht="18.75" customHeight="1" x14ac:dyDescent="0.2">
      <c r="A409" s="312">
        <v>79</v>
      </c>
      <c r="B409" s="324" t="str">
        <f t="shared" si="24"/>
        <v/>
      </c>
      <c r="C409" s="392" t="str">
        <f>TEXT(IFERROR(INDEX('Overview - Section A'!$A$42:$A$48,MATCH(G409,'Overview - Section A'!$I$42:$I$48,0)),""),"d-mmm-yy") &amp;" to " &amp; TEXT(IFERROR(INDEX('Overview - Section A'!$E$42:$E$48,MATCH(G409,'Overview - Section A'!$I$42:$I$48,0)),""),"d-mmm-yy")</f>
        <v>d-janv-yy to d-déc-yy</v>
      </c>
      <c r="D409" s="405"/>
      <c r="E409" s="405"/>
      <c r="F409" s="402" t="str">
        <f t="shared" si="25"/>
        <v/>
      </c>
      <c r="G409" s="406" t="s">
        <v>303</v>
      </c>
      <c r="H409" s="406">
        <v>44592</v>
      </c>
      <c r="I409" s="407" t="b">
        <f t="shared" si="26"/>
        <v>1</v>
      </c>
      <c r="J409" s="407" t="b">
        <f t="shared" si="27"/>
        <v>0</v>
      </c>
      <c r="K409" s="407" t="str">
        <f t="shared" si="28"/>
        <v>a1Ng000000C0uYfEAJ</v>
      </c>
      <c r="L409" s="408" t="s">
        <v>1080</v>
      </c>
      <c r="M409" s="158"/>
      <c r="N409" s="79"/>
      <c r="AI409" s="5"/>
      <c r="AJ409" s="5"/>
      <c r="AK409" s="237"/>
    </row>
    <row r="410" spans="1:37" ht="18.75" customHeight="1" x14ac:dyDescent="0.2">
      <c r="A410" s="312">
        <v>80</v>
      </c>
      <c r="B410" s="324" t="str">
        <f t="shared" si="24"/>
        <v/>
      </c>
      <c r="C410" s="392" t="str">
        <f>TEXT(IFERROR(INDEX('Overview - Section A'!$A$42:$A$48,MATCH(G410,'Overview - Section A'!$I$42:$I$48,0)),""),"d-mmm-yy") &amp;" to " &amp; TEXT(IFERROR(INDEX('Overview - Section A'!$E$42:$E$48,MATCH(G410,'Overview - Section A'!$I$42:$I$48,0)),""),"d-mmm-yy")</f>
        <v>d-janv-yy to d-déc-yy</v>
      </c>
      <c r="D410" s="405"/>
      <c r="E410" s="405"/>
      <c r="F410" s="402" t="str">
        <f t="shared" si="25"/>
        <v/>
      </c>
      <c r="G410" s="406" t="s">
        <v>297</v>
      </c>
      <c r="H410" s="406">
        <v>43496</v>
      </c>
      <c r="I410" s="407" t="b">
        <f t="shared" si="26"/>
        <v>1</v>
      </c>
      <c r="J410" s="407" t="b">
        <f t="shared" si="27"/>
        <v>0</v>
      </c>
      <c r="K410" s="407" t="str">
        <f t="shared" si="28"/>
        <v>a1Ng000000C0uYgEAJ</v>
      </c>
      <c r="L410" s="408" t="s">
        <v>1081</v>
      </c>
      <c r="M410" s="158"/>
      <c r="N410" s="79"/>
      <c r="AI410" s="5"/>
      <c r="AJ410" s="5"/>
      <c r="AK410" s="237"/>
    </row>
    <row r="411" spans="1:37" ht="18.75" customHeight="1" x14ac:dyDescent="0.2">
      <c r="A411" s="312">
        <v>80</v>
      </c>
      <c r="B411" s="324" t="str">
        <f t="shared" si="24"/>
        <v/>
      </c>
      <c r="C411" s="392" t="str">
        <f>TEXT(IFERROR(INDEX('Overview - Section A'!$A$42:$A$48,MATCH(G411,'Overview - Section A'!$I$42:$I$48,0)),""),"d-mmm-yy") &amp;" to " &amp; TEXT(IFERROR(INDEX('Overview - Section A'!$E$42:$E$48,MATCH(G411,'Overview - Section A'!$I$42:$I$48,0)),""),"d-mmm-yy")</f>
        <v>d-janv-yy to d-déc-yy</v>
      </c>
      <c r="D411" s="405"/>
      <c r="E411" s="405"/>
      <c r="F411" s="402" t="str">
        <f t="shared" si="25"/>
        <v/>
      </c>
      <c r="G411" s="406" t="s">
        <v>299</v>
      </c>
      <c r="H411" s="406">
        <v>43861</v>
      </c>
      <c r="I411" s="407" t="b">
        <f t="shared" si="26"/>
        <v>1</v>
      </c>
      <c r="J411" s="407" t="b">
        <f t="shared" si="27"/>
        <v>0</v>
      </c>
      <c r="K411" s="407" t="str">
        <f t="shared" si="28"/>
        <v>a1Ng000000C0uYgEAJ</v>
      </c>
      <c r="L411" s="408" t="s">
        <v>1082</v>
      </c>
      <c r="M411" s="158"/>
      <c r="N411" s="79"/>
      <c r="AI411" s="5"/>
      <c r="AJ411" s="5"/>
      <c r="AK411" s="237"/>
    </row>
    <row r="412" spans="1:37" ht="18.75" customHeight="1" x14ac:dyDescent="0.2">
      <c r="A412" s="312">
        <v>80</v>
      </c>
      <c r="B412" s="324" t="str">
        <f t="shared" si="24"/>
        <v/>
      </c>
      <c r="C412" s="392" t="str">
        <f>TEXT(IFERROR(INDEX('Overview - Section A'!$A$42:$A$48,MATCH(G412,'Overview - Section A'!$I$42:$I$48,0)),""),"d-mmm-yy") &amp;" to " &amp; TEXT(IFERROR(INDEX('Overview - Section A'!$E$42:$E$48,MATCH(G412,'Overview - Section A'!$I$42:$I$48,0)),""),"d-mmm-yy")</f>
        <v>d-janv-yy to d-déc-yy</v>
      </c>
      <c r="D412" s="405"/>
      <c r="E412" s="405"/>
      <c r="F412" s="402" t="str">
        <f t="shared" si="25"/>
        <v/>
      </c>
      <c r="G412" s="406" t="s">
        <v>301</v>
      </c>
      <c r="H412" s="406">
        <v>44227</v>
      </c>
      <c r="I412" s="407" t="b">
        <f t="shared" si="26"/>
        <v>1</v>
      </c>
      <c r="J412" s="407" t="b">
        <f t="shared" si="27"/>
        <v>0</v>
      </c>
      <c r="K412" s="407" t="str">
        <f t="shared" si="28"/>
        <v>a1Ng000000C0uYgEAJ</v>
      </c>
      <c r="L412" s="408" t="s">
        <v>1083</v>
      </c>
      <c r="M412" s="158"/>
      <c r="N412" s="79"/>
      <c r="AI412" s="5"/>
      <c r="AJ412" s="5"/>
      <c r="AK412" s="237"/>
    </row>
    <row r="413" spans="1:37" ht="18.75" customHeight="1" x14ac:dyDescent="0.2">
      <c r="A413" s="312">
        <v>80</v>
      </c>
      <c r="B413" s="324" t="str">
        <f t="shared" si="24"/>
        <v/>
      </c>
      <c r="C413" s="392" t="str">
        <f>TEXT(IFERROR(INDEX('Overview - Section A'!$A$42:$A$48,MATCH(G413,'Overview - Section A'!$I$42:$I$48,0)),""),"d-mmm-yy") &amp;" to " &amp; TEXT(IFERROR(INDEX('Overview - Section A'!$E$42:$E$48,MATCH(G413,'Overview - Section A'!$I$42:$I$48,0)),""),"d-mmm-yy")</f>
        <v>d-janv-yy to d-déc-yy</v>
      </c>
      <c r="D413" s="405"/>
      <c r="E413" s="405"/>
      <c r="F413" s="402" t="str">
        <f t="shared" si="25"/>
        <v/>
      </c>
      <c r="G413" s="406" t="s">
        <v>303</v>
      </c>
      <c r="H413" s="406">
        <v>44592</v>
      </c>
      <c r="I413" s="407" t="b">
        <f t="shared" si="26"/>
        <v>1</v>
      </c>
      <c r="J413" s="407" t="b">
        <f t="shared" si="27"/>
        <v>0</v>
      </c>
      <c r="K413" s="407" t="str">
        <f t="shared" si="28"/>
        <v>a1Ng000000C0uYgEAJ</v>
      </c>
      <c r="L413" s="408" t="s">
        <v>1084</v>
      </c>
      <c r="M413" s="158"/>
      <c r="N413" s="79"/>
      <c r="AI413" s="5"/>
      <c r="AJ413" s="5"/>
      <c r="AK413" s="237"/>
    </row>
    <row r="414" spans="1:37" ht="18.75" customHeight="1" thickBot="1" x14ac:dyDescent="0.25">
      <c r="A414" s="76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68"/>
      <c r="AK414" s="237"/>
    </row>
    <row r="415" spans="1:37" ht="18.75" customHeight="1" x14ac:dyDescent="0.2">
      <c r="AK415" s="237"/>
    </row>
    <row r="420" spans="1:1" x14ac:dyDescent="0.2">
      <c r="A420" s="78" t="s">
        <v>143</v>
      </c>
    </row>
  </sheetData>
  <sheetProtection sheet="1" objects="1" scenarios="1" formatColumns="0" formatRows="0" sort="0" autoFilter="0"/>
  <mergeCells count="4">
    <mergeCell ref="A2:O2"/>
    <mergeCell ref="A1:O1"/>
    <mergeCell ref="A6:Y6"/>
    <mergeCell ref="A91:E91"/>
  </mergeCells>
  <conditionalFormatting sqref="A93:C413">
    <cfRule type="expression" dxfId="15" priority="2">
      <formula>MOD($A93,2)=0</formula>
    </cfRule>
    <cfRule type="expression" dxfId="14" priority="3">
      <formula>MOD($A93,2)=1</formula>
    </cfRule>
  </conditionalFormatting>
  <dataValidations count="7">
    <dataValidation type="list" allowBlank="1" showInputMessage="1" showErrorMessage="1" sqref="B8:B88">
      <formula1>Coverage_Module</formula1>
    </dataValidation>
    <dataValidation type="list" allowBlank="1" showInputMessage="1" showErrorMessage="1" sqref="C8:C88">
      <formula1>OFFSET(INDIRECT("WPTM_Intervention[#Headers]"),MATCH(B8,INDIRECT("WPTM_Intervention[Modules]"),0),18,COUNTIF(INDIRECT("WPTM_Intervention[Modules]"),B8),1)</formula1>
    </dataValidation>
    <dataValidation type="list" allowBlank="1" showInputMessage="1" showErrorMessage="1" sqref="E8:E88">
      <formula1>ResponsiblePR</formula1>
    </dataValidation>
    <dataValidation type="decimal" allowBlank="1" showInputMessage="1" showErrorMessage="1" errorTitle="X-Author for Excel" error="Please enter a valid numeric value. Valid range for Key Activity Milestone Number is -1E+18 to 1E+18." promptTitle="X-Author for Excel" sqref="A8:A88 A93:A413">
      <formula1>-1000000000000000000</formula1>
      <formula2>1000000000000000000</formula2>
    </dataValidation>
    <dataValidation type="custom" allowBlank="1" showInputMessage="1" showErrorMessage="1" errorTitle="X-Author for Excel" error="Id and Lookup fields are not editable." promptTitle="X-Author for Excel" sqref="Q8:Q88 T8:V88 G93:G413 K93:L413">
      <formula1>""</formula1>
    </dataValidation>
    <dataValidation type="list" allowBlank="1" showInputMessage="1" showErrorMessage="1" errorTitle="X-Author for Excel" error="Please select either TRUE or FALSE from the dropdown." promptTitle="X-Author for Excel" sqref="R8:S88 I93:J413">
      <formula1>"TRUE,FALSE"</formula1>
    </dataValidation>
    <dataValidation type="date" allowBlank="1" showInputMessage="1" showErrorMessage="1" errorTitle="X-Author for Excel" error="Please enter a valid date." promptTitle="X-Author for Excel" sqref="H93:H413">
      <formula1>1</formula1>
      <formula2>767376</formula2>
    </dataValidation>
  </dataValidations>
  <hyperlinks>
    <hyperlink ref="B4" location="'WPTM - Section F'!A6" display="Work Plan tracking Measures"/>
    <hyperlink ref="C4" location="_d8b44ed0_a865_499e_aa2c_09925ed64c24" display="Milestone targets"/>
    <hyperlink ref="A420" location="'WPTM - Section F'!A4" display="'WPTM - Section F'!A4"/>
  </hyperlinks>
  <pageMargins left="0.7" right="0.7" top="0.75" bottom="0.75" header="0.3" footer="0.3"/>
  <pageSetup paperSize="8" scale="41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6BD51C-FAB7-456B-922B-5FAE5AC357B5}">
            <xm:f>INDEX('Overview - Section A'!$E$43:$E$48,MATCH($G93,'Overview - Section A'!$I$43:$I$48,0))&gt;'Overview - Section A'!$E$8</xm:f>
            <x14:dxf>
              <font>
                <color theme="0" tint="-0.24994659260841701"/>
              </font>
              <fill>
                <patternFill>
                  <bgColor theme="0" tint="-0.24994659260841701"/>
                </patternFill>
              </fill>
            </x14:dxf>
          </x14:cfRule>
          <xm:sqref>A93:E414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'Overview - Section A'!$AO$25:$AO$40</xm:f>
          </x14:formula1>
          <xm:sqref>G8:M88</xm:sqref>
        </x14:dataValidation>
        <x14:dataValidation type="list" allowBlank="1" showInputMessage="1" showErrorMessage="1">
          <x14:formula1>
            <xm:f>IF('Reference Records'!$B$152&lt;&gt;"",'Reference Records'!$B$152,OFFSET('Reference Records'!$A$157,1,0,MATCH("*",'Reference Records'!$A$157:$A$1000,-1)-1,1))</xm:f>
          </x14:formula1>
          <xm:sqref>W8:W88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>
    <pageSetUpPr fitToPage="1"/>
  </sheetPr>
  <dimension ref="A1:AR196"/>
  <sheetViews>
    <sheetView zoomScale="25" zoomScaleNormal="25" zoomScaleSheetLayoutView="40" zoomScalePageLayoutView="25" workbookViewId="0">
      <selection activeCell="U8" sqref="U8"/>
    </sheetView>
  </sheetViews>
  <sheetFormatPr baseColWidth="10" defaultColWidth="9" defaultRowHeight="16" x14ac:dyDescent="0.2"/>
  <cols>
    <col min="1" max="1" width="9.1640625" style="277" customWidth="1"/>
    <col min="2" max="2" width="40.83203125" style="277" customWidth="1"/>
    <col min="3" max="3" width="47.6640625" style="277" customWidth="1"/>
    <col min="4" max="4" width="39.1640625" style="277" customWidth="1"/>
    <col min="5" max="5" width="21.83203125" style="277" customWidth="1"/>
    <col min="6" max="7" width="18.6640625" style="277" customWidth="1"/>
    <col min="8" max="8" width="27" style="277" customWidth="1"/>
    <col min="9" max="9" width="19.83203125" style="277" customWidth="1"/>
    <col min="10" max="35" width="17.6640625" style="277" customWidth="1"/>
    <col min="36" max="36" width="93" style="277" customWidth="1"/>
    <col min="37" max="42" width="9" style="276"/>
    <col min="43" max="16384" width="9" style="277"/>
  </cols>
  <sheetData>
    <row r="1" spans="1:44" ht="36" x14ac:dyDescent="0.25">
      <c r="A1" s="490" t="s">
        <v>226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  <c r="T1" s="490"/>
      <c r="U1" s="490"/>
      <c r="V1" s="490"/>
      <c r="W1" s="490"/>
      <c r="X1" s="490"/>
      <c r="Y1" s="490"/>
      <c r="Z1" s="490"/>
      <c r="AA1" s="490"/>
      <c r="AB1" s="490"/>
      <c r="AC1" s="490"/>
      <c r="AD1" s="490"/>
      <c r="AE1" s="490"/>
      <c r="AF1" s="490"/>
      <c r="AG1" s="490"/>
      <c r="AH1" s="490"/>
      <c r="AI1" s="490"/>
      <c r="AJ1" s="490"/>
      <c r="AQ1" s="276"/>
      <c r="AR1" s="276"/>
    </row>
    <row r="2" spans="1:44" ht="33.75" x14ac:dyDescent="0.25">
      <c r="A2" s="491" t="str">
        <f>'Overview - Section A'!A1:D1</f>
        <v>Funding Application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2"/>
      <c r="X2" s="492"/>
      <c r="Y2" s="492"/>
      <c r="Z2" s="492"/>
      <c r="AA2" s="492"/>
      <c r="AB2" s="492"/>
      <c r="AC2" s="492"/>
      <c r="AD2" s="492"/>
      <c r="AE2" s="492"/>
      <c r="AF2" s="492"/>
      <c r="AG2" s="492"/>
      <c r="AH2" s="492"/>
      <c r="AI2" s="492"/>
      <c r="AJ2" s="492"/>
      <c r="AQ2" s="276"/>
      <c r="AR2" s="276"/>
    </row>
    <row r="3" spans="1:44" ht="46.5" x14ac:dyDescent="0.25">
      <c r="A3" s="493" t="s">
        <v>223</v>
      </c>
      <c r="B3" s="494"/>
      <c r="C3" s="494"/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  <c r="P3" s="494"/>
      <c r="Q3" s="494"/>
      <c r="R3" s="494"/>
      <c r="S3" s="494"/>
      <c r="T3" s="494"/>
      <c r="U3" s="494"/>
      <c r="V3" s="494"/>
      <c r="W3" s="494"/>
      <c r="X3" s="494"/>
      <c r="Y3" s="494"/>
      <c r="Z3" s="494"/>
      <c r="AA3" s="494"/>
      <c r="AB3" s="494"/>
      <c r="AC3" s="494"/>
      <c r="AD3" s="494"/>
      <c r="AE3" s="494"/>
      <c r="AF3" s="494"/>
      <c r="AG3" s="494"/>
      <c r="AH3" s="494"/>
      <c r="AI3" s="494"/>
      <c r="AJ3" s="494"/>
      <c r="AQ3" s="276"/>
      <c r="AR3" s="276"/>
    </row>
    <row r="4" spans="1:44" ht="16.5" thickBot="1" x14ac:dyDescent="0.3">
      <c r="A4" s="278"/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8"/>
      <c r="AB4" s="278"/>
      <c r="AC4" s="278"/>
      <c r="AD4" s="278"/>
      <c r="AE4" s="278"/>
      <c r="AF4" s="278"/>
      <c r="AG4" s="278"/>
      <c r="AH4" s="278"/>
      <c r="AI4" s="278"/>
      <c r="AJ4" s="278"/>
      <c r="AQ4" s="276"/>
      <c r="AR4" s="276"/>
    </row>
    <row r="5" spans="1:44" ht="108" customHeight="1" thickBot="1" x14ac:dyDescent="0.3">
      <c r="A5" s="278"/>
      <c r="B5" s="218" t="str">
        <f>'Overview - Section A'!A5</f>
        <v>Country/Applicant</v>
      </c>
      <c r="C5" s="216" t="str">
        <f>'Overview - Section A'!E5</f>
        <v>Lao (Peoples Democratic Republic)</v>
      </c>
      <c r="D5" s="279"/>
      <c r="E5" s="501" t="str">
        <f>'Overview - Section A'!E24</f>
        <v>Principal Recipient Name (Select PRs that have previously had Grants with the Global Fund)</v>
      </c>
      <c r="F5" s="502"/>
      <c r="G5" s="502"/>
      <c r="H5" s="503"/>
      <c r="I5" s="504" t="str">
        <f>'Overview - Section A'!K24</f>
        <v>New Principal Recipient Name (use if the entity has never been a Global Fund PR or does not appear in dropdown list in previous column)</v>
      </c>
      <c r="J5" s="502"/>
      <c r="K5" s="502"/>
      <c r="L5" s="503"/>
      <c r="M5" s="279"/>
      <c r="N5" s="279"/>
      <c r="O5" s="482" t="str">
        <f>'Overview - Section A'!A41</f>
        <v>Periods</v>
      </c>
      <c r="P5" s="483"/>
      <c r="Q5" s="483"/>
      <c r="R5" s="505"/>
      <c r="S5" s="279"/>
      <c r="T5" s="279"/>
      <c r="U5" s="279"/>
      <c r="V5" s="279"/>
      <c r="W5" s="279"/>
      <c r="X5" s="279"/>
      <c r="Y5" s="279"/>
      <c r="Z5" s="279"/>
      <c r="AA5" s="279"/>
      <c r="AB5" s="278"/>
      <c r="AC5" s="278"/>
      <c r="AD5" s="278"/>
      <c r="AE5" s="278"/>
      <c r="AF5" s="278"/>
      <c r="AG5" s="278"/>
      <c r="AH5" s="278"/>
      <c r="AI5" s="278"/>
      <c r="AJ5" s="278"/>
      <c r="AQ5" s="276"/>
      <c r="AR5" s="276"/>
    </row>
    <row r="6" spans="1:44" ht="31" thickBot="1" x14ac:dyDescent="0.25">
      <c r="A6" s="278"/>
      <c r="B6" s="218" t="str">
        <f>'Overview - Section A'!A6</f>
        <v>Application Name</v>
      </c>
      <c r="C6" s="216" t="str">
        <f>'Overview - Section A'!E6</f>
        <v>FR735-LAO-T</v>
      </c>
      <c r="D6" s="280">
        <v>1</v>
      </c>
      <c r="E6" s="498" t="str">
        <f>IFERROR(IF(INDEX('Overview - Section A'!E$25:E$35,MATCH('Print View'!D6,'Overview - Section A'!$A$25:$A$35,0))&lt;&gt;0,(INDEX('Overview - Section A'!$E$25:$E$35,MATCH('Print View'!D6,'Overview - Section A'!$A$25:$A$35,0))),""),"")</f>
        <v>Ministry of Health of the Lao People's Democratic Republic</v>
      </c>
      <c r="F6" s="499"/>
      <c r="G6" s="499"/>
      <c r="H6" s="500"/>
      <c r="I6" s="498" t="str">
        <f>IFERROR(IF(INDEX('Overview - Section A'!K$25:K$35,MATCH('Print View'!D6,'Overview - Section A'!$A$25:$A$35,0))&lt;&gt;0,(INDEX('Overview - Section A'!K$25:K$35,MATCH('Print View'!D6,'Overview - Section A'!$A$25:$A$35,0))),""),"")</f>
        <v/>
      </c>
      <c r="J6" s="499"/>
      <c r="K6" s="499"/>
      <c r="L6" s="500"/>
      <c r="M6" s="279"/>
      <c r="N6" s="280">
        <v>2</v>
      </c>
      <c r="O6" s="506">
        <f>IFERROR(IF(INDEX('Overview - Section A'!A$43:A$48,MATCH('Print View'!$N6,'Overview - Section A'!$B$43:$B$48,0))&lt;&gt;0,(INDEX('Overview - Section A'!A$43:A$48,MATCH('Print View'!$N6,'Overview - Section A'!$B$43:$B$48,0))),""),"")</f>
        <v>43101</v>
      </c>
      <c r="P6" s="507"/>
      <c r="Q6" s="508">
        <f>IFERROR(IF(INDEX('Overview - Section A'!E$43:E$48,MATCH('Print View'!$N6,'Overview - Section A'!$B$43:$B$48,0))&lt;&gt;0,(INDEX('Overview - Section A'!E$43:E$48,MATCH('Print View'!$N6,'Overview - Section A'!$B$43:$B$48,0))),""),"")</f>
        <v>43465</v>
      </c>
      <c r="R6" s="509"/>
      <c r="S6" s="279"/>
      <c r="T6" s="279"/>
      <c r="U6" s="279"/>
      <c r="V6" s="279"/>
      <c r="W6" s="279"/>
      <c r="X6" s="279"/>
      <c r="Y6" s="279"/>
      <c r="Z6" s="279"/>
      <c r="AA6" s="279"/>
      <c r="AB6" s="278"/>
      <c r="AC6" s="278"/>
      <c r="AD6" s="278"/>
      <c r="AE6" s="278"/>
      <c r="AF6" s="278"/>
      <c r="AG6" s="278"/>
      <c r="AH6" s="278"/>
      <c r="AI6" s="278"/>
      <c r="AJ6" s="278"/>
      <c r="AQ6" s="276"/>
      <c r="AR6" s="276"/>
    </row>
    <row r="7" spans="1:44" ht="91" thickBot="1" x14ac:dyDescent="0.25">
      <c r="A7" s="278"/>
      <c r="B7" s="218" t="str">
        <f>'Overview - Section A'!A7</f>
        <v>Proposed Implementation Period Start Date</v>
      </c>
      <c r="C7" s="217">
        <f>'Overview - Section A'!E7</f>
        <v>43101</v>
      </c>
      <c r="D7" s="280">
        <v>2</v>
      </c>
      <c r="E7" s="495" t="str">
        <f>IFERROR(IF(INDEX('Overview - Section A'!E$25:E$35,MATCH('Print View'!D7,'Overview - Section A'!$A$25:$A$35,0))&lt;&gt;0,(INDEX('Overview - Section A'!$E$25:$E$35,MATCH('Print View'!D7,'Overview - Section A'!$A$25:$A$35,0))),""),"")</f>
        <v/>
      </c>
      <c r="F7" s="496"/>
      <c r="G7" s="496"/>
      <c r="H7" s="497"/>
      <c r="I7" s="495" t="str">
        <f>IFERROR(IF(INDEX('Overview - Section A'!K$25:K$35,MATCH('Print View'!D7,'Overview - Section A'!$A$25:$A$35,0))&lt;&gt;0,(INDEX('Overview - Section A'!K$25:K$35,MATCH('Print View'!D7,'Overview - Section A'!$A$25:$A$35,0))),""),"")</f>
        <v/>
      </c>
      <c r="J7" s="496"/>
      <c r="K7" s="496"/>
      <c r="L7" s="497"/>
      <c r="M7" s="279"/>
      <c r="N7" s="280">
        <v>3</v>
      </c>
      <c r="O7" s="517">
        <f>IFERROR(IF(INDEX('Overview - Section A'!A$43:A$48,MATCH('Print View'!$N7,'Overview - Section A'!$B$43:$B$48,0))&lt;&gt;0,(INDEX('Overview - Section A'!A$43:A$48,MATCH('Print View'!$N7,'Overview - Section A'!$B$43:$B$48,0))),""),"")</f>
        <v>43466</v>
      </c>
      <c r="P7" s="518"/>
      <c r="Q7" s="515">
        <f>IFERROR(IF(INDEX('Overview - Section A'!E$43:E$48,MATCH('Print View'!$N7,'Overview - Section A'!$B$43:$B$48,0))&lt;&gt;0,(INDEX('Overview - Section A'!E$43:E$48,MATCH('Print View'!$N7,'Overview - Section A'!$B$43:$B$48,0))),""),"")</f>
        <v>43830</v>
      </c>
      <c r="R7" s="516"/>
      <c r="S7" s="279"/>
      <c r="T7" s="279"/>
      <c r="U7" s="279"/>
      <c r="V7" s="279"/>
      <c r="W7" s="279"/>
      <c r="X7" s="279"/>
      <c r="Y7" s="279"/>
      <c r="Z7" s="279"/>
      <c r="AA7" s="279"/>
      <c r="AB7" s="278"/>
      <c r="AC7" s="278"/>
      <c r="AD7" s="278"/>
      <c r="AE7" s="278"/>
      <c r="AF7" s="278"/>
      <c r="AG7" s="278"/>
      <c r="AH7" s="278"/>
      <c r="AI7" s="278"/>
      <c r="AJ7" s="278"/>
      <c r="AQ7" s="276"/>
      <c r="AR7" s="276"/>
    </row>
    <row r="8" spans="1:44" ht="91" thickBot="1" x14ac:dyDescent="0.25">
      <c r="A8" s="278"/>
      <c r="B8" s="218" t="str">
        <f>'Overview - Section A'!A8</f>
        <v>Proposed Implementation Period End Date</v>
      </c>
      <c r="C8" s="217">
        <f>'Overview - Section A'!E8</f>
        <v>44196</v>
      </c>
      <c r="D8" s="280">
        <v>3</v>
      </c>
      <c r="E8" s="498" t="str">
        <f>IFERROR(IF(INDEX('Overview - Section A'!E$25:E$35,MATCH('Print View'!D8,'Overview - Section A'!$A$25:$A$35,0))&lt;&gt;0,(INDEX('Overview - Section A'!$E$25:$E$35,MATCH('Print View'!D8,'Overview - Section A'!$A$25:$A$35,0))),""),"")</f>
        <v/>
      </c>
      <c r="F8" s="499"/>
      <c r="G8" s="499"/>
      <c r="H8" s="500"/>
      <c r="I8" s="498" t="str">
        <f>IFERROR(IF(INDEX('Overview - Section A'!K$25:K$35,MATCH('Print View'!D8,'Overview - Section A'!$A$25:$A$35,0))&lt;&gt;0,(INDEX('Overview - Section A'!K$25:K$35,MATCH('Print View'!D8,'Overview - Section A'!$A$25:$A$35,0))),""),"")</f>
        <v/>
      </c>
      <c r="J8" s="499"/>
      <c r="K8" s="499"/>
      <c r="L8" s="500"/>
      <c r="M8" s="279"/>
      <c r="N8" s="280">
        <v>4</v>
      </c>
      <c r="O8" s="512">
        <f>IFERROR(IF(INDEX('Overview - Section A'!A$43:A$48,MATCH('Print View'!$N8,'Overview - Section A'!$B$43:$B$48,0))&lt;&gt;0,(INDEX('Overview - Section A'!A$43:A$48,MATCH('Print View'!$N8,'Overview - Section A'!$B$43:$B$48,0))),""),"")</f>
        <v>43831</v>
      </c>
      <c r="P8" s="513"/>
      <c r="Q8" s="510">
        <f>IFERROR(IF(INDEX('Overview - Section A'!E$43:E$48,MATCH('Print View'!$N8,'Overview - Section A'!$B$43:$B$48,0))&lt;&gt;0,(INDEX('Overview - Section A'!E$43:E$48,MATCH('Print View'!$N8,'Overview - Section A'!$B$43:$B$48,0))),""),"")</f>
        <v>44196</v>
      </c>
      <c r="R8" s="511"/>
      <c r="S8" s="279"/>
      <c r="T8" s="279"/>
      <c r="U8" s="279"/>
      <c r="V8" s="279"/>
      <c r="W8" s="279"/>
      <c r="X8" s="279"/>
      <c r="Y8" s="279"/>
      <c r="Z8" s="279"/>
      <c r="AA8" s="279"/>
      <c r="AB8" s="278"/>
      <c r="AC8" s="278"/>
      <c r="AD8" s="278"/>
      <c r="AE8" s="278"/>
      <c r="AF8" s="278"/>
      <c r="AG8" s="278"/>
      <c r="AH8" s="278"/>
      <c r="AI8" s="278"/>
      <c r="AJ8" s="278"/>
      <c r="AQ8" s="276"/>
      <c r="AR8" s="276"/>
    </row>
    <row r="9" spans="1:44" ht="91" thickBot="1" x14ac:dyDescent="0.25">
      <c r="A9" s="278"/>
      <c r="B9" s="218" t="str">
        <f>'Overview - Section A'!A9</f>
        <v>Allocation Utilization Period Start Date</v>
      </c>
      <c r="C9" s="217">
        <f>'Overview - Section A'!E9</f>
        <v>43101</v>
      </c>
      <c r="D9" s="280">
        <v>4</v>
      </c>
      <c r="E9" s="495" t="str">
        <f>IFERROR(IF(INDEX('Overview - Section A'!E$25:E$35,MATCH('Print View'!D9,'Overview - Section A'!$A$25:$A$35,0))&lt;&gt;0,(INDEX('Overview - Section A'!$E$25:$E$35,MATCH('Print View'!D9,'Overview - Section A'!$A$25:$A$35,0))),""),"")</f>
        <v/>
      </c>
      <c r="F9" s="496"/>
      <c r="G9" s="496"/>
      <c r="H9" s="497"/>
      <c r="I9" s="495" t="str">
        <f>IFERROR(IF(INDEX('Overview - Section A'!K$25:K$35,MATCH('Print View'!D9,'Overview - Section A'!$A$25:$A$35,0))&lt;&gt;0,(INDEX('Overview - Section A'!K$25:K$35,MATCH('Print View'!D9,'Overview - Section A'!$A$25:$A$35,0))),""),"")</f>
        <v/>
      </c>
      <c r="J9" s="496"/>
      <c r="K9" s="496"/>
      <c r="L9" s="497"/>
      <c r="M9" s="279"/>
      <c r="N9" s="280">
        <v>5</v>
      </c>
      <c r="O9" s="517">
        <f>IFERROR(IF(INDEX('Overview - Section A'!A$43:A$48,MATCH('Print View'!$N9,'Overview - Section A'!$B$43:$B$48,0))&lt;&gt;0,(INDEX('Overview - Section A'!A$43:A$48,MATCH('Print View'!$N9,'Overview - Section A'!$B$43:$B$48,0))),""),"")</f>
        <v>44197</v>
      </c>
      <c r="P9" s="518"/>
      <c r="Q9" s="515">
        <f>IFERROR(IF(INDEX('Overview - Section A'!E$43:E$48,MATCH('Print View'!$N9,'Overview - Section A'!$B$43:$B$48,0))&lt;&gt;0,(INDEX('Overview - Section A'!E$43:E$48,MATCH('Print View'!$N9,'Overview - Section A'!$B$43:$B$48,0))),""),"")</f>
        <v>44561</v>
      </c>
      <c r="R9" s="516"/>
      <c r="S9" s="279"/>
      <c r="T9" s="279"/>
      <c r="U9" s="279"/>
      <c r="V9" s="279"/>
      <c r="W9" s="279"/>
      <c r="X9" s="279"/>
      <c r="Y9" s="279"/>
      <c r="Z9" s="279"/>
      <c r="AA9" s="279"/>
      <c r="AB9" s="278"/>
      <c r="AC9" s="278"/>
      <c r="AD9" s="278"/>
      <c r="AE9" s="278"/>
      <c r="AF9" s="278"/>
      <c r="AG9" s="278"/>
      <c r="AH9" s="278"/>
      <c r="AI9" s="278"/>
      <c r="AJ9" s="278"/>
      <c r="AQ9" s="276"/>
      <c r="AR9" s="276"/>
    </row>
    <row r="10" spans="1:44" ht="91" thickBot="1" x14ac:dyDescent="0.25">
      <c r="A10" s="278"/>
      <c r="B10" s="218" t="str">
        <f>'Overview - Section A'!A10</f>
        <v>Allocation Utilization Period End Date</v>
      </c>
      <c r="C10" s="217">
        <f>'Overview - Section A'!E10</f>
        <v>44196</v>
      </c>
      <c r="D10" s="280">
        <v>5</v>
      </c>
      <c r="E10" s="498" t="str">
        <f>IFERROR(IF(INDEX('Overview - Section A'!E$25:E$35,MATCH('Print View'!D10,'Overview - Section A'!$A$25:$A$35,0))&lt;&gt;0,(INDEX('Overview - Section A'!$E$25:$E$35,MATCH('Print View'!D10,'Overview - Section A'!$A$25:$A$35,0))),""),"")</f>
        <v/>
      </c>
      <c r="F10" s="499"/>
      <c r="G10" s="499"/>
      <c r="H10" s="500"/>
      <c r="I10" s="498" t="str">
        <f>IFERROR(IF(INDEX('Overview - Section A'!K$25:K$35,MATCH('Print View'!D10,'Overview - Section A'!$A$25:$A$35,0))&lt;&gt;0,(INDEX('Overview - Section A'!K$25:K$35,MATCH('Print View'!D10,'Overview - Section A'!$A$25:$A$35,0))),""),"")</f>
        <v/>
      </c>
      <c r="J10" s="499"/>
      <c r="K10" s="499"/>
      <c r="L10" s="500"/>
      <c r="M10" s="279"/>
      <c r="N10" s="280">
        <v>6</v>
      </c>
      <c r="O10" s="512" t="str">
        <f>IFERROR(IF(INDEX('Overview - Section A'!A$43:A$48,MATCH('Print View'!$N10,'Overview - Section A'!$B$43:$B$48,0))&lt;&gt;0,(INDEX('Overview - Section A'!A$43:A$48,MATCH('Print View'!$N10,'Overview - Section A'!$B$43:$B$48,0))),""),"")</f>
        <v/>
      </c>
      <c r="P10" s="513"/>
      <c r="Q10" s="510" t="str">
        <f>IFERROR(IF(INDEX('Overview - Section A'!E$43:E$48,MATCH('Print View'!$N10,'Overview - Section A'!$B$43:$B$48,0))&lt;&gt;0,(INDEX('Overview - Section A'!E$43:E$48,MATCH('Print View'!$N10,'Overview - Section A'!$B$43:$B$48,0))),""),"")</f>
        <v/>
      </c>
      <c r="R10" s="511"/>
      <c r="S10" s="279"/>
      <c r="T10" s="279"/>
      <c r="U10" s="279"/>
      <c r="V10" s="279"/>
      <c r="W10" s="279"/>
      <c r="X10" s="279"/>
      <c r="Y10" s="279"/>
      <c r="Z10" s="279"/>
      <c r="AA10" s="279"/>
      <c r="AB10" s="278"/>
      <c r="AC10" s="278"/>
      <c r="AD10" s="278"/>
      <c r="AE10" s="278"/>
      <c r="AF10" s="278"/>
      <c r="AG10" s="278"/>
      <c r="AH10" s="278"/>
      <c r="AI10" s="278"/>
      <c r="AJ10" s="278"/>
      <c r="AQ10" s="276"/>
      <c r="AR10" s="276"/>
    </row>
    <row r="11" spans="1:44" ht="31" thickBot="1" x14ac:dyDescent="0.25">
      <c r="A11" s="278"/>
      <c r="B11" s="279"/>
      <c r="C11" s="279"/>
      <c r="D11" s="280">
        <v>6</v>
      </c>
      <c r="E11" s="495" t="str">
        <f>IFERROR(IF(INDEX('Overview - Section A'!E$25:E$35,MATCH('Print View'!D11,'Overview - Section A'!$A$25:$A$35,0))&lt;&gt;0,(INDEX('Overview - Section A'!$E$25:$E$35,MATCH('Print View'!D11,'Overview - Section A'!$A$25:$A$35,0))),""),"")</f>
        <v/>
      </c>
      <c r="F11" s="496"/>
      <c r="G11" s="496"/>
      <c r="H11" s="497"/>
      <c r="I11" s="495" t="str">
        <f>IFERROR(IF(INDEX('Overview - Section A'!K$25:K$35,MATCH('Print View'!D11,'Overview - Section A'!$A$25:$A$35,0))&lt;&gt;0,(INDEX('Overview - Section A'!K$25:K$35,MATCH('Print View'!D11,'Overview - Section A'!$A$25:$A$35,0))),""),"")</f>
        <v/>
      </c>
      <c r="J11" s="496"/>
      <c r="K11" s="496"/>
      <c r="L11" s="497"/>
      <c r="M11" s="279"/>
      <c r="N11" s="280">
        <v>7</v>
      </c>
      <c r="O11" s="512" t="str">
        <f>IFERROR(IF(INDEX('Overview - Section A'!A$43:A$48,MATCH('Print View'!$N11,'Overview - Section A'!$B$43:$B$48,0))&lt;&gt;0,(INDEX('Overview - Section A'!A$43:A$48,MATCH('Print View'!$N11,'Overview - Section A'!$B$43:$B$48,0))),""),"")</f>
        <v/>
      </c>
      <c r="P11" s="513"/>
      <c r="Q11" s="510" t="str">
        <f>IFERROR(IF(INDEX('Overview - Section A'!E$43:E$48,MATCH('Print View'!$N11,'Overview - Section A'!$B$43:$B$48,0))&lt;&gt;0,(INDEX('Overview - Section A'!E$43:E$48,MATCH('Print View'!$N11,'Overview - Section A'!$B$43:$B$48,0))),""),"")</f>
        <v/>
      </c>
      <c r="R11" s="511"/>
      <c r="S11" s="279"/>
      <c r="T11" s="279"/>
      <c r="U11" s="279"/>
      <c r="V11" s="279"/>
      <c r="W11" s="279"/>
      <c r="X11" s="279"/>
      <c r="Y11" s="279"/>
      <c r="Z11" s="279"/>
      <c r="AA11" s="279"/>
      <c r="AB11" s="278"/>
      <c r="AC11" s="278"/>
      <c r="AD11" s="278"/>
      <c r="AE11" s="278"/>
      <c r="AF11" s="278"/>
      <c r="AG11" s="278"/>
      <c r="AH11" s="278"/>
      <c r="AI11" s="278"/>
      <c r="AJ11" s="278"/>
      <c r="AQ11" s="276"/>
      <c r="AR11" s="276"/>
    </row>
    <row r="12" spans="1:44" ht="31" thickBot="1" x14ac:dyDescent="0.25">
      <c r="A12" s="278"/>
      <c r="B12" s="279"/>
      <c r="C12" s="279"/>
      <c r="D12" s="280">
        <v>7</v>
      </c>
      <c r="E12" s="498" t="str">
        <f>IFERROR(IF(INDEX('Overview - Section A'!E$25:E$35,MATCH('Print View'!D12,'Overview - Section A'!$A$25:$A$35,0))&lt;&gt;0,(INDEX('Overview - Section A'!$E$25:$E$35,MATCH('Print View'!D12,'Overview - Section A'!$A$25:$A$35,0))),""),"")</f>
        <v/>
      </c>
      <c r="F12" s="499"/>
      <c r="G12" s="499"/>
      <c r="H12" s="500"/>
      <c r="I12" s="498" t="str">
        <f>IFERROR(IF(INDEX('Overview - Section A'!K$25:K$35,MATCH('Print View'!D12,'Overview - Section A'!$A$25:$A$35,0))&lt;&gt;0,(INDEX('Overview - Section A'!K$25:K$35,MATCH('Print View'!D12,'Overview - Section A'!$A$25:$A$35,0))),""),"")</f>
        <v/>
      </c>
      <c r="J12" s="499"/>
      <c r="K12" s="499"/>
      <c r="L12" s="500"/>
      <c r="M12" s="279"/>
      <c r="N12" s="280">
        <v>8</v>
      </c>
      <c r="O12" s="517" t="str">
        <f>IFERROR(IF(INDEX('Overview - Section A'!A$43:A$48,MATCH('Print View'!$N12,'Overview - Section A'!$B$43:$B$48,0))&lt;&gt;0,(INDEX('Overview - Section A'!A$43:A$48,MATCH('Print View'!$N12,'Overview - Section A'!$B$43:$B$48,0))),""),"")</f>
        <v/>
      </c>
      <c r="P12" s="518"/>
      <c r="Q12" s="515" t="str">
        <f>IFERROR(IF(INDEX('Overview - Section A'!E$43:E$48,MATCH('Print View'!$N12,'Overview - Section A'!$B$43:$B$48,0))&lt;&gt;0,(INDEX('Overview - Section A'!E$43:E$48,MATCH('Print View'!$N12,'Overview - Section A'!$B$43:$B$48,0))),""),"")</f>
        <v/>
      </c>
      <c r="R12" s="516"/>
      <c r="S12" s="279"/>
      <c r="T12" s="279"/>
      <c r="U12" s="279"/>
      <c r="V12" s="279"/>
      <c r="W12" s="279"/>
      <c r="X12" s="279"/>
      <c r="Y12" s="279"/>
      <c r="Z12" s="279"/>
      <c r="AA12" s="279"/>
      <c r="AB12" s="278"/>
      <c r="AC12" s="278"/>
      <c r="AD12" s="278"/>
      <c r="AE12" s="278"/>
      <c r="AF12" s="278"/>
      <c r="AG12" s="278"/>
      <c r="AH12" s="278"/>
      <c r="AI12" s="278"/>
      <c r="AJ12" s="278"/>
      <c r="AQ12" s="276"/>
      <c r="AR12" s="276"/>
    </row>
    <row r="13" spans="1:44" ht="31" thickBot="1" x14ac:dyDescent="0.25">
      <c r="A13" s="278"/>
      <c r="B13" s="279"/>
      <c r="C13" s="279"/>
      <c r="D13" s="280">
        <v>8</v>
      </c>
      <c r="E13" s="495" t="str">
        <f>IFERROR(IF(INDEX('Overview - Section A'!E$25:E$35,MATCH('Print View'!D13,'Overview - Section A'!$A$25:$A$35,0))&lt;&gt;0,(INDEX('Overview - Section A'!$E$25:$E$35,MATCH('Print View'!D13,'Overview - Section A'!$A$25:$A$35,0))),""),"")</f>
        <v/>
      </c>
      <c r="F13" s="496"/>
      <c r="G13" s="496"/>
      <c r="H13" s="497"/>
      <c r="I13" s="495" t="str">
        <f>IFERROR(IF(INDEX('Overview - Section A'!K$25:K$35,MATCH('Print View'!D13,'Overview - Section A'!$A$25:$A$35,0))&lt;&gt;0,(INDEX('Overview - Section A'!K$25:K$35,MATCH('Print View'!D13,'Overview - Section A'!$A$25:$A$35,0))),""),"")</f>
        <v/>
      </c>
      <c r="J13" s="496"/>
      <c r="K13" s="496"/>
      <c r="L13" s="497"/>
      <c r="M13" s="279"/>
      <c r="N13" s="280">
        <v>9</v>
      </c>
      <c r="O13" s="519" t="str">
        <f>IFERROR(IF(INDEX('Overview - Section A'!A$43:A$48,MATCH('Print View'!$N13,'Overview - Section A'!$B$43:$B$48,0))&lt;&gt;0,(INDEX('Overview - Section A'!A$43:A$48,MATCH('Print View'!$N13,'Overview - Section A'!$B$43:$B$48,0))),""),"")</f>
        <v/>
      </c>
      <c r="P13" s="520"/>
      <c r="Q13" s="530" t="str">
        <f>IFERROR(IF(INDEX('Overview - Section A'!E$43:E$48,MATCH('Print View'!$N13,'Overview - Section A'!$B$43:$B$48,0))&lt;&gt;0,(INDEX('Overview - Section A'!E$43:E$48,MATCH('Print View'!$N13,'Overview - Section A'!$B$43:$B$48,0))),""),"")</f>
        <v/>
      </c>
      <c r="R13" s="531"/>
      <c r="S13" s="279"/>
      <c r="T13" s="279"/>
      <c r="U13" s="279"/>
      <c r="V13" s="279"/>
      <c r="W13" s="279"/>
      <c r="X13" s="279"/>
      <c r="Y13" s="279"/>
      <c r="Z13" s="279"/>
      <c r="AA13" s="279"/>
      <c r="AB13" s="278"/>
      <c r="AC13" s="278"/>
      <c r="AD13" s="278"/>
      <c r="AE13" s="278"/>
      <c r="AF13" s="278"/>
      <c r="AG13" s="278"/>
      <c r="AH13" s="278"/>
      <c r="AI13" s="278"/>
      <c r="AJ13" s="278"/>
      <c r="AQ13" s="276"/>
      <c r="AR13" s="276"/>
    </row>
    <row r="14" spans="1:44" ht="31" thickBot="1" x14ac:dyDescent="0.25">
      <c r="A14" s="278"/>
      <c r="B14" s="279"/>
      <c r="C14" s="279"/>
      <c r="D14" s="280">
        <v>9</v>
      </c>
      <c r="E14" s="498" t="str">
        <f>IFERROR(IF(INDEX('Overview - Section A'!E$25:E$35,MATCH('Print View'!D14,'Overview - Section A'!$A$25:$A$35,0))&lt;&gt;0,(INDEX('Overview - Section A'!$E$25:$E$35,MATCH('Print View'!D14,'Overview - Section A'!$A$25:$A$35,0))),""),"")</f>
        <v/>
      </c>
      <c r="F14" s="499"/>
      <c r="G14" s="499"/>
      <c r="H14" s="500"/>
      <c r="I14" s="498" t="str">
        <f>IFERROR(IF(INDEX('Overview - Section A'!K$25:K$35,MATCH('Print View'!D14,'Overview - Section A'!$A$25:$A$35,0))&lt;&gt;0,(INDEX('Overview - Section A'!K$25:K$35,MATCH('Print View'!D14,'Overview - Section A'!$A$25:$A$35,0))),""),"")</f>
        <v/>
      </c>
      <c r="J14" s="499"/>
      <c r="K14" s="499"/>
      <c r="L14" s="500"/>
      <c r="M14" s="279"/>
      <c r="N14" s="279"/>
      <c r="O14" s="279"/>
      <c r="P14" s="279"/>
      <c r="Q14" s="279"/>
      <c r="R14" s="279"/>
      <c r="S14" s="279"/>
      <c r="T14" s="279"/>
      <c r="U14" s="279"/>
      <c r="V14" s="279"/>
      <c r="W14" s="279"/>
      <c r="X14" s="279"/>
      <c r="Y14" s="279"/>
      <c r="Z14" s="279"/>
      <c r="AA14" s="279"/>
      <c r="AB14" s="278"/>
      <c r="AC14" s="278"/>
      <c r="AD14" s="278"/>
      <c r="AE14" s="278"/>
      <c r="AF14" s="278"/>
      <c r="AG14" s="278"/>
      <c r="AH14" s="278"/>
      <c r="AI14" s="278"/>
      <c r="AJ14" s="278"/>
      <c r="AQ14" s="276"/>
      <c r="AR14" s="276"/>
    </row>
    <row r="15" spans="1:44" ht="30" x14ac:dyDescent="0.25">
      <c r="A15" s="278"/>
      <c r="B15" s="279"/>
      <c r="C15" s="279"/>
      <c r="D15" s="279"/>
      <c r="E15" s="279"/>
      <c r="F15" s="279"/>
      <c r="G15" s="279"/>
      <c r="H15" s="279"/>
      <c r="I15" s="279"/>
      <c r="J15" s="279"/>
      <c r="K15" s="279"/>
      <c r="L15" s="279"/>
      <c r="M15" s="279"/>
      <c r="N15" s="279"/>
      <c r="O15" s="279"/>
      <c r="P15" s="279"/>
      <c r="Q15" s="279"/>
      <c r="R15" s="279"/>
      <c r="S15" s="279"/>
      <c r="T15" s="279"/>
      <c r="U15" s="279"/>
      <c r="V15" s="279"/>
      <c r="W15" s="279"/>
      <c r="X15" s="279"/>
      <c r="Y15" s="279"/>
      <c r="Z15" s="279"/>
      <c r="AA15" s="279"/>
      <c r="AB15" s="278"/>
      <c r="AC15" s="278"/>
      <c r="AD15" s="278"/>
      <c r="AE15" s="278"/>
      <c r="AF15" s="278"/>
      <c r="AG15" s="278"/>
      <c r="AH15" s="278"/>
      <c r="AI15" s="278"/>
      <c r="AJ15" s="278"/>
      <c r="AQ15" s="276"/>
      <c r="AR15" s="276"/>
    </row>
    <row r="16" spans="1:44" ht="30.75" thickBot="1" x14ac:dyDescent="0.3">
      <c r="A16" s="278"/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279"/>
      <c r="U16" s="279"/>
      <c r="V16" s="279"/>
      <c r="W16" s="279"/>
      <c r="X16" s="279"/>
      <c r="Y16" s="279"/>
      <c r="Z16" s="279"/>
      <c r="AA16" s="279"/>
      <c r="AB16" s="278"/>
      <c r="AC16" s="278"/>
      <c r="AD16" s="278"/>
      <c r="AE16" s="278"/>
      <c r="AF16" s="278"/>
      <c r="AG16" s="278"/>
      <c r="AH16" s="278"/>
      <c r="AI16" s="278"/>
      <c r="AJ16" s="278"/>
      <c r="AQ16" s="276"/>
      <c r="AR16" s="276"/>
    </row>
    <row r="17" spans="1:44" ht="45" x14ac:dyDescent="0.2">
      <c r="A17" s="278"/>
      <c r="B17" s="527" t="str">
        <f>'Overview - Section A'!A54</f>
        <v>Goals</v>
      </c>
      <c r="C17" s="528"/>
      <c r="D17" s="528"/>
      <c r="E17" s="528"/>
      <c r="F17" s="528"/>
      <c r="G17" s="528"/>
      <c r="H17" s="528"/>
      <c r="I17" s="528"/>
      <c r="J17" s="528"/>
      <c r="K17" s="528"/>
      <c r="L17" s="529"/>
      <c r="M17" s="279"/>
      <c r="N17" s="279"/>
      <c r="O17" s="527" t="str">
        <f>'Overview - Section A'!A72</f>
        <v>Objectives</v>
      </c>
      <c r="P17" s="528"/>
      <c r="Q17" s="528"/>
      <c r="R17" s="528"/>
      <c r="S17" s="528"/>
      <c r="T17" s="528"/>
      <c r="U17" s="528"/>
      <c r="V17" s="528"/>
      <c r="W17" s="528"/>
      <c r="X17" s="528"/>
      <c r="Y17" s="528"/>
      <c r="Z17" s="528"/>
      <c r="AA17" s="529"/>
      <c r="AB17" s="278"/>
      <c r="AC17" s="278"/>
      <c r="AD17" s="278"/>
      <c r="AE17" s="278"/>
      <c r="AF17" s="278"/>
      <c r="AG17" s="278"/>
      <c r="AH17" s="278"/>
      <c r="AI17" s="278"/>
      <c r="AJ17" s="278"/>
      <c r="AQ17" s="276"/>
      <c r="AR17" s="276"/>
    </row>
    <row r="18" spans="1:44" ht="30" x14ac:dyDescent="0.2">
      <c r="A18" s="276">
        <v>1</v>
      </c>
      <c r="B18" s="521" t="str">
        <f>IFERROR(IF(INDEX('Overview - Section A'!$E$56:$E$69,MATCH('Print View'!$A18,'Overview - Section A'!$A$56:$A$69,0))&lt;&gt;0,INDEX('Overview - Section A'!$E$56:$E$69,MATCH('Print View'!$A18,'Overview - Section A'!$A$56:$A$69,0)),""),"")</f>
        <v>To reduce th eburden of tuberculosis in Lao PDR and to reach the targets of the WHO END TB strategy</v>
      </c>
      <c r="C18" s="522"/>
      <c r="D18" s="522"/>
      <c r="E18" s="522"/>
      <c r="F18" s="522"/>
      <c r="G18" s="522"/>
      <c r="H18" s="522"/>
      <c r="I18" s="522"/>
      <c r="J18" s="522"/>
      <c r="K18" s="522"/>
      <c r="L18" s="523"/>
      <c r="M18" s="281"/>
      <c r="N18" s="281"/>
      <c r="O18" s="521" t="str">
        <f>IFERROR(IF(INDEX('Overview - Section A'!$E$74:$E$87,MATCH('Print View'!$A18,'Overview - Section A'!$A$74:$A$87,0))&lt;&gt;0,INDEX('Overview - Section A'!$E$74:$E$87,MATCH('Print View'!$A18,'Overview - Section A'!$A$74:$A$87,0)),""),"")</f>
        <v>Achieve universal and equitable access to TB diagnosis and treatment for all people suffering from TB</v>
      </c>
      <c r="P18" s="522"/>
      <c r="Q18" s="522"/>
      <c r="R18" s="522"/>
      <c r="S18" s="522"/>
      <c r="T18" s="522"/>
      <c r="U18" s="522"/>
      <c r="V18" s="522"/>
      <c r="W18" s="522"/>
      <c r="X18" s="522"/>
      <c r="Y18" s="522"/>
      <c r="Z18" s="522"/>
      <c r="AA18" s="523"/>
      <c r="AB18" s="278"/>
      <c r="AC18" s="278"/>
      <c r="AD18" s="278"/>
      <c r="AE18" s="278"/>
      <c r="AF18" s="278"/>
      <c r="AG18" s="278"/>
      <c r="AH18" s="278"/>
      <c r="AI18" s="278"/>
      <c r="AJ18" s="278"/>
      <c r="AQ18" s="276"/>
      <c r="AR18" s="276"/>
    </row>
    <row r="19" spans="1:44" ht="30" x14ac:dyDescent="0.2">
      <c r="A19" s="276">
        <v>2</v>
      </c>
      <c r="B19" s="524" t="str">
        <f>IFERROR(IF(INDEX('Overview - Section A'!$E$56:$E$69,MATCH('Print View'!$A19,'Overview - Section A'!$A$56:$A$69,0))&lt;&gt;0,INDEX('Overview - Section A'!$E$56:$E$69,MATCH('Print View'!$A19,'Overview - Section A'!$A$56:$A$69,0)),""),"")</f>
        <v/>
      </c>
      <c r="C19" s="525"/>
      <c r="D19" s="525"/>
      <c r="E19" s="525"/>
      <c r="F19" s="525"/>
      <c r="G19" s="525"/>
      <c r="H19" s="525"/>
      <c r="I19" s="525"/>
      <c r="J19" s="525"/>
      <c r="K19" s="525"/>
      <c r="L19" s="526"/>
      <c r="M19" s="281"/>
      <c r="N19" s="281"/>
      <c r="O19" s="524" t="str">
        <f>IFERROR(IF(INDEX('Overview - Section A'!$E$74:$E$87,MATCH('Print View'!$A19,'Overview - Section A'!$A$74:$A$87,0))&lt;&gt;0,INDEX('Overview - Section A'!$E$74:$E$87,MATCH('Print View'!$A19,'Overview - Section A'!$A$74:$A$87,0)),""),"")</f>
        <v>Manage drug resistant tuberculosis</v>
      </c>
      <c r="P19" s="525"/>
      <c r="Q19" s="525"/>
      <c r="R19" s="525"/>
      <c r="S19" s="525"/>
      <c r="T19" s="525"/>
      <c r="U19" s="525"/>
      <c r="V19" s="525"/>
      <c r="W19" s="525"/>
      <c r="X19" s="525"/>
      <c r="Y19" s="525"/>
      <c r="Z19" s="525"/>
      <c r="AA19" s="526"/>
      <c r="AB19" s="278"/>
      <c r="AC19" s="278"/>
      <c r="AD19" s="278"/>
      <c r="AE19" s="278"/>
      <c r="AF19" s="278"/>
      <c r="AG19" s="278"/>
      <c r="AH19" s="278"/>
      <c r="AI19" s="278"/>
      <c r="AJ19" s="278"/>
      <c r="AQ19" s="276"/>
      <c r="AR19" s="276"/>
    </row>
    <row r="20" spans="1:44" ht="30" x14ac:dyDescent="0.2">
      <c r="A20" s="276">
        <v>3</v>
      </c>
      <c r="B20" s="521" t="str">
        <f>IFERROR(IF(INDEX('Overview - Section A'!$E$56:$E$69,MATCH('Print View'!$A20,'Overview - Section A'!$A$56:$A$69,0))&lt;&gt;0,INDEX('Overview - Section A'!$E$56:$E$69,MATCH('Print View'!$A20,'Overview - Section A'!$A$56:$A$69,0)),""),"")</f>
        <v/>
      </c>
      <c r="C20" s="522"/>
      <c r="D20" s="522"/>
      <c r="E20" s="522"/>
      <c r="F20" s="522"/>
      <c r="G20" s="522"/>
      <c r="H20" s="522"/>
      <c r="I20" s="522"/>
      <c r="J20" s="522"/>
      <c r="K20" s="522"/>
      <c r="L20" s="523"/>
      <c r="M20" s="281"/>
      <c r="N20" s="281"/>
      <c r="O20" s="521" t="str">
        <f>IFERROR(IF(INDEX('Overview - Section A'!$E$74:$E$87,MATCH('Print View'!$A20,'Overview - Section A'!$A$74:$A$87,0))&lt;&gt;0,INDEX('Overview - Section A'!$E$74:$E$87,MATCH('Print View'!$A20,'Overview - Section A'!$A$74:$A$87,0)),""),"")</f>
        <v>Strengthen TB/HIV collaborative activities</v>
      </c>
      <c r="P20" s="522"/>
      <c r="Q20" s="522"/>
      <c r="R20" s="522"/>
      <c r="S20" s="522"/>
      <c r="T20" s="522"/>
      <c r="U20" s="522"/>
      <c r="V20" s="522"/>
      <c r="W20" s="522"/>
      <c r="X20" s="522"/>
      <c r="Y20" s="522"/>
      <c r="Z20" s="522"/>
      <c r="AA20" s="523"/>
      <c r="AB20" s="278"/>
      <c r="AC20" s="278"/>
      <c r="AD20" s="278"/>
      <c r="AE20" s="278"/>
      <c r="AF20" s="278"/>
      <c r="AG20" s="278"/>
      <c r="AH20" s="278"/>
      <c r="AI20" s="278"/>
      <c r="AJ20" s="278"/>
      <c r="AQ20" s="276"/>
      <c r="AR20" s="276"/>
    </row>
    <row r="21" spans="1:44" ht="30" x14ac:dyDescent="0.2">
      <c r="A21" s="276">
        <v>4</v>
      </c>
      <c r="B21" s="524" t="str">
        <f>IFERROR(IF(INDEX('Overview - Section A'!$E$56:$E$69,MATCH('Print View'!$A21,'Overview - Section A'!$A$56:$A$69,0))&lt;&gt;0,INDEX('Overview - Section A'!$E$56:$E$69,MATCH('Print View'!$A21,'Overview - Section A'!$A$56:$A$69,0)),""),"")</f>
        <v/>
      </c>
      <c r="C21" s="525"/>
      <c r="D21" s="525"/>
      <c r="E21" s="525"/>
      <c r="F21" s="525"/>
      <c r="G21" s="525"/>
      <c r="H21" s="525"/>
      <c r="I21" s="525"/>
      <c r="J21" s="525"/>
      <c r="K21" s="525"/>
      <c r="L21" s="526"/>
      <c r="M21" s="281"/>
      <c r="N21" s="281"/>
      <c r="O21" s="524" t="str">
        <f>IFERROR(IF(INDEX('Overview - Section A'!$E$74:$E$87,MATCH('Print View'!$A21,'Overview - Section A'!$A$74:$A$87,0))&lt;&gt;0,INDEX('Overview - Section A'!$E$74:$E$87,MATCH('Print View'!$A21,'Overview - Section A'!$A$74:$A$87,0)),""),"")</f>
        <v>Streamline the management of TB program in resilient and sustainable system for health (RSSH)</v>
      </c>
      <c r="P21" s="525"/>
      <c r="Q21" s="525"/>
      <c r="R21" s="525"/>
      <c r="S21" s="525"/>
      <c r="T21" s="525"/>
      <c r="U21" s="525"/>
      <c r="V21" s="525"/>
      <c r="W21" s="525"/>
      <c r="X21" s="525"/>
      <c r="Y21" s="525"/>
      <c r="Z21" s="525"/>
      <c r="AA21" s="526"/>
      <c r="AB21" s="278"/>
      <c r="AC21" s="278"/>
      <c r="AD21" s="278"/>
      <c r="AE21" s="278"/>
      <c r="AF21" s="278"/>
      <c r="AG21" s="278"/>
      <c r="AH21" s="278"/>
      <c r="AI21" s="278"/>
      <c r="AJ21" s="278"/>
      <c r="AQ21" s="276"/>
      <c r="AR21" s="276"/>
    </row>
    <row r="22" spans="1:44" ht="30" x14ac:dyDescent="0.2">
      <c r="A22" s="276">
        <v>5</v>
      </c>
      <c r="B22" s="521" t="str">
        <f>IFERROR(IF(INDEX('Overview - Section A'!$E$56:$E$69,MATCH('Print View'!$A22,'Overview - Section A'!$A$56:$A$69,0))&lt;&gt;0,INDEX('Overview - Section A'!$E$56:$E$69,MATCH('Print View'!$A22,'Overview - Section A'!$A$56:$A$69,0)),""),"")</f>
        <v/>
      </c>
      <c r="C22" s="522"/>
      <c r="D22" s="522"/>
      <c r="E22" s="522"/>
      <c r="F22" s="522"/>
      <c r="G22" s="522"/>
      <c r="H22" s="522"/>
      <c r="I22" s="522"/>
      <c r="J22" s="522"/>
      <c r="K22" s="522"/>
      <c r="L22" s="523"/>
      <c r="M22" s="281"/>
      <c r="N22" s="281"/>
      <c r="O22" s="521" t="str">
        <f>IFERROR(IF(INDEX('Overview - Section A'!$E$74:$E$87,MATCH('Print View'!$A22,'Overview - Section A'!$A$74:$A$87,0))&lt;&gt;0,INDEX('Overview - Section A'!$E$74:$E$87,MATCH('Print View'!$A22,'Overview - Section A'!$A$74:$A$87,0)),""),"")</f>
        <v/>
      </c>
      <c r="P22" s="522"/>
      <c r="Q22" s="522"/>
      <c r="R22" s="522"/>
      <c r="S22" s="522"/>
      <c r="T22" s="522"/>
      <c r="U22" s="522"/>
      <c r="V22" s="522"/>
      <c r="W22" s="522"/>
      <c r="X22" s="522"/>
      <c r="Y22" s="522"/>
      <c r="Z22" s="522"/>
      <c r="AA22" s="523"/>
      <c r="AB22" s="278"/>
      <c r="AC22" s="278"/>
      <c r="AD22" s="278"/>
      <c r="AE22" s="278"/>
      <c r="AF22" s="278"/>
      <c r="AG22" s="278"/>
      <c r="AH22" s="278"/>
      <c r="AI22" s="278"/>
      <c r="AJ22" s="278"/>
      <c r="AQ22" s="276"/>
      <c r="AR22" s="276"/>
    </row>
    <row r="23" spans="1:44" ht="30" x14ac:dyDescent="0.2">
      <c r="A23" s="276">
        <v>6</v>
      </c>
      <c r="B23" s="524" t="str">
        <f>IFERROR(IF(INDEX('Overview - Section A'!$E$56:$E$69,MATCH('Print View'!$A23,'Overview - Section A'!$A$56:$A$69,0))&lt;&gt;0,INDEX('Overview - Section A'!$E$56:$E$69,MATCH('Print View'!$A23,'Overview - Section A'!$A$56:$A$69,0)),""),"")</f>
        <v/>
      </c>
      <c r="C23" s="525"/>
      <c r="D23" s="525"/>
      <c r="E23" s="525"/>
      <c r="F23" s="525"/>
      <c r="G23" s="525"/>
      <c r="H23" s="525"/>
      <c r="I23" s="525"/>
      <c r="J23" s="525"/>
      <c r="K23" s="525"/>
      <c r="L23" s="526"/>
      <c r="M23" s="281"/>
      <c r="N23" s="281"/>
      <c r="O23" s="524" t="str">
        <f>IFERROR(IF(INDEX('Overview - Section A'!$E$74:$E$87,MATCH('Print View'!$A23,'Overview - Section A'!$A$74:$A$87,0))&lt;&gt;0,INDEX('Overview - Section A'!$E$74:$E$87,MATCH('Print View'!$A23,'Overview - Section A'!$A$74:$A$87,0)),""),"")</f>
        <v/>
      </c>
      <c r="P23" s="525"/>
      <c r="Q23" s="525"/>
      <c r="R23" s="525"/>
      <c r="S23" s="525"/>
      <c r="T23" s="525"/>
      <c r="U23" s="525"/>
      <c r="V23" s="525"/>
      <c r="W23" s="525"/>
      <c r="X23" s="525"/>
      <c r="Y23" s="525"/>
      <c r="Z23" s="525"/>
      <c r="AA23" s="526"/>
      <c r="AB23" s="278"/>
      <c r="AC23" s="278"/>
      <c r="AD23" s="278"/>
      <c r="AE23" s="278"/>
      <c r="AF23" s="278"/>
      <c r="AG23" s="278"/>
      <c r="AH23" s="278"/>
      <c r="AI23" s="278"/>
      <c r="AJ23" s="278"/>
      <c r="AQ23" s="276"/>
      <c r="AR23" s="276"/>
    </row>
    <row r="24" spans="1:44" ht="30" x14ac:dyDescent="0.2">
      <c r="A24" s="276">
        <v>7</v>
      </c>
      <c r="B24" s="521" t="str">
        <f>IFERROR(IF(INDEX('Overview - Section A'!$E$56:$E$69,MATCH('Print View'!$A24,'Overview - Section A'!$A$56:$A$69,0))&lt;&gt;0,INDEX('Overview - Section A'!$E$56:$E$69,MATCH('Print View'!$A24,'Overview - Section A'!$A$56:$A$69,0)),""),"")</f>
        <v/>
      </c>
      <c r="C24" s="522"/>
      <c r="D24" s="522"/>
      <c r="E24" s="522"/>
      <c r="F24" s="522"/>
      <c r="G24" s="522"/>
      <c r="H24" s="522"/>
      <c r="I24" s="522"/>
      <c r="J24" s="522"/>
      <c r="K24" s="522"/>
      <c r="L24" s="523"/>
      <c r="M24" s="281"/>
      <c r="N24" s="281"/>
      <c r="O24" s="521" t="str">
        <f>IFERROR(IF(INDEX('Overview - Section A'!$E$74:$E$87,MATCH('Print View'!$A24,'Overview - Section A'!$A$74:$A$87,0))&lt;&gt;0,INDEX('Overview - Section A'!$E$74:$E$87,MATCH('Print View'!$A24,'Overview - Section A'!$A$74:$A$87,0)),""),"")</f>
        <v/>
      </c>
      <c r="P24" s="522"/>
      <c r="Q24" s="522"/>
      <c r="R24" s="522"/>
      <c r="S24" s="522"/>
      <c r="T24" s="522"/>
      <c r="U24" s="522"/>
      <c r="V24" s="522"/>
      <c r="W24" s="522"/>
      <c r="X24" s="522"/>
      <c r="Y24" s="522"/>
      <c r="Z24" s="522"/>
      <c r="AA24" s="523"/>
      <c r="AB24" s="278"/>
      <c r="AC24" s="278"/>
      <c r="AD24" s="278"/>
      <c r="AE24" s="278"/>
      <c r="AF24" s="278"/>
      <c r="AG24" s="278"/>
      <c r="AH24" s="278"/>
      <c r="AI24" s="278"/>
      <c r="AJ24" s="278"/>
      <c r="AQ24" s="276"/>
      <c r="AR24" s="276"/>
    </row>
    <row r="25" spans="1:44" ht="30" x14ac:dyDescent="0.2">
      <c r="A25" s="276">
        <v>8</v>
      </c>
      <c r="B25" s="524" t="str">
        <f>IFERROR(IF(INDEX('Overview - Section A'!$E$56:$E$69,MATCH('Print View'!$A25,'Overview - Section A'!$A$56:$A$69,0))&lt;&gt;0,INDEX('Overview - Section A'!$E$56:$E$69,MATCH('Print View'!$A25,'Overview - Section A'!$A$56:$A$69,0)),""),"")</f>
        <v/>
      </c>
      <c r="C25" s="525"/>
      <c r="D25" s="525"/>
      <c r="E25" s="525"/>
      <c r="F25" s="525"/>
      <c r="G25" s="525"/>
      <c r="H25" s="525"/>
      <c r="I25" s="525"/>
      <c r="J25" s="525"/>
      <c r="K25" s="525"/>
      <c r="L25" s="526"/>
      <c r="M25" s="281"/>
      <c r="N25" s="281"/>
      <c r="O25" s="524" t="str">
        <f>IFERROR(IF(INDEX('Overview - Section A'!$E$74:$E$87,MATCH('Print View'!$A25,'Overview - Section A'!$A$74:$A$87,0))&lt;&gt;0,INDEX('Overview - Section A'!$E$74:$E$87,MATCH('Print View'!$A25,'Overview - Section A'!$A$74:$A$87,0)),""),"")</f>
        <v/>
      </c>
      <c r="P25" s="525"/>
      <c r="Q25" s="525"/>
      <c r="R25" s="525"/>
      <c r="S25" s="525"/>
      <c r="T25" s="525"/>
      <c r="U25" s="525"/>
      <c r="V25" s="525"/>
      <c r="W25" s="525"/>
      <c r="X25" s="525"/>
      <c r="Y25" s="525"/>
      <c r="Z25" s="525"/>
      <c r="AA25" s="526"/>
      <c r="AB25" s="278"/>
      <c r="AC25" s="278"/>
      <c r="AD25" s="278"/>
      <c r="AE25" s="278"/>
      <c r="AF25" s="278"/>
      <c r="AG25" s="278"/>
      <c r="AH25" s="278"/>
      <c r="AI25" s="278"/>
      <c r="AJ25" s="278"/>
      <c r="AQ25" s="276"/>
      <c r="AR25" s="276"/>
    </row>
    <row r="26" spans="1:44" ht="30" x14ac:dyDescent="0.2">
      <c r="A26" s="276">
        <v>9</v>
      </c>
      <c r="B26" s="521" t="str">
        <f>IFERROR(IF(INDEX('Overview - Section A'!$E$56:$E$69,MATCH('Print View'!$A26,'Overview - Section A'!$A$56:$A$69,0))&lt;&gt;0,INDEX('Overview - Section A'!$E$56:$E$69,MATCH('Print View'!$A26,'Overview - Section A'!$A$56:$A$69,0)),""),"")</f>
        <v/>
      </c>
      <c r="C26" s="522"/>
      <c r="D26" s="522"/>
      <c r="E26" s="522"/>
      <c r="F26" s="522"/>
      <c r="G26" s="522"/>
      <c r="H26" s="522"/>
      <c r="I26" s="522"/>
      <c r="J26" s="522"/>
      <c r="K26" s="522"/>
      <c r="L26" s="523"/>
      <c r="M26" s="281"/>
      <c r="N26" s="281"/>
      <c r="O26" s="521" t="str">
        <f>IFERROR(IF(INDEX('Overview - Section A'!$E$74:$E$87,MATCH('Print View'!$A26,'Overview - Section A'!$A$74:$A$87,0))&lt;&gt;0,INDEX('Overview - Section A'!$E$74:$E$87,MATCH('Print View'!$A26,'Overview - Section A'!$A$74:$A$87,0)),""),"")</f>
        <v/>
      </c>
      <c r="P26" s="522"/>
      <c r="Q26" s="522"/>
      <c r="R26" s="522"/>
      <c r="S26" s="522"/>
      <c r="T26" s="522"/>
      <c r="U26" s="522"/>
      <c r="V26" s="522"/>
      <c r="W26" s="522"/>
      <c r="X26" s="522"/>
      <c r="Y26" s="522"/>
      <c r="Z26" s="522"/>
      <c r="AA26" s="523"/>
      <c r="AB26" s="278"/>
      <c r="AC26" s="278"/>
      <c r="AD26" s="278"/>
      <c r="AE26" s="278"/>
      <c r="AF26" s="278"/>
      <c r="AG26" s="278"/>
      <c r="AH26" s="278"/>
      <c r="AI26" s="278"/>
      <c r="AJ26" s="278"/>
      <c r="AQ26" s="276"/>
      <c r="AR26" s="276"/>
    </row>
    <row r="27" spans="1:44" ht="30" x14ac:dyDescent="0.2">
      <c r="A27" s="276">
        <v>10</v>
      </c>
      <c r="B27" s="524" t="str">
        <f>IFERROR(IF(INDEX('Overview - Section A'!$E$56:$E$69,MATCH('Print View'!$A27,'Overview - Section A'!$A$56:$A$69,0))&lt;&gt;0,INDEX('Overview - Section A'!$E$56:$E$69,MATCH('Print View'!$A27,'Overview - Section A'!$A$56:$A$69,0)),""),"")</f>
        <v/>
      </c>
      <c r="C27" s="525"/>
      <c r="D27" s="525"/>
      <c r="E27" s="525"/>
      <c r="F27" s="525"/>
      <c r="G27" s="525"/>
      <c r="H27" s="525"/>
      <c r="I27" s="525"/>
      <c r="J27" s="525"/>
      <c r="K27" s="525"/>
      <c r="L27" s="526"/>
      <c r="M27" s="281"/>
      <c r="N27" s="281"/>
      <c r="O27" s="524" t="str">
        <f>IFERROR(IF(INDEX('Overview - Section A'!$E$74:$E$87,MATCH('Print View'!$A27,'Overview - Section A'!$A$74:$A$87,0))&lt;&gt;0,INDEX('Overview - Section A'!$E$74:$E$87,MATCH('Print View'!$A27,'Overview - Section A'!$A$74:$A$87,0)),""),"")</f>
        <v/>
      </c>
      <c r="P27" s="525"/>
      <c r="Q27" s="525"/>
      <c r="R27" s="525"/>
      <c r="S27" s="525"/>
      <c r="T27" s="525"/>
      <c r="U27" s="525"/>
      <c r="V27" s="525"/>
      <c r="W27" s="525"/>
      <c r="X27" s="525"/>
      <c r="Y27" s="525"/>
      <c r="Z27" s="525"/>
      <c r="AA27" s="526"/>
      <c r="AB27" s="278"/>
      <c r="AC27" s="278"/>
      <c r="AD27" s="278"/>
      <c r="AE27" s="278"/>
      <c r="AF27" s="278"/>
      <c r="AG27" s="278"/>
      <c r="AH27" s="278"/>
      <c r="AI27" s="278"/>
      <c r="AJ27" s="278"/>
      <c r="AQ27" s="276"/>
      <c r="AR27" s="276"/>
    </row>
    <row r="28" spans="1:44" ht="30" x14ac:dyDescent="0.2">
      <c r="A28" s="276">
        <v>11</v>
      </c>
      <c r="B28" s="521" t="str">
        <f>IFERROR(IF(INDEX('Overview - Section A'!$E$56:$E$69,MATCH('Print View'!$A28,'Overview - Section A'!$A$56:$A$69,0))&lt;&gt;0,INDEX('Overview - Section A'!$E$56:$E$69,MATCH('Print View'!$A28,'Overview - Section A'!$A$56:$A$69,0)),""),"")</f>
        <v/>
      </c>
      <c r="C28" s="522"/>
      <c r="D28" s="522"/>
      <c r="E28" s="522"/>
      <c r="F28" s="522"/>
      <c r="G28" s="522"/>
      <c r="H28" s="522"/>
      <c r="I28" s="522"/>
      <c r="J28" s="522"/>
      <c r="K28" s="522"/>
      <c r="L28" s="523"/>
      <c r="M28" s="281"/>
      <c r="N28" s="281"/>
      <c r="O28" s="521" t="str">
        <f>IFERROR(IF(INDEX('Overview - Section A'!$E$74:$E$87,MATCH('Print View'!$A28,'Overview - Section A'!$A$74:$A$87,0))&lt;&gt;0,INDEX('Overview - Section A'!$E$74:$E$87,MATCH('Print View'!$A28,'Overview - Section A'!$A$74:$A$87,0)),""),"")</f>
        <v/>
      </c>
      <c r="P28" s="522"/>
      <c r="Q28" s="522"/>
      <c r="R28" s="522"/>
      <c r="S28" s="522"/>
      <c r="T28" s="522"/>
      <c r="U28" s="522"/>
      <c r="V28" s="522"/>
      <c r="W28" s="522"/>
      <c r="X28" s="522"/>
      <c r="Y28" s="522"/>
      <c r="Z28" s="522"/>
      <c r="AA28" s="523"/>
      <c r="AB28" s="278"/>
      <c r="AC28" s="278"/>
      <c r="AD28" s="278"/>
      <c r="AE28" s="278"/>
      <c r="AF28" s="278"/>
      <c r="AG28" s="278"/>
      <c r="AH28" s="278"/>
      <c r="AI28" s="278"/>
      <c r="AJ28" s="278"/>
      <c r="AQ28" s="276"/>
      <c r="AR28" s="276"/>
    </row>
    <row r="29" spans="1:44" ht="30" x14ac:dyDescent="0.2">
      <c r="A29" s="276">
        <v>12</v>
      </c>
      <c r="B29" s="524" t="str">
        <f>IFERROR(IF(INDEX('Overview - Section A'!$E$56:$E$69,MATCH('Print View'!$A29,'Overview - Section A'!$A$56:$A$69,0))&lt;&gt;0,INDEX('Overview - Section A'!$E$56:$E$69,MATCH('Print View'!$A29,'Overview - Section A'!$A$56:$A$69,0)),""),"")</f>
        <v/>
      </c>
      <c r="C29" s="525"/>
      <c r="D29" s="525"/>
      <c r="E29" s="525"/>
      <c r="F29" s="525"/>
      <c r="G29" s="525"/>
      <c r="H29" s="525"/>
      <c r="I29" s="525"/>
      <c r="J29" s="525"/>
      <c r="K29" s="525"/>
      <c r="L29" s="526"/>
      <c r="M29" s="281"/>
      <c r="N29" s="281"/>
      <c r="O29" s="524" t="str">
        <f>IFERROR(IF(INDEX('Overview - Section A'!$E$74:$E$87,MATCH('Print View'!$A29,'Overview - Section A'!$A$74:$A$87,0))&lt;&gt;0,INDEX('Overview - Section A'!$E$74:$E$87,MATCH('Print View'!$A29,'Overview - Section A'!$A$74:$A$87,0)),""),"")</f>
        <v/>
      </c>
      <c r="P29" s="525"/>
      <c r="Q29" s="525"/>
      <c r="R29" s="525"/>
      <c r="S29" s="525"/>
      <c r="T29" s="525"/>
      <c r="U29" s="525"/>
      <c r="V29" s="525"/>
      <c r="W29" s="525"/>
      <c r="X29" s="525"/>
      <c r="Y29" s="525"/>
      <c r="Z29" s="525"/>
      <c r="AA29" s="526"/>
      <c r="AB29" s="278"/>
      <c r="AC29" s="278"/>
      <c r="AD29" s="278"/>
      <c r="AE29" s="278"/>
      <c r="AF29" s="278"/>
      <c r="AG29" s="278"/>
      <c r="AH29" s="278"/>
      <c r="AI29" s="278"/>
      <c r="AJ29" s="278"/>
      <c r="AQ29" s="276"/>
      <c r="AR29" s="276"/>
    </row>
    <row r="30" spans="1:44" x14ac:dyDescent="0.2">
      <c r="A30" s="278"/>
      <c r="B30" s="278"/>
      <c r="C30" s="278"/>
      <c r="D30" s="278"/>
      <c r="E30" s="278"/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278"/>
      <c r="S30" s="278"/>
      <c r="T30" s="278"/>
      <c r="U30" s="278"/>
      <c r="V30" s="278"/>
      <c r="W30" s="278"/>
      <c r="X30" s="278"/>
      <c r="Y30" s="278"/>
      <c r="Z30" s="278"/>
      <c r="AA30" s="278"/>
      <c r="AB30" s="278"/>
      <c r="AC30" s="278"/>
      <c r="AD30" s="278"/>
      <c r="AE30" s="278"/>
      <c r="AF30" s="278"/>
      <c r="AG30" s="278"/>
      <c r="AH30" s="278"/>
      <c r="AI30" s="278"/>
      <c r="AJ30" s="278"/>
      <c r="AQ30" s="276"/>
      <c r="AR30" s="276"/>
    </row>
    <row r="31" spans="1:44" x14ac:dyDescent="0.2">
      <c r="A31" s="278"/>
      <c r="B31" s="278"/>
      <c r="C31" s="278"/>
      <c r="D31" s="278"/>
      <c r="E31" s="278"/>
      <c r="F31" s="278"/>
      <c r="G31" s="278"/>
      <c r="H31" s="278"/>
      <c r="I31" s="278"/>
      <c r="J31" s="278"/>
      <c r="K31" s="278"/>
      <c r="L31" s="278"/>
      <c r="M31" s="278"/>
      <c r="N31" s="278"/>
      <c r="O31" s="278"/>
      <c r="P31" s="278"/>
      <c r="Q31" s="278"/>
      <c r="R31" s="278"/>
      <c r="S31" s="278"/>
      <c r="T31" s="278"/>
      <c r="U31" s="278"/>
      <c r="V31" s="278"/>
      <c r="W31" s="278"/>
      <c r="X31" s="278"/>
      <c r="Y31" s="278"/>
      <c r="Z31" s="278"/>
      <c r="AA31" s="278"/>
      <c r="AB31" s="278"/>
      <c r="AC31" s="278"/>
      <c r="AD31" s="278"/>
      <c r="AE31" s="278"/>
      <c r="AF31" s="278"/>
      <c r="AG31" s="278"/>
      <c r="AH31" s="278"/>
      <c r="AI31" s="278"/>
      <c r="AJ31" s="278"/>
      <c r="AQ31" s="276"/>
      <c r="AR31" s="276"/>
    </row>
    <row r="32" spans="1:44" x14ac:dyDescent="0.2">
      <c r="A32" s="278"/>
      <c r="B32" s="278"/>
      <c r="C32" s="278"/>
      <c r="D32" s="278"/>
      <c r="E32" s="278"/>
      <c r="F32" s="278"/>
      <c r="G32" s="278"/>
      <c r="H32" s="278"/>
      <c r="I32" s="278"/>
      <c r="J32" s="278"/>
      <c r="K32" s="278"/>
      <c r="L32" s="278"/>
      <c r="M32" s="278"/>
      <c r="N32" s="278"/>
      <c r="O32" s="278"/>
      <c r="P32" s="278"/>
      <c r="Q32" s="278"/>
      <c r="R32" s="278"/>
      <c r="S32" s="278"/>
      <c r="T32" s="278"/>
      <c r="U32" s="278"/>
      <c r="V32" s="278"/>
      <c r="W32" s="278"/>
      <c r="X32" s="278"/>
      <c r="Y32" s="278"/>
      <c r="Z32" s="278"/>
      <c r="AA32" s="278"/>
      <c r="AB32" s="278"/>
      <c r="AC32" s="278"/>
      <c r="AD32" s="278"/>
      <c r="AE32" s="278"/>
      <c r="AF32" s="278"/>
      <c r="AG32" s="278"/>
      <c r="AH32" s="278"/>
      <c r="AI32" s="278"/>
      <c r="AJ32" s="278"/>
      <c r="AQ32" s="276"/>
      <c r="AR32" s="276"/>
    </row>
    <row r="33" spans="1:44" ht="17" thickBot="1" x14ac:dyDescent="0.25">
      <c r="A33" s="278"/>
      <c r="B33" s="278"/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  <c r="N33" s="278"/>
      <c r="O33" s="278"/>
      <c r="P33" s="278"/>
      <c r="Q33" s="278"/>
      <c r="R33" s="278"/>
      <c r="S33" s="278"/>
      <c r="T33" s="278"/>
      <c r="U33" s="278"/>
      <c r="V33" s="278"/>
      <c r="W33" s="278"/>
      <c r="X33" s="278"/>
      <c r="Y33" s="278"/>
      <c r="Z33" s="278"/>
      <c r="AA33" s="278"/>
      <c r="AB33" s="278"/>
      <c r="AC33" s="278"/>
      <c r="AD33" s="278"/>
      <c r="AE33" s="278"/>
      <c r="AF33" s="278"/>
      <c r="AG33" s="278"/>
      <c r="AH33" s="278"/>
      <c r="AI33" s="278"/>
      <c r="AJ33" s="278"/>
      <c r="AQ33" s="276"/>
      <c r="AR33" s="276"/>
    </row>
    <row r="34" spans="1:44" ht="46" thickBot="1" x14ac:dyDescent="0.25">
      <c r="A34" s="532" t="str">
        <f>'Impact Indicators - Section B'!A7:J7</f>
        <v>Impact Indicators</v>
      </c>
      <c r="B34" s="533"/>
      <c r="C34" s="533"/>
      <c r="D34" s="533"/>
      <c r="E34" s="533"/>
      <c r="F34" s="533"/>
      <c r="G34" s="533"/>
      <c r="H34" s="533"/>
      <c r="I34" s="534"/>
      <c r="J34" s="282"/>
      <c r="K34" s="282"/>
      <c r="L34" s="282"/>
      <c r="M34" s="282"/>
      <c r="N34" s="282"/>
      <c r="O34" s="282"/>
      <c r="P34" s="282"/>
      <c r="Q34" s="282"/>
      <c r="R34" s="282"/>
      <c r="S34" s="282"/>
      <c r="T34" s="282"/>
      <c r="U34" s="282"/>
      <c r="V34" s="282"/>
      <c r="W34" s="282"/>
      <c r="X34" s="282"/>
      <c r="Y34" s="282"/>
      <c r="Z34" s="282"/>
      <c r="AA34" s="282"/>
      <c r="AB34" s="282"/>
      <c r="AC34" s="282"/>
      <c r="AD34" s="282"/>
      <c r="AE34" s="282"/>
      <c r="AF34" s="282"/>
      <c r="AG34" s="282"/>
      <c r="AH34" s="282"/>
      <c r="AI34" s="282"/>
      <c r="AJ34" s="282"/>
      <c r="AQ34" s="276"/>
      <c r="AR34" s="276"/>
    </row>
    <row r="35" spans="1:44" ht="17" thickBot="1" x14ac:dyDescent="0.25">
      <c r="A35" s="282"/>
      <c r="B35" s="282"/>
      <c r="C35" s="282"/>
      <c r="D35" s="282"/>
      <c r="E35" s="282"/>
      <c r="F35" s="282"/>
      <c r="G35" s="282"/>
      <c r="H35" s="282"/>
      <c r="I35" s="282"/>
      <c r="J35" s="282"/>
      <c r="K35" s="282"/>
      <c r="L35" s="282"/>
      <c r="M35" s="282"/>
      <c r="N35" s="282"/>
      <c r="O35" s="282"/>
      <c r="P35" s="282"/>
      <c r="Q35" s="282"/>
      <c r="R35" s="282"/>
      <c r="S35" s="282"/>
      <c r="T35" s="282"/>
      <c r="U35" s="282"/>
      <c r="V35" s="282"/>
      <c r="W35" s="282"/>
      <c r="X35" s="282"/>
      <c r="Y35" s="282"/>
      <c r="Z35" s="282"/>
      <c r="AA35" s="282"/>
      <c r="AB35" s="282"/>
      <c r="AC35" s="282"/>
      <c r="AD35" s="282"/>
      <c r="AE35" s="282"/>
      <c r="AF35" s="282"/>
      <c r="AG35" s="282"/>
      <c r="AH35" s="282"/>
      <c r="AI35" s="282"/>
      <c r="AJ35" s="282"/>
      <c r="AQ35" s="276"/>
      <c r="AR35" s="276"/>
    </row>
    <row r="36" spans="1:44" ht="31" thickBot="1" x14ac:dyDescent="0.25">
      <c r="A36" s="535" t="s">
        <v>225</v>
      </c>
      <c r="B36" s="539" t="str">
        <f>'Impact Indicators - Section B'!B8</f>
        <v>Standard Indicator</v>
      </c>
      <c r="C36" s="539" t="str">
        <f>'Impact Indicators - Section B'!C8</f>
        <v>Custom Indicator</v>
      </c>
      <c r="D36" s="539" t="str">
        <f>'Impact Indicators - Section B'!D8</f>
        <v>Baseline Value</v>
      </c>
      <c r="E36" s="539" t="str">
        <f>'Impact Indicators - Section B'!E8</f>
        <v>Baseline Year</v>
      </c>
      <c r="F36" s="597" t="str">
        <f>'Impact Indicators - Section B'!F8</f>
        <v>Baseline Source</v>
      </c>
      <c r="G36" s="541" t="str">
        <f>'Impact Indicators - Section B'!G8</f>
        <v>Required Disaggregation</v>
      </c>
      <c r="H36" s="539" t="str">
        <f>'Impact Indicators - Section B'!H8</f>
        <v>Responsible PR</v>
      </c>
      <c r="I36" s="537" t="str">
        <f>'Impact Indicators - Section B'!O8</f>
        <v>Country</v>
      </c>
      <c r="J36" s="581">
        <f>IFERROR(INDEX(YEAR('Overview - Section A'!A$43:A$48),MATCH('Print View'!$N$6,'Overview - Section A'!B$43:B$48,0)),"")</f>
        <v>2018</v>
      </c>
      <c r="K36" s="582"/>
      <c r="L36" s="582"/>
      <c r="M36" s="582"/>
      <c r="N36" s="583"/>
      <c r="O36" s="584">
        <f>IFERROR(J36+1,"")</f>
        <v>2019</v>
      </c>
      <c r="P36" s="585"/>
      <c r="Q36" s="585"/>
      <c r="R36" s="585"/>
      <c r="S36" s="586"/>
      <c r="T36" s="584">
        <f>IFERROR(O36+1,"")</f>
        <v>2020</v>
      </c>
      <c r="U36" s="585"/>
      <c r="V36" s="585"/>
      <c r="W36" s="585"/>
      <c r="X36" s="586"/>
      <c r="Y36" s="584">
        <f>IFERROR(T36+1,"")</f>
        <v>2021</v>
      </c>
      <c r="Z36" s="585"/>
      <c r="AA36" s="585"/>
      <c r="AB36" s="585"/>
      <c r="AC36" s="586"/>
      <c r="AD36" s="584">
        <f>IFERROR(Y36+1,"")</f>
        <v>2022</v>
      </c>
      <c r="AE36" s="585"/>
      <c r="AF36" s="585"/>
      <c r="AG36" s="585"/>
      <c r="AH36" s="586"/>
      <c r="AI36" s="219"/>
      <c r="AJ36" s="599" t="str">
        <f>'Impact Indicators - Section B'!P8</f>
        <v>Comments</v>
      </c>
      <c r="AQ36" s="276"/>
      <c r="AR36" s="276"/>
    </row>
    <row r="37" spans="1:44" ht="91" thickBot="1" x14ac:dyDescent="0.25">
      <c r="A37" s="545"/>
      <c r="B37" s="543"/>
      <c r="C37" s="543"/>
      <c r="D37" s="543"/>
      <c r="E37" s="543"/>
      <c r="F37" s="598"/>
      <c r="G37" s="542"/>
      <c r="H37" s="543"/>
      <c r="I37" s="544"/>
      <c r="J37" s="274" t="str">
        <f>'Impact Indicators - Section B'!D28</f>
        <v>Target N#</v>
      </c>
      <c r="K37" s="273" t="str">
        <f>'Impact Indicators - Section B'!E28</f>
        <v>Target D#</v>
      </c>
      <c r="L37" s="273" t="str">
        <f>'Impact Indicators - Section B'!F28</f>
        <v>Target %</v>
      </c>
      <c r="M37" s="273" t="str">
        <f>'Impact Indicators - Section B'!G28</f>
        <v>Report Due Date</v>
      </c>
      <c r="N37" s="226" t="str">
        <f>'Impact Indicators - Section B'!H28</f>
        <v>Mark if target is TBD?</v>
      </c>
      <c r="O37" s="274" t="str">
        <f>'Impact Indicators - Section B'!D28</f>
        <v>Target N#</v>
      </c>
      <c r="P37" s="273" t="str">
        <f>'Impact Indicators - Section B'!E28</f>
        <v>Target D#</v>
      </c>
      <c r="Q37" s="273" t="str">
        <f>'Impact Indicators - Section B'!F28</f>
        <v>Target %</v>
      </c>
      <c r="R37" s="273" t="str">
        <f>'Impact Indicators - Section B'!G28</f>
        <v>Report Due Date</v>
      </c>
      <c r="S37" s="226" t="str">
        <f>'Impact Indicators - Section B'!H28</f>
        <v>Mark if target is TBD?</v>
      </c>
      <c r="T37" s="274" t="str">
        <f>'Impact Indicators - Section B'!D28</f>
        <v>Target N#</v>
      </c>
      <c r="U37" s="273" t="str">
        <f>'Impact Indicators - Section B'!E28</f>
        <v>Target D#</v>
      </c>
      <c r="V37" s="273" t="str">
        <f>'Impact Indicators - Section B'!F28</f>
        <v>Target %</v>
      </c>
      <c r="W37" s="273" t="str">
        <f>'Impact Indicators - Section B'!G28</f>
        <v>Report Due Date</v>
      </c>
      <c r="X37" s="226" t="str">
        <f>'Impact Indicators - Section B'!H28</f>
        <v>Mark if target is TBD?</v>
      </c>
      <c r="Y37" s="274" t="str">
        <f>'Impact Indicators - Section B'!D28</f>
        <v>Target N#</v>
      </c>
      <c r="Z37" s="273" t="str">
        <f>'Impact Indicators - Section B'!E28</f>
        <v>Target D#</v>
      </c>
      <c r="AA37" s="273" t="str">
        <f>'Impact Indicators - Section B'!F28</f>
        <v>Target %</v>
      </c>
      <c r="AB37" s="273" t="str">
        <f>'Impact Indicators - Section B'!G28</f>
        <v>Report Due Date</v>
      </c>
      <c r="AC37" s="227" t="str">
        <f>'Impact Indicators - Section B'!H28</f>
        <v>Mark if target is TBD?</v>
      </c>
      <c r="AD37" s="274" t="str">
        <f>'Impact Indicators - Section B'!D28</f>
        <v>Target N#</v>
      </c>
      <c r="AE37" s="273" t="str">
        <f>'Impact Indicators - Section B'!E28</f>
        <v>Target D#</v>
      </c>
      <c r="AF37" s="273" t="str">
        <f>'Impact Indicators - Section B'!F28</f>
        <v>Target %</v>
      </c>
      <c r="AG37" s="273" t="str">
        <f>'Impact Indicators - Section B'!G28</f>
        <v>Report Due Date</v>
      </c>
      <c r="AH37" s="226" t="str">
        <f>'Impact Indicators - Section B'!H28</f>
        <v>Mark if target is TBD?</v>
      </c>
      <c r="AI37" s="220"/>
      <c r="AJ37" s="600"/>
      <c r="AQ37" s="276"/>
      <c r="AR37" s="276"/>
    </row>
    <row r="38" spans="1:44" s="285" customFormat="1" ht="210" x14ac:dyDescent="0.2">
      <c r="A38" s="212">
        <v>1</v>
      </c>
      <c r="B38" s="283" t="str">
        <f>IFERROR(IF(INDEX('Impact Indicators - Section B'!B$9:B$25,MATCH('Print View'!$A38,'Impact Indicators - Section B'!$A$9:$A$25,0))&lt;&gt;0,INDEX('Impact Indicators - Section B'!B$9:B$25,MATCH('Print View'!$A38,'Impact Indicators - Section B'!$A$9:$A$25,0)),""),"")</f>
        <v>TB I-2: TB incidence rate per 100,000 population</v>
      </c>
      <c r="C38" s="283" t="str">
        <f>IFERROR(IF(INDEX('Impact Indicators - Section B'!C$9:C$25,MATCH('Print View'!$A38,'Impact Indicators - Section B'!$A$9:$A$25,0))&lt;&gt;0,INDEX('Impact Indicators - Section B'!C$9:C$25,MATCH('Print View'!$A38,'Impact Indicators - Section B'!$A$9:$A$25,0)),""),"")</f>
        <v/>
      </c>
      <c r="D38" s="283" t="str">
        <f>IFERROR(IF(INDEX('Impact Indicators - Section B'!D$9:D$25,MATCH('Print View'!$A38,'Impact Indicators - Section B'!$A$9:$A$25,0))&lt;&gt;0,INDEX('Impact Indicators - Section B'!D$9:D$25,MATCH('Print View'!$A38,'Impact Indicators - Section B'!$A$9:$A$25,0)),""),"")</f>
        <v>182</v>
      </c>
      <c r="E38" s="283" t="str">
        <f>IFERROR(IF(INDEX('Impact Indicators - Section B'!E$9:E$25,MATCH('Print View'!$A38,'Impact Indicators - Section B'!$A$9:$A$25,0))&lt;&gt;0,INDEX('Impact Indicators - Section B'!E$9:E$25,MATCH('Print View'!$A38,'Impact Indicators - Section B'!$A$9:$A$25,0)),""),"")</f>
        <v>2015</v>
      </c>
      <c r="F38" s="283" t="str">
        <f>IFERROR(IF(INDEX('Impact Indicators - Section B'!F$9:F$25,MATCH('Print View'!$A38,'Impact Indicators - Section B'!$A$9:$A$25,0))&lt;&gt;0,INDEX('Impact Indicators - Section B'!F$9:F$25,MATCH('Print View'!$A38,'Impact Indicators - Section B'!$A$9:$A$25,0)),""),"")</f>
        <v>WHO Lao TB country profile 2016 for 2015 data</v>
      </c>
      <c r="G38" s="283" t="str">
        <f>IFERROR(IF(INDEX('Impact Indicators - Section B'!G$9:G$25,MATCH('Print View'!$A38,'Impact Indicators - Section B'!$A$9:$A$25,0))&lt;&gt;0,INDEX('Impact Indicators - Section B'!G$9:G$25,MATCH('Print View'!$A38,'Impact Indicators - Section B'!$A$9:$A$25,0)),""),"")</f>
        <v/>
      </c>
      <c r="H38" s="283" t="str">
        <f>IFERROR(IF(INDEX('Impact Indicators - Section B'!H$9:H$25,MATCH('Print View'!$A38,'Impact Indicators - Section B'!$A$9:$A$25,0))&lt;&gt;0,INDEX('Impact Indicators - Section B'!H$9:H$25,MATCH('Print View'!$A38,'Impact Indicators - Section B'!$A$9:$A$25,0)),""),"")</f>
        <v>Ministry of Health of the Lao People's Democratic Republic</v>
      </c>
      <c r="I38" s="283" t="str">
        <f>IFERROR(IF(INDEX('Impact Indicators - Section B'!O$9:O$25,MATCH('Print View'!$A38,'Impact Indicators - Section B'!$A$9:$A$25,0))&lt;&gt;0,INDEX('Impact Indicators - Section B'!O$9:O$25,MATCH('Print View'!$A38,'Impact Indicators - Section B'!$A$9:$A$25,0)),""),"")</f>
        <v>Lao (Peoples Democratic Republic)</v>
      </c>
      <c r="J38" s="264" t="str">
        <f t="array" ref="J38">IFERROR(IF(INDEX('Impact Indicators - Section B'!D$29:D$90,MATCH('Print View'!$A38&amp;'Print View'!$J$36,'Impact Indicators - Section B'!$A$29:$A$90&amp;'Impact Indicators - Section B'!$C$29:$C$90,0))&lt;&gt;0,INDEX('Impact Indicators - Section B'!D$29:D$90,MATCH('Print View'!$A38&amp;'Print View'!$J$36,'Impact Indicators - Section B'!$A$29:$A$90&amp;'Impact Indicators - Section B'!$C$29:$C$90,0)),""),"")</f>
        <v/>
      </c>
      <c r="K38" s="250" t="str">
        <f t="array" ref="K38">IFERROR(IF(INDEX('Impact Indicators - Section B'!E$29:E$90,MATCH('Print View'!$A38&amp;'Print View'!$J$36,'Impact Indicators - Section B'!$A$29:$A$90&amp;'Impact Indicators - Section B'!$C$29:$C$90,0))&lt;&gt;0,INDEX('Impact Indicators - Section B'!E$29:E$90,MATCH('Print View'!$A38&amp;'Print View'!$J$36,'Impact Indicators - Section B'!$A$29:$A$90&amp;'Impact Indicators - Section B'!$C$29:$C$90,0)),""),"")</f>
        <v/>
      </c>
      <c r="L38" s="253" t="str">
        <f t="array" ref="L38">IFERROR(IF(INDEX('Impact Indicators - Section B'!F$29:F$90,MATCH('Print View'!$A38&amp;'Print View'!$J$36,'Impact Indicators - Section B'!$A$29:$A$90&amp;'Impact Indicators - Section B'!$C$29:$C$90,0))&lt;&gt;0,INDEX('Impact Indicators - Section B'!F$29:F$90,MATCH('Print View'!$A38&amp;'Print View'!$J$36,'Impact Indicators - Section B'!$A$29:$A$90&amp;'Impact Indicators - Section B'!$C$29:$C$90,0)),""),"")</f>
        <v/>
      </c>
      <c r="M38" s="269" t="str">
        <f t="array" ref="M38">IFERROR(IF(INDEX('Impact Indicators - Section B'!G$29:G$90,MATCH('Print View'!$A38&amp;'Print View'!$J$36,'Impact Indicators - Section B'!$A$29:$A$90&amp;'Impact Indicators - Section B'!$C$29:$C$90,0))&lt;&gt;0,INDEX('Impact Indicators - Section B'!G$29:G$90,MATCH('Print View'!$A38&amp;'Print View'!$J$36,'Impact Indicators - Section B'!$A$29:$A$90&amp;'Impact Indicators - Section B'!$C$29:$C$90,0)),""),"")</f>
        <v/>
      </c>
      <c r="N38" s="173" t="str">
        <f t="array" ref="N38">IFERROR(IF(INDEX('Impact Indicators - Section B'!H$29:H$90,MATCH('Print View'!$A38&amp;'Print View'!$J$36,'Impact Indicators - Section B'!$A$29:$A$90&amp;'Impact Indicators - Section B'!$C$29:$C$90,0))&lt;&gt;0,INDEX('Impact Indicators - Section B'!H$29:H$90,MATCH('Print View'!$A38&amp;'Print View'!$J$36,'Impact Indicators - Section B'!$A$29:$A$90&amp;'Impact Indicators - Section B'!$C$29:$C$90,0)),""),"")</f>
        <v/>
      </c>
      <c r="O38" s="238" t="str">
        <f t="array" ref="O38">IFERROR(IF(INDEX('Impact Indicators - Section B'!D$29:D$90,MATCH('Print View'!$A38&amp;'Print View'!$O$36,'Impact Indicators - Section B'!$A$29:$A$90&amp;'Impact Indicators - Section B'!$C$29:$C$90,0))&lt;&gt;0,INDEX('Impact Indicators - Section B'!D$29:D$90,MATCH('Print View'!$A38&amp;'Print View'!$O$36,'Impact Indicators - Section B'!$A$29:$A$90&amp;'Impact Indicators - Section B'!$C$29:$C$90,0)),""),"")</f>
        <v/>
      </c>
      <c r="P38" s="239" t="str">
        <f t="array" ref="P38">IFERROR(IF(INDEX('Impact Indicators - Section B'!E$29:E$90,MATCH('Print View'!$A38&amp;'Print View'!$O$36,'Impact Indicators - Section B'!$A$29:$A$90&amp;'Impact Indicators - Section B'!$C$29:$C$90,0))&lt;&gt;0,INDEX('Impact Indicators - Section B'!E$29:E$90,MATCH('Print View'!$A38&amp;'Print View'!$O$36,'Impact Indicators - Section B'!$A$29:$A$90&amp;'Impact Indicators - Section B'!$C$29:$C$90,0)),""),"")</f>
        <v/>
      </c>
      <c r="Q38" s="253" t="str">
        <f t="array" ref="Q38">IFERROR(IF(INDEX('Impact Indicators - Section B'!F$29:F$90,MATCH('Print View'!$A38&amp;'Print View'!$O$36,'Impact Indicators - Section B'!$A$29:$A$90&amp;'Impact Indicators - Section B'!$C$29:$C$90,0))&lt;&gt;0,INDEX('Impact Indicators - Section B'!F$29:F$90,MATCH('Print View'!$A38&amp;'Print View'!$O$36,'Impact Indicators - Section B'!$A$29:$A$90&amp;'Impact Indicators - Section B'!$C$29:$C$90,0)),""),"")</f>
        <v/>
      </c>
      <c r="R38" s="269" t="str">
        <f t="array" ref="R38">IFERROR(IF(INDEX('Impact Indicators - Section B'!G$29:G$90,MATCH('Print View'!$A38&amp;'Print View'!$O$36,'Impact Indicators - Section B'!$A$29:$A$90&amp;'Impact Indicators - Section B'!$C$29:$C$90,0))&lt;&gt;0,INDEX('Impact Indicators - Section B'!G$29:G$90,MATCH('Print View'!$A38&amp;'Print View'!$O$36,'Impact Indicators - Section B'!$A$29:$A$90&amp;'Impact Indicators - Section B'!$C$29:$C$90,0)),""),"")</f>
        <v/>
      </c>
      <c r="S38" s="173" t="str">
        <f t="array" ref="S38">IFERROR(IF(INDEX('Impact Indicators - Section B'!H$29:H$90,MATCH('Print View'!$A38&amp;'Print View'!$O$36,'Impact Indicators - Section B'!$A$29:$A$90&amp;'Impact Indicators - Section B'!$C$29:$C$90,0))&lt;&gt;0,INDEX('Impact Indicators - Section B'!H$29:H$90,MATCH('Print View'!$A38&amp;'Print View'!$O$36,'Impact Indicators - Section B'!$A$29:$A$90&amp;'Impact Indicators - Section B'!$C$29:$C$90,0)),""),"")</f>
        <v/>
      </c>
      <c r="T38" s="238" t="str">
        <f t="array" ref="T38">IFERROR(IF(INDEX('Impact Indicators - Section B'!D$29:D$90,MATCH('Print View'!$A38&amp;'Print View'!$T$36,'Impact Indicators - Section B'!$A$29:$A$90&amp;'Impact Indicators - Section B'!$C$29:$C$90,0))&lt;&gt;0,INDEX('Impact Indicators - Section B'!D$29:D$90,MATCH('Print View'!$A38&amp;'Print View'!$T$36,'Impact Indicators - Section B'!$A$29:$A$90&amp;'Impact Indicators - Section B'!$C$29:$C$90,0)),""),"")</f>
        <v/>
      </c>
      <c r="U38" s="239" t="str">
        <f t="array" ref="U38">IFERROR(IF(INDEX('Impact Indicators - Section B'!E$29:E$90,MATCH('Print View'!$A38&amp;'Print View'!$T$36,'Impact Indicators - Section B'!$A$29:$A$90&amp;'Impact Indicators - Section B'!$C$29:$C$90,0))&lt;&gt;0,INDEX('Impact Indicators - Section B'!E$29:E$90,MATCH('Print View'!$A38&amp;'Print View'!$T$36,'Impact Indicators - Section B'!$A$29:$A$90&amp;'Impact Indicators - Section B'!$C$29:$C$90,0)),""),"")</f>
        <v/>
      </c>
      <c r="V38" s="253" t="str">
        <f t="array" ref="V38">IFERROR(IF(INDEX('Impact Indicators - Section B'!F$29:F$90,MATCH('Print View'!$A38&amp;'Print View'!$T$36,'Impact Indicators - Section B'!$A$29:$A$90&amp;'Impact Indicators - Section B'!$C$29:$C$90,0))&lt;&gt;0,INDEX('Impact Indicators - Section B'!F$29:F$90,MATCH('Print View'!$A38&amp;'Print View'!$T$36,'Impact Indicators - Section B'!$A$29:$A$90&amp;'Impact Indicators - Section B'!$C$29:$C$90,0)),""),"")</f>
        <v/>
      </c>
      <c r="W38" s="269" t="str">
        <f t="array" ref="W38">IFERROR(IF(INDEX('Impact Indicators - Section B'!G$29:G$90,MATCH('Print View'!$A38&amp;'Print View'!$T$36,'Impact Indicators - Section B'!$A$29:$A$90&amp;'Impact Indicators - Section B'!$C$29:$C$90,0))&lt;&gt;0,INDEX('Impact Indicators - Section B'!G$29:G$90,MATCH('Print View'!$A38&amp;'Print View'!$T$36,'Impact Indicators - Section B'!$A$29:$A$90&amp;'Impact Indicators - Section B'!$C$29:$C$90,0)),""),"")</f>
        <v/>
      </c>
      <c r="X38" s="174" t="str">
        <f t="array" ref="X38">IFERROR(IF(INDEX('Impact Indicators - Section B'!H$29:H$90,MATCH('Print View'!$A38&amp;'Print View'!$T$36,'Impact Indicators - Section B'!$A$29:$A$90&amp;'Impact Indicators - Section B'!$C$29:$C$90,0))&lt;&gt;0,INDEX('Impact Indicators - Section B'!H$29:H$90,MATCH('Print View'!$A38&amp;'Print View'!$T$36,'Impact Indicators - Section B'!$A$29:$A$90&amp;'Impact Indicators - Section B'!$C$29:$C$90,0)),""),"")</f>
        <v/>
      </c>
      <c r="Y38" s="238" t="str">
        <f t="array" ref="Y38">IFERROR(IF(INDEX('Impact Indicators - Section B'!D$29:D$90,MATCH('Print View'!$A38&amp;'Print View'!$Y$36,'Impact Indicators - Section B'!$A$29:$A$90&amp;'Impact Indicators - Section B'!$C$29:$C$90,0))&lt;&gt;0,INDEX('Impact Indicators - Section B'!D$29:D$90,MATCH('Print View'!$A38&amp;'Print View'!$Y$36,'Impact Indicators - Section B'!$A$29:$A$90&amp;'Impact Indicators - Section B'!$C$29:$C$90,0)),""),"")</f>
        <v/>
      </c>
      <c r="Z38" s="239" t="str">
        <f t="array" ref="Z38">IFERROR(IF(INDEX('Impact Indicators - Section B'!E$29:E$90,MATCH('Print View'!$A38&amp;'Print View'!$Y$36,'Impact Indicators - Section B'!$A$29:$A$90&amp;'Impact Indicators - Section B'!$C$29:$C$90,0))&lt;&gt;0,INDEX('Impact Indicators - Section B'!E$29:E$90,MATCH('Print View'!$A38&amp;'Print View'!$Y$36,'Impact Indicators - Section B'!$A$29:$A$90&amp;'Impact Indicators - Section B'!$C$29:$C$90,0)),""),"")</f>
        <v/>
      </c>
      <c r="AA38" s="253" t="str">
        <f t="array" ref="AA38">IFERROR(IF(INDEX('Impact Indicators - Section B'!F$29:F$90,MATCH('Print View'!$A38&amp;'Print View'!$Y$36,'Impact Indicators - Section B'!$A$29:$A$90&amp;'Impact Indicators - Section B'!$C$29:$C$90,0))&lt;&gt;0,INDEX('Impact Indicators - Section B'!F$29:F$90,MATCH('Print View'!$A38&amp;'Print View'!$Y$36,'Impact Indicators - Section B'!$A$29:$A$90&amp;'Impact Indicators - Section B'!$C$29:$C$90,0)),""),"")</f>
        <v/>
      </c>
      <c r="AB38" s="269" t="str">
        <f t="array" ref="AB38">IFERROR(IF(INDEX('Impact Indicators - Section B'!G$29:G$90,MATCH('Print View'!$A38&amp;'Print View'!$Y$36,'Impact Indicators - Section B'!$A$29:$A$90&amp;'Impact Indicators - Section B'!$C$29:$C$90,0))&lt;&gt;0,INDEX('Impact Indicators - Section B'!G$29:G$90,MATCH('Print View'!$A38&amp;'Print View'!$Y$36,'Impact Indicators - Section B'!$A$29:$A$90&amp;'Impact Indicators - Section B'!$C$29:$C$90,0)),""),"")</f>
        <v/>
      </c>
      <c r="AC38" s="175" t="str">
        <f t="array" ref="AC38">IFERROR(IF(INDEX('Impact Indicators - Section B'!H$29:H$90,MATCH('Print View'!$A38&amp;'Print View'!$Y$36,'Impact Indicators - Section B'!$A$29:$A$90&amp;'Impact Indicators - Section B'!$C$29:$C$90,0))&lt;&gt;0,INDEX('Impact Indicators - Section B'!H$29:H$90,MATCH('Print View'!$A38&amp;'Print View'!$Y$36,'Impact Indicators - Section B'!$A$29:$A$90&amp;'Impact Indicators - Section B'!$C$29:$C$90,0)),""),"")</f>
        <v/>
      </c>
      <c r="AD38" s="238" t="str">
        <f t="array" ref="AD38">IFERROR(IF(INDEX('Impact Indicators - Section B'!D$29:D$90,MATCH('Print View'!$A38&amp;'Print View'!$AD$36,'Impact Indicators - Section B'!$A$29:$A$90&amp;'Impact Indicators - Section B'!$C$29:$C$90,0))&lt;&gt;0,INDEX('Impact Indicators - Section B'!D$29:D$90,MATCH('Print View'!$A38&amp;'Print View'!$AD$36,'Impact Indicators - Section B'!$A$29:$A$90&amp;'Impact Indicators - Section B'!$C$29:$C$90,0)),""),"")</f>
        <v/>
      </c>
      <c r="AE38" s="239" t="str">
        <f t="array" ref="AE38">IFERROR(IF(INDEX('Impact Indicators - Section B'!E$29:E$90,MATCH('Print View'!$A38&amp;'Print View'!$AD$36,'Impact Indicators - Section B'!$A$29:$A$90&amp;'Impact Indicators - Section B'!$C$29:$C$90,0))&lt;&gt;0,INDEX('Impact Indicators - Section B'!E$29:E$90,MATCH('Print View'!$A38&amp;'Print View'!$AD$36,'Impact Indicators - Section B'!$A$29:$A$90&amp;'Impact Indicators - Section B'!$C$29:$C$90,0)),""),"")</f>
        <v/>
      </c>
      <c r="AF38" s="253" t="str">
        <f t="array" ref="AF38">IFERROR(IF(INDEX('Impact Indicators - Section B'!F$29:F$90,MATCH('Print View'!$A38&amp;'Print View'!$AD$36,'Impact Indicators - Section B'!$A$29:$A$90&amp;'Impact Indicators - Section B'!$C$29:$C$90,0))&lt;&gt;0,INDEX('Impact Indicators - Section B'!F$29:F$90,MATCH('Print View'!$A38&amp;'Print View'!$AD$36,'Impact Indicators - Section B'!$A$29:$A$90&amp;'Impact Indicators - Section B'!$C$29:$C$90,0)),""),"")</f>
        <v/>
      </c>
      <c r="AG38" s="269" t="str">
        <f t="array" ref="AG38">IFERROR(IF(INDEX('Impact Indicators - Section B'!G$29:G$90,MATCH('Print View'!$A38&amp;'Print View'!$AD$36,'Impact Indicators - Section B'!$A$29:$A$90&amp;'Impact Indicators - Section B'!$C$29:$C$90,0))&lt;&gt;0,INDEX('Impact Indicators - Section B'!G$29:G$90,MATCH('Print View'!$A38&amp;'Print View'!$AD$36,'Impact Indicators - Section B'!$A$29:$A$90&amp;'Impact Indicators - Section B'!$C$29:$C$90,0)),""),"")</f>
        <v/>
      </c>
      <c r="AH38" s="174" t="str">
        <f t="array" ref="AH38">IFERROR(IF(INDEX('Impact Indicators - Section B'!H$29:H$90,MATCH('Print View'!$A38&amp;'Print View'!$AD$36,'Impact Indicators - Section B'!$A$29:$A$90&amp;'Impact Indicators - Section B'!$C$29:$C$90,0))&lt;&gt;0,INDEX('Impact Indicators - Section B'!H$29:H$90,MATCH('Print View'!$A38&amp;'Print View'!$AD$36,'Impact Indicators - Section B'!$A$29:$A$90&amp;'Impact Indicators - Section B'!$C$29:$C$90,0)),""),"")</f>
        <v/>
      </c>
      <c r="AI38" s="221"/>
      <c r="AJ38" s="223" t="str">
        <f>IFERROR(IF(INDEX('Impact Indicators - Section B'!P$9:P$25,MATCH('Print View'!A38,'Impact Indicators - Section B'!$A$9:$A$25,0))&lt;&gt;0,INDEX('Impact Indicators - Section B'!P$9:P$25,MATCH('Print View'!$A38,'Impact Indicators - Section B'!$A$9:$A$25,0)),""),"")</f>
        <v>182/100,000 in WHO Lao country profile 2016 for the year 2015_x000D_http://www.who.int/tb/country/data/profiles/en/</v>
      </c>
      <c r="AK38" s="284"/>
      <c r="AL38" s="284"/>
      <c r="AM38" s="284"/>
      <c r="AN38" s="284"/>
      <c r="AO38" s="284"/>
      <c r="AP38" s="284"/>
      <c r="AQ38" s="284"/>
      <c r="AR38" s="284"/>
    </row>
    <row r="39" spans="1:44" s="285" customFormat="1" ht="210" x14ac:dyDescent="0.2">
      <c r="A39" s="177">
        <v>2</v>
      </c>
      <c r="B39" s="286" t="str">
        <f>IFERROR(IF(INDEX('Impact Indicators - Section B'!B$9:B$25,MATCH('Print View'!$A39,'Impact Indicators - Section B'!$A$9:$A$25,0))&lt;&gt;0,INDEX('Impact Indicators - Section B'!B$9:B$25,MATCH('Print View'!$A39,'Impact Indicators - Section B'!$A$9:$A$25,0)),""),"")</f>
        <v>TB I-3(M): TB mortality rate per 100,000 population</v>
      </c>
      <c r="C39" s="286" t="str">
        <f>IFERROR(IF(INDEX('Impact Indicators - Section B'!C$9:C$25,MATCH('Print View'!$A39,'Impact Indicators - Section B'!$A$9:$A$25,0))&lt;&gt;0,INDEX('Impact Indicators - Section B'!C$9:C$25,MATCH('Print View'!$A39,'Impact Indicators - Section B'!$A$9:$A$25,0)),""),"")</f>
        <v/>
      </c>
      <c r="D39" s="286" t="str">
        <f>IFERROR(IF(INDEX('Impact Indicators - Section B'!D$9:D$25,MATCH('Print View'!$A39,'Impact Indicators - Section B'!$A$9:$A$25,0))&lt;&gt;0,INDEX('Impact Indicators - Section B'!D$9:D$25,MATCH('Print View'!$A39,'Impact Indicators - Section B'!$A$9:$A$25,0)),""),"")</f>
        <v>49</v>
      </c>
      <c r="E39" s="286" t="str">
        <f>IFERROR(IF(INDEX('Impact Indicators - Section B'!E$9:E$25,MATCH('Print View'!$A39,'Impact Indicators - Section B'!$A$9:$A$25,0))&lt;&gt;0,INDEX('Impact Indicators - Section B'!E$9:E$25,MATCH('Print View'!$A39,'Impact Indicators - Section B'!$A$9:$A$25,0)),""),"")</f>
        <v>2015</v>
      </c>
      <c r="F39" s="286" t="str">
        <f>IFERROR(IF(INDEX('Impact Indicators - Section B'!F$9:F$25,MATCH('Print View'!$A39,'Impact Indicators - Section B'!$A$9:$A$25,0))&lt;&gt;0,INDEX('Impact Indicators - Section B'!F$9:F$25,MATCH('Print View'!$A39,'Impact Indicators - Section B'!$A$9:$A$25,0)),""),"")</f>
        <v>WHO Lao TB country profile 2016 for 2015 data</v>
      </c>
      <c r="G39" s="286" t="str">
        <f>IFERROR(IF(INDEX('Impact Indicators - Section B'!G$9:G$25,MATCH('Print View'!$A39,'Impact Indicators - Section B'!$A$9:$A$25,0))&lt;&gt;0,INDEX('Impact Indicators - Section B'!G$9:G$25,MATCH('Print View'!$A39,'Impact Indicators - Section B'!$A$9:$A$25,0)),""),"")</f>
        <v/>
      </c>
      <c r="H39" s="286" t="str">
        <f>IFERROR(IF(INDEX('Impact Indicators - Section B'!H$9:H$25,MATCH('Print View'!$A39,'Impact Indicators - Section B'!$A$9:$A$25,0))&lt;&gt;0,INDEX('Impact Indicators - Section B'!H$9:H$25,MATCH('Print View'!$A39,'Impact Indicators - Section B'!$A$9:$A$25,0)),""),"")</f>
        <v>Ministry of Health of the Lao People's Democratic Republic</v>
      </c>
      <c r="I39" s="286" t="str">
        <f>IFERROR(IF(INDEX('Impact Indicators - Section B'!O$9:O$25,MATCH('Print View'!$A39,'Impact Indicators - Section B'!$A$9:$A$25,0))&lt;&gt;0,INDEX('Impact Indicators - Section B'!O$9:O$25,MATCH('Print View'!$A39,'Impact Indicators - Section B'!$A$9:$A$25,0)),""),"")</f>
        <v>Lao (Peoples Democratic Republic)</v>
      </c>
      <c r="J39" s="263" t="str">
        <f t="array" ref="J39">IFERROR(IF(INDEX('Impact Indicators - Section B'!D$29:D$90,MATCH('Print View'!$A39&amp;'Print View'!$J$36,'Impact Indicators - Section B'!$A$29:$A$90&amp;'Impact Indicators - Section B'!$C$29:$C$90,0))&lt;&gt;0,INDEX('Impact Indicators - Section B'!D$29:D$90,MATCH('Print View'!$A39&amp;'Print View'!$J$36,'Impact Indicators - Section B'!$A$29:$A$90&amp;'Impact Indicators - Section B'!$C$29:$C$90,0)),""),"")</f>
        <v/>
      </c>
      <c r="K39" s="248" t="str">
        <f t="array" ref="K39">IFERROR(IF(INDEX('Impact Indicators - Section B'!E$29:E$90,MATCH('Print View'!$A39&amp;'Print View'!$J$36,'Impact Indicators - Section B'!$A$29:$A$90&amp;'Impact Indicators - Section B'!$C$29:$C$90,0))&lt;&gt;0,INDEX('Impact Indicators - Section B'!E$29:E$90,MATCH('Print View'!$A39&amp;'Print View'!$J$36,'Impact Indicators - Section B'!$A$29:$A$90&amp;'Impact Indicators - Section B'!$C$29:$C$90,0)),""),"")</f>
        <v/>
      </c>
      <c r="L39" s="256" t="str">
        <f t="array" ref="L39">IFERROR(IF(INDEX('Impact Indicators - Section B'!F$29:F$90,MATCH('Print View'!$A39&amp;'Print View'!$J$36,'Impact Indicators - Section B'!$A$29:$A$90&amp;'Impact Indicators - Section B'!$C$29:$C$90,0))&lt;&gt;0,INDEX('Impact Indicators - Section B'!F$29:F$90,MATCH('Print View'!$A39&amp;'Print View'!$J$36,'Impact Indicators - Section B'!$A$29:$A$90&amp;'Impact Indicators - Section B'!$C$29:$C$90,0)),""),"")</f>
        <v/>
      </c>
      <c r="M39" s="270" t="str">
        <f t="array" ref="M39">IFERROR(IF(INDEX('Impact Indicators - Section B'!G$29:G$90,MATCH('Print View'!$A39&amp;'Print View'!$J$36,'Impact Indicators - Section B'!$A$29:$A$90&amp;'Impact Indicators - Section B'!$C$29:$C$90,0))&lt;&gt;0,INDEX('Impact Indicators - Section B'!G$29:G$90,MATCH('Print View'!$A39&amp;'Print View'!$J$36,'Impact Indicators - Section B'!$A$29:$A$90&amp;'Impact Indicators - Section B'!$C$29:$C$90,0)),""),"")</f>
        <v/>
      </c>
      <c r="N39" s="179" t="str">
        <f t="array" ref="N39">IFERROR(IF(INDEX('Impact Indicators - Section B'!H$29:H$90,MATCH('Print View'!$A39&amp;'Print View'!$J$36,'Impact Indicators - Section B'!$A$29:$A$90&amp;'Impact Indicators - Section B'!$C$29:$C$90,0))&lt;&gt;0,INDEX('Impact Indicators - Section B'!H$29:H$90,MATCH('Print View'!$A39&amp;'Print View'!$J$36,'Impact Indicators - Section B'!$A$29:$A$90&amp;'Impact Indicators - Section B'!$C$29:$C$90,0)),""),"")</f>
        <v/>
      </c>
      <c r="O39" s="263" t="str">
        <f t="array" ref="O39">IFERROR(IF(INDEX('Impact Indicators - Section B'!D$29:D$90,MATCH('Print View'!$A39&amp;'Print View'!$O$36,'Impact Indicators - Section B'!$A$29:$A$90&amp;'Impact Indicators - Section B'!$C$29:$C$90,0))&lt;&gt;0,INDEX('Impact Indicators - Section B'!D$29:D$90,MATCH('Print View'!$A39&amp;'Print View'!$O$36,'Impact Indicators - Section B'!$A$29:$A$90&amp;'Impact Indicators - Section B'!$C$29:$C$90,0)),""),"")</f>
        <v/>
      </c>
      <c r="P39" s="248" t="str">
        <f t="array" ref="P39">IFERROR(IF(INDEX('Impact Indicators - Section B'!E$29:E$90,MATCH('Print View'!$A39&amp;'Print View'!$O$36,'Impact Indicators - Section B'!$A$29:$A$90&amp;'Impact Indicators - Section B'!$C$29:$C$90,0))&lt;&gt;0,INDEX('Impact Indicators - Section B'!E$29:E$90,MATCH('Print View'!$A39&amp;'Print View'!$O$36,'Impact Indicators - Section B'!$A$29:$A$90&amp;'Impact Indicators - Section B'!$C$29:$C$90,0)),""),"")</f>
        <v/>
      </c>
      <c r="Q39" s="256" t="str">
        <f t="array" ref="Q39">IFERROR(IF(INDEX('Impact Indicators - Section B'!F$29:F$90,MATCH('Print View'!$A39&amp;'Print View'!$O$36,'Impact Indicators - Section B'!$A$29:$A$90&amp;'Impact Indicators - Section B'!$C$29:$C$90,0))&lt;&gt;0,INDEX('Impact Indicators - Section B'!F$29:F$90,MATCH('Print View'!$A39&amp;'Print View'!$O$36,'Impact Indicators - Section B'!$A$29:$A$90&amp;'Impact Indicators - Section B'!$C$29:$C$90,0)),""),"")</f>
        <v/>
      </c>
      <c r="R39" s="270" t="str">
        <f t="array" ref="R39">IFERROR(IF(INDEX('Impact Indicators - Section B'!G$29:G$90,MATCH('Print View'!$A39&amp;'Print View'!$O$36,'Impact Indicators - Section B'!$A$29:$A$90&amp;'Impact Indicators - Section B'!$C$29:$C$90,0))&lt;&gt;0,INDEX('Impact Indicators - Section B'!G$29:G$90,MATCH('Print View'!$A39&amp;'Print View'!$O$36,'Impact Indicators - Section B'!$A$29:$A$90&amp;'Impact Indicators - Section B'!$C$29:$C$90,0)),""),"")</f>
        <v/>
      </c>
      <c r="S39" s="179" t="str">
        <f t="array" ref="S39">IFERROR(IF(INDEX('Impact Indicators - Section B'!H$29:H$90,MATCH('Print View'!$A39&amp;'Print View'!$O$36,'Impact Indicators - Section B'!$A$29:$A$90&amp;'Impact Indicators - Section B'!$C$29:$C$90,0))&lt;&gt;0,INDEX('Impact Indicators - Section B'!H$29:H$90,MATCH('Print View'!$A39&amp;'Print View'!$O$36,'Impact Indicators - Section B'!$A$29:$A$90&amp;'Impact Indicators - Section B'!$C$29:$C$90,0)),""),"")</f>
        <v/>
      </c>
      <c r="T39" s="263" t="str">
        <f t="array" ref="T39">IFERROR(IF(INDEX('Impact Indicators - Section B'!D$29:D$90,MATCH('Print View'!$A39&amp;'Print View'!$T$36,'Impact Indicators - Section B'!$A$29:$A$90&amp;'Impact Indicators - Section B'!$C$29:$C$90,0))&lt;&gt;0,INDEX('Impact Indicators - Section B'!D$29:D$90,MATCH('Print View'!$A39&amp;'Print View'!$T$36,'Impact Indicators - Section B'!$A$29:$A$90&amp;'Impact Indicators - Section B'!$C$29:$C$90,0)),""),"")</f>
        <v/>
      </c>
      <c r="U39" s="248" t="str">
        <f t="array" ref="U39">IFERROR(IF(INDEX('Impact Indicators - Section B'!E$29:E$90,MATCH('Print View'!$A39&amp;'Print View'!$T$36,'Impact Indicators - Section B'!$A$29:$A$90&amp;'Impact Indicators - Section B'!$C$29:$C$90,0))&lt;&gt;0,INDEX('Impact Indicators - Section B'!E$29:E$90,MATCH('Print View'!$A39&amp;'Print View'!$T$36,'Impact Indicators - Section B'!$A$29:$A$90&amp;'Impact Indicators - Section B'!$C$29:$C$90,0)),""),"")</f>
        <v/>
      </c>
      <c r="V39" s="256" t="str">
        <f t="array" ref="V39">IFERROR(IF(INDEX('Impact Indicators - Section B'!F$29:F$90,MATCH('Print View'!$A39&amp;'Print View'!$T$36,'Impact Indicators - Section B'!$A$29:$A$90&amp;'Impact Indicators - Section B'!$C$29:$C$90,0))&lt;&gt;0,INDEX('Impact Indicators - Section B'!F$29:F$90,MATCH('Print View'!$A39&amp;'Print View'!$T$36,'Impact Indicators - Section B'!$A$29:$A$90&amp;'Impact Indicators - Section B'!$C$29:$C$90,0)),""),"")</f>
        <v/>
      </c>
      <c r="W39" s="270" t="str">
        <f t="array" ref="W39">IFERROR(IF(INDEX('Impact Indicators - Section B'!G$29:G$90,MATCH('Print View'!$A39&amp;'Print View'!$T$36,'Impact Indicators - Section B'!$A$29:$A$90&amp;'Impact Indicators - Section B'!$C$29:$C$90,0))&lt;&gt;0,INDEX('Impact Indicators - Section B'!G$29:G$90,MATCH('Print View'!$A39&amp;'Print View'!$T$36,'Impact Indicators - Section B'!$A$29:$A$90&amp;'Impact Indicators - Section B'!$C$29:$C$90,0)),""),"")</f>
        <v/>
      </c>
      <c r="X39" s="180" t="str">
        <f t="array" ref="X39">IFERROR(IF(INDEX('Impact Indicators - Section B'!H$29:H$90,MATCH('Print View'!$A39&amp;'Print View'!$T$36,'Impact Indicators - Section B'!$A$29:$A$90&amp;'Impact Indicators - Section B'!$C$29:$C$90,0))&lt;&gt;0,INDEX('Impact Indicators - Section B'!H$29:H$90,MATCH('Print View'!$A39&amp;'Print View'!$T$36,'Impact Indicators - Section B'!$A$29:$A$90&amp;'Impact Indicators - Section B'!$C$29:$C$90,0)),""),"")</f>
        <v/>
      </c>
      <c r="Y39" s="263" t="str">
        <f t="array" ref="Y39">IFERROR(IF(INDEX('Impact Indicators - Section B'!D$29:D$90,MATCH('Print View'!$A39&amp;'Print View'!$Y$36,'Impact Indicators - Section B'!$A$29:$A$90&amp;'Impact Indicators - Section B'!$C$29:$C$90,0))&lt;&gt;0,INDEX('Impact Indicators - Section B'!D$29:D$90,MATCH('Print View'!$A39&amp;'Print View'!$Y$36,'Impact Indicators - Section B'!$A$29:$A$90&amp;'Impact Indicators - Section B'!$C$29:$C$90,0)),""),"")</f>
        <v/>
      </c>
      <c r="Z39" s="248" t="str">
        <f t="array" ref="Z39">IFERROR(IF(INDEX('Impact Indicators - Section B'!E$29:E$90,MATCH('Print View'!$A39&amp;'Print View'!$Y$36,'Impact Indicators - Section B'!$A$29:$A$90&amp;'Impact Indicators - Section B'!$C$29:$C$90,0))&lt;&gt;0,INDEX('Impact Indicators - Section B'!E$29:E$90,MATCH('Print View'!$A39&amp;'Print View'!$Y$36,'Impact Indicators - Section B'!$A$29:$A$90&amp;'Impact Indicators - Section B'!$C$29:$C$90,0)),""),"")</f>
        <v/>
      </c>
      <c r="AA39" s="256" t="str">
        <f t="array" ref="AA39">IFERROR(IF(INDEX('Impact Indicators - Section B'!F$29:F$90,MATCH('Print View'!$A39&amp;'Print View'!$Y$36,'Impact Indicators - Section B'!$A$29:$A$90&amp;'Impact Indicators - Section B'!$C$29:$C$90,0))&lt;&gt;0,INDEX('Impact Indicators - Section B'!F$29:F$90,MATCH('Print View'!$A39&amp;'Print View'!$Y$36,'Impact Indicators - Section B'!$A$29:$A$90&amp;'Impact Indicators - Section B'!$C$29:$C$90,0)),""),"")</f>
        <v/>
      </c>
      <c r="AB39" s="270" t="str">
        <f t="array" ref="AB39">IFERROR(IF(INDEX('Impact Indicators - Section B'!G$29:G$90,MATCH('Print View'!$A39&amp;'Print View'!$Y$36,'Impact Indicators - Section B'!$A$29:$A$90&amp;'Impact Indicators - Section B'!$C$29:$C$90,0))&lt;&gt;0,INDEX('Impact Indicators - Section B'!G$29:G$90,MATCH('Print View'!$A39&amp;'Print View'!$Y$36,'Impact Indicators - Section B'!$A$29:$A$90&amp;'Impact Indicators - Section B'!$C$29:$C$90,0)),""),"")</f>
        <v/>
      </c>
      <c r="AC39" s="181" t="str">
        <f t="array" ref="AC39">IFERROR(IF(INDEX('Impact Indicators - Section B'!H$29:H$90,MATCH('Print View'!$A39&amp;'Print View'!$Y$36,'Impact Indicators - Section B'!$A$29:$A$90&amp;'Impact Indicators - Section B'!$C$29:$C$90,0))&lt;&gt;0,INDEX('Impact Indicators - Section B'!H$29:H$90,MATCH('Print View'!$A39&amp;'Print View'!$Y$36,'Impact Indicators - Section B'!$A$29:$A$90&amp;'Impact Indicators - Section B'!$C$29:$C$90,0)),""),"")</f>
        <v/>
      </c>
      <c r="AD39" s="263" t="str">
        <f t="array" ref="AD39">IFERROR(IF(INDEX('Impact Indicators - Section B'!D$29:D$90,MATCH('Print View'!$A39&amp;'Print View'!$AD$36,'Impact Indicators - Section B'!$A$29:$A$90&amp;'Impact Indicators - Section B'!$C$29:$C$90,0))&lt;&gt;0,INDEX('Impact Indicators - Section B'!D$29:D$90,MATCH('Print View'!$A39&amp;'Print View'!$AD$36,'Impact Indicators - Section B'!$A$29:$A$90&amp;'Impact Indicators - Section B'!$C$29:$C$90,0)),""),"")</f>
        <v/>
      </c>
      <c r="AE39" s="248" t="str">
        <f t="array" ref="AE39">IFERROR(IF(INDEX('Impact Indicators - Section B'!E$29:E$90,MATCH('Print View'!$A39&amp;'Print View'!$AD$36,'Impact Indicators - Section B'!$A$29:$A$90&amp;'Impact Indicators - Section B'!$C$29:$C$90,0))&lt;&gt;0,INDEX('Impact Indicators - Section B'!E$29:E$90,MATCH('Print View'!$A39&amp;'Print View'!$AD$36,'Impact Indicators - Section B'!$A$29:$A$90&amp;'Impact Indicators - Section B'!$C$29:$C$90,0)),""),"")</f>
        <v/>
      </c>
      <c r="AF39" s="256" t="str">
        <f t="array" ref="AF39">IFERROR(IF(INDEX('Impact Indicators - Section B'!F$29:F$90,MATCH('Print View'!$A39&amp;'Print View'!$AD$36,'Impact Indicators - Section B'!$A$29:$A$90&amp;'Impact Indicators - Section B'!$C$29:$C$90,0))&lt;&gt;0,INDEX('Impact Indicators - Section B'!F$29:F$90,MATCH('Print View'!$A39&amp;'Print View'!$AD$36,'Impact Indicators - Section B'!$A$29:$A$90&amp;'Impact Indicators - Section B'!$C$29:$C$90,0)),""),"")</f>
        <v/>
      </c>
      <c r="AG39" s="270" t="str">
        <f t="array" ref="AG39">IFERROR(IF(INDEX('Impact Indicators - Section B'!G$29:G$90,MATCH('Print View'!$A39&amp;'Print View'!$AD$36,'Impact Indicators - Section B'!$A$29:$A$90&amp;'Impact Indicators - Section B'!$C$29:$C$90,0))&lt;&gt;0,INDEX('Impact Indicators - Section B'!G$29:G$90,MATCH('Print View'!$A39&amp;'Print View'!$AD$36,'Impact Indicators - Section B'!$A$29:$A$90&amp;'Impact Indicators - Section B'!$C$29:$C$90,0)),""),"")</f>
        <v/>
      </c>
      <c r="AH39" s="180" t="str">
        <f t="array" ref="AH39">IFERROR(IF(INDEX('Impact Indicators - Section B'!H$29:H$90,MATCH('Print View'!$A39&amp;'Print View'!$AD$36,'Impact Indicators - Section B'!$A$29:$A$90&amp;'Impact Indicators - Section B'!$C$29:$C$90,0))&lt;&gt;0,INDEX('Impact Indicators - Section B'!H$29:H$90,MATCH('Print View'!$A39&amp;'Print View'!$AD$36,'Impact Indicators - Section B'!$A$29:$A$90&amp;'Impact Indicators - Section B'!$C$29:$C$90,0)),""),"")</f>
        <v/>
      </c>
      <c r="AI39" s="221"/>
      <c r="AJ39" s="224" t="str">
        <f>IFERROR(IF(INDEX('Impact Indicators - Section B'!P$9:P$25,MATCH('Print View'!A39,'Impact Indicators - Section B'!$A$9:$A$25,0))&lt;&gt;0,INDEX('Impact Indicators - Section B'!P$9:P$25,MATCH('Print View'!$A39,'Impact Indicators - Section B'!$A$9:$A$25,0)),""),"")</f>
        <v>49/100,000 (excluding TB HIV) in WHO Lao country profile 2016 for the year 2015_x000D_http://www.who.int/tb/country/data/profiles/en/</v>
      </c>
      <c r="AK39" s="284"/>
      <c r="AL39" s="284"/>
      <c r="AM39" s="284"/>
      <c r="AN39" s="284"/>
      <c r="AO39" s="284"/>
      <c r="AP39" s="284"/>
      <c r="AQ39" s="284"/>
      <c r="AR39" s="284"/>
    </row>
    <row r="40" spans="1:44" s="285" customFormat="1" ht="210" x14ac:dyDescent="0.2">
      <c r="A40" s="213">
        <v>3</v>
      </c>
      <c r="B40" s="283" t="str">
        <f>IFERROR(IF(INDEX('Impact Indicators - Section B'!B$9:B$25,MATCH('Print View'!$A40,'Impact Indicators - Section B'!$A$9:$A$25,0))&lt;&gt;0,INDEX('Impact Indicators - Section B'!B$9:B$25,MATCH('Print View'!$A40,'Impact Indicators - Section B'!$A$9:$A$25,0)),""),"")</f>
        <v>TB/HIV I-1: TB/HIV mortality rate per 100,000 population</v>
      </c>
      <c r="C40" s="283" t="str">
        <f>IFERROR(IF(INDEX('Impact Indicators - Section B'!C$9:C$25,MATCH('Print View'!$A40,'Impact Indicators - Section B'!$A$9:$A$25,0))&lt;&gt;0,INDEX('Impact Indicators - Section B'!C$9:C$25,MATCH('Print View'!$A40,'Impact Indicators - Section B'!$A$9:$A$25,0)),""),"")</f>
        <v/>
      </c>
      <c r="D40" s="283" t="str">
        <f>IFERROR(IF(INDEX('Impact Indicators - Section B'!D$9:D$25,MATCH('Print View'!$A40,'Impact Indicators - Section B'!$A$9:$A$25,0))&lt;&gt;0,INDEX('Impact Indicators - Section B'!D$9:D$25,MATCH('Print View'!$A40,'Impact Indicators - Section B'!$A$9:$A$25,0)),""),"")</f>
        <v>3.6</v>
      </c>
      <c r="E40" s="283" t="str">
        <f>IFERROR(IF(INDEX('Impact Indicators - Section B'!E$9:E$25,MATCH('Print View'!$A40,'Impact Indicators - Section B'!$A$9:$A$25,0))&lt;&gt;0,INDEX('Impact Indicators - Section B'!E$9:E$25,MATCH('Print View'!$A40,'Impact Indicators - Section B'!$A$9:$A$25,0)),""),"")</f>
        <v>2015</v>
      </c>
      <c r="F40" s="283" t="str">
        <f>IFERROR(IF(INDEX('Impact Indicators - Section B'!F$9:F$25,MATCH('Print View'!$A40,'Impact Indicators - Section B'!$A$9:$A$25,0))&lt;&gt;0,INDEX('Impact Indicators - Section B'!F$9:F$25,MATCH('Print View'!$A40,'Impact Indicators - Section B'!$A$9:$A$25,0)),""),"")</f>
        <v>WHO Lao TB country profile 2016 for 2015 data</v>
      </c>
      <c r="G40" s="283" t="str">
        <f>IFERROR(IF(INDEX('Impact Indicators - Section B'!G$9:G$25,MATCH('Print View'!$A40,'Impact Indicators - Section B'!$A$9:$A$25,0))&lt;&gt;0,INDEX('Impact Indicators - Section B'!G$9:G$25,MATCH('Print View'!$A40,'Impact Indicators - Section B'!$A$9:$A$25,0)),""),"")</f>
        <v/>
      </c>
      <c r="H40" s="283" t="str">
        <f>IFERROR(IF(INDEX('Impact Indicators - Section B'!H$9:H$25,MATCH('Print View'!$A40,'Impact Indicators - Section B'!$A$9:$A$25,0))&lt;&gt;0,INDEX('Impact Indicators - Section B'!H$9:H$25,MATCH('Print View'!$A40,'Impact Indicators - Section B'!$A$9:$A$25,0)),""),"")</f>
        <v>Ministry of Health of the Lao People's Democratic Republic</v>
      </c>
      <c r="I40" s="283" t="str">
        <f>IFERROR(IF(INDEX('Impact Indicators - Section B'!O$9:O$25,MATCH('Print View'!$A40,'Impact Indicators - Section B'!$A$9:$A$25,0))&lt;&gt;0,INDEX('Impact Indicators - Section B'!O$9:O$25,MATCH('Print View'!$A40,'Impact Indicators - Section B'!$A$9:$A$25,0)),""),"")</f>
        <v>Lao (Peoples Democratic Republic)</v>
      </c>
      <c r="J40" s="264" t="str">
        <f t="array" ref="J40">IFERROR(IF(INDEX('Impact Indicators - Section B'!D$29:D$90,MATCH('Print View'!$A40&amp;'Print View'!$J$36,'Impact Indicators - Section B'!$A$29:$A$90&amp;'Impact Indicators - Section B'!$C$29:$C$90,0))&lt;&gt;0,INDEX('Impact Indicators - Section B'!D$29:D$90,MATCH('Print View'!$A40&amp;'Print View'!$J$36,'Impact Indicators - Section B'!$A$29:$A$90&amp;'Impact Indicators - Section B'!$C$29:$C$90,0)),""),"")</f>
        <v/>
      </c>
      <c r="K40" s="250" t="str">
        <f t="array" ref="K40">IFERROR(IF(INDEX('Impact Indicators - Section B'!E$29:E$90,MATCH('Print View'!$A40&amp;'Print View'!$J$36,'Impact Indicators - Section B'!$A$29:$A$90&amp;'Impact Indicators - Section B'!$C$29:$C$90,0))&lt;&gt;0,INDEX('Impact Indicators - Section B'!E$29:E$90,MATCH('Print View'!$A40&amp;'Print View'!$J$36,'Impact Indicators - Section B'!$A$29:$A$90&amp;'Impact Indicators - Section B'!$C$29:$C$90,0)),""),"")</f>
        <v/>
      </c>
      <c r="L40" s="257" t="str">
        <f t="array" ref="L40">IFERROR(IF(INDEX('Impact Indicators - Section B'!F$29:F$90,MATCH('Print View'!$A40&amp;'Print View'!$J$36,'Impact Indicators - Section B'!$A$29:$A$90&amp;'Impact Indicators - Section B'!$C$29:$C$90,0))&lt;&gt;0,INDEX('Impact Indicators - Section B'!F$29:F$90,MATCH('Print View'!$A40&amp;'Print View'!$J$36,'Impact Indicators - Section B'!$A$29:$A$90&amp;'Impact Indicators - Section B'!$C$29:$C$90,0)),""),"")</f>
        <v/>
      </c>
      <c r="M40" s="271" t="str">
        <f t="array" ref="M40">IFERROR(IF(INDEX('Impact Indicators - Section B'!G$29:G$90,MATCH('Print View'!$A40&amp;'Print View'!$J$36,'Impact Indicators - Section B'!$A$29:$A$90&amp;'Impact Indicators - Section B'!$C$29:$C$90,0))&lt;&gt;0,INDEX('Impact Indicators - Section B'!G$29:G$90,MATCH('Print View'!$A40&amp;'Print View'!$J$36,'Impact Indicators - Section B'!$A$29:$A$90&amp;'Impact Indicators - Section B'!$C$29:$C$90,0)),""),"")</f>
        <v/>
      </c>
      <c r="N40" s="184" t="str">
        <f t="array" ref="N40">IFERROR(IF(INDEX('Impact Indicators - Section B'!H$29:H$90,MATCH('Print View'!$A40&amp;'Print View'!$J$36,'Impact Indicators - Section B'!$A$29:$A$90&amp;'Impact Indicators - Section B'!$C$29:$C$90,0))&lt;&gt;0,INDEX('Impact Indicators - Section B'!H$29:H$90,MATCH('Print View'!$A40&amp;'Print View'!$J$36,'Impact Indicators - Section B'!$A$29:$A$90&amp;'Impact Indicators - Section B'!$C$29:$C$90,0)),""),"")</f>
        <v/>
      </c>
      <c r="O40" s="264" t="str">
        <f t="array" ref="O40">IFERROR(IF(INDEX('Impact Indicators - Section B'!D$29:D$90,MATCH('Print View'!$A40&amp;'Print View'!$O$36,'Impact Indicators - Section B'!$A$29:$A$90&amp;'Impact Indicators - Section B'!$C$29:$C$90,0))&lt;&gt;0,INDEX('Impact Indicators - Section B'!D$29:D$90,MATCH('Print View'!$A40&amp;'Print View'!$O$36,'Impact Indicators - Section B'!$A$29:$A$90&amp;'Impact Indicators - Section B'!$C$29:$C$90,0)),""),"")</f>
        <v/>
      </c>
      <c r="P40" s="250" t="str">
        <f t="array" ref="P40">IFERROR(IF(INDEX('Impact Indicators - Section B'!E$29:E$90,MATCH('Print View'!$A40&amp;'Print View'!$O$36,'Impact Indicators - Section B'!$A$29:$A$90&amp;'Impact Indicators - Section B'!$C$29:$C$90,0))&lt;&gt;0,INDEX('Impact Indicators - Section B'!E$29:E$90,MATCH('Print View'!$A40&amp;'Print View'!$O$36,'Impact Indicators - Section B'!$A$29:$A$90&amp;'Impact Indicators - Section B'!$C$29:$C$90,0)),""),"")</f>
        <v/>
      </c>
      <c r="Q40" s="257" t="str">
        <f t="array" ref="Q40">IFERROR(IF(INDEX('Impact Indicators - Section B'!F$29:F$90,MATCH('Print View'!$A40&amp;'Print View'!$O$36,'Impact Indicators - Section B'!$A$29:$A$90&amp;'Impact Indicators - Section B'!$C$29:$C$90,0))&lt;&gt;0,INDEX('Impact Indicators - Section B'!F$29:F$90,MATCH('Print View'!$A40&amp;'Print View'!$O$36,'Impact Indicators - Section B'!$A$29:$A$90&amp;'Impact Indicators - Section B'!$C$29:$C$90,0)),""),"")</f>
        <v/>
      </c>
      <c r="R40" s="271" t="str">
        <f t="array" ref="R40">IFERROR(IF(INDEX('Impact Indicators - Section B'!G$29:G$90,MATCH('Print View'!$A40&amp;'Print View'!$O$36,'Impact Indicators - Section B'!$A$29:$A$90&amp;'Impact Indicators - Section B'!$C$29:$C$90,0))&lt;&gt;0,INDEX('Impact Indicators - Section B'!G$29:G$90,MATCH('Print View'!$A40&amp;'Print View'!$O$36,'Impact Indicators - Section B'!$A$29:$A$90&amp;'Impact Indicators - Section B'!$C$29:$C$90,0)),""),"")</f>
        <v/>
      </c>
      <c r="S40" s="184" t="str">
        <f t="array" ref="S40">IFERROR(IF(INDEX('Impact Indicators - Section B'!H$29:H$90,MATCH('Print View'!$A40&amp;'Print View'!$O$36,'Impact Indicators - Section B'!$A$29:$A$90&amp;'Impact Indicators - Section B'!$C$29:$C$90,0))&lt;&gt;0,INDEX('Impact Indicators - Section B'!H$29:H$90,MATCH('Print View'!$A40&amp;'Print View'!$O$36,'Impact Indicators - Section B'!$A$29:$A$90&amp;'Impact Indicators - Section B'!$C$29:$C$90,0)),""),"")</f>
        <v/>
      </c>
      <c r="T40" s="264" t="str">
        <f t="array" ref="T40">IFERROR(IF(INDEX('Impact Indicators - Section B'!D$29:D$90,MATCH('Print View'!$A40&amp;'Print View'!$T$36,'Impact Indicators - Section B'!$A$29:$A$90&amp;'Impact Indicators - Section B'!$C$29:$C$90,0))&lt;&gt;0,INDEX('Impact Indicators - Section B'!D$29:D$90,MATCH('Print View'!$A40&amp;'Print View'!$T$36,'Impact Indicators - Section B'!$A$29:$A$90&amp;'Impact Indicators - Section B'!$C$29:$C$90,0)),""),"")</f>
        <v/>
      </c>
      <c r="U40" s="250" t="str">
        <f t="array" ref="U40">IFERROR(IF(INDEX('Impact Indicators - Section B'!E$29:E$90,MATCH('Print View'!$A40&amp;'Print View'!$T$36,'Impact Indicators - Section B'!$A$29:$A$90&amp;'Impact Indicators - Section B'!$C$29:$C$90,0))&lt;&gt;0,INDEX('Impact Indicators - Section B'!E$29:E$90,MATCH('Print View'!$A40&amp;'Print View'!$T$36,'Impact Indicators - Section B'!$A$29:$A$90&amp;'Impact Indicators - Section B'!$C$29:$C$90,0)),""),"")</f>
        <v/>
      </c>
      <c r="V40" s="257" t="str">
        <f t="array" ref="V40">IFERROR(IF(INDEX('Impact Indicators - Section B'!F$29:F$90,MATCH('Print View'!$A40&amp;'Print View'!$T$36,'Impact Indicators - Section B'!$A$29:$A$90&amp;'Impact Indicators - Section B'!$C$29:$C$90,0))&lt;&gt;0,INDEX('Impact Indicators - Section B'!F$29:F$90,MATCH('Print View'!$A40&amp;'Print View'!$T$36,'Impact Indicators - Section B'!$A$29:$A$90&amp;'Impact Indicators - Section B'!$C$29:$C$90,0)),""),"")</f>
        <v/>
      </c>
      <c r="W40" s="271" t="str">
        <f t="array" ref="W40">IFERROR(IF(INDEX('Impact Indicators - Section B'!G$29:G$90,MATCH('Print View'!$A40&amp;'Print View'!$T$36,'Impact Indicators - Section B'!$A$29:$A$90&amp;'Impact Indicators - Section B'!$C$29:$C$90,0))&lt;&gt;0,INDEX('Impact Indicators - Section B'!G$29:G$90,MATCH('Print View'!$A40&amp;'Print View'!$T$36,'Impact Indicators - Section B'!$A$29:$A$90&amp;'Impact Indicators - Section B'!$C$29:$C$90,0)),""),"")</f>
        <v/>
      </c>
      <c r="X40" s="185" t="str">
        <f t="array" ref="X40">IFERROR(IF(INDEX('Impact Indicators - Section B'!H$29:H$90,MATCH('Print View'!$A40&amp;'Print View'!$T$36,'Impact Indicators - Section B'!$A$29:$A$90&amp;'Impact Indicators - Section B'!$C$29:$C$90,0))&lt;&gt;0,INDEX('Impact Indicators - Section B'!H$29:H$90,MATCH('Print View'!$A40&amp;'Print View'!$T$36,'Impact Indicators - Section B'!$A$29:$A$90&amp;'Impact Indicators - Section B'!$C$29:$C$90,0)),""),"")</f>
        <v/>
      </c>
      <c r="Y40" s="264" t="str">
        <f t="array" ref="Y40">IFERROR(IF(INDEX('Impact Indicators - Section B'!D$29:D$90,MATCH('Print View'!$A40&amp;'Print View'!$Y$36,'Impact Indicators - Section B'!$A$29:$A$90&amp;'Impact Indicators - Section B'!$C$29:$C$90,0))&lt;&gt;0,INDEX('Impact Indicators - Section B'!D$29:D$90,MATCH('Print View'!$A40&amp;'Print View'!$Y$36,'Impact Indicators - Section B'!$A$29:$A$90&amp;'Impact Indicators - Section B'!$C$29:$C$90,0)),""),"")</f>
        <v/>
      </c>
      <c r="Z40" s="250" t="str">
        <f t="array" ref="Z40">IFERROR(IF(INDEX('Impact Indicators - Section B'!E$29:E$90,MATCH('Print View'!$A40&amp;'Print View'!$Y$36,'Impact Indicators - Section B'!$A$29:$A$90&amp;'Impact Indicators - Section B'!$C$29:$C$90,0))&lt;&gt;0,INDEX('Impact Indicators - Section B'!E$29:E$90,MATCH('Print View'!$A40&amp;'Print View'!$Y$36,'Impact Indicators - Section B'!$A$29:$A$90&amp;'Impact Indicators - Section B'!$C$29:$C$90,0)),""),"")</f>
        <v/>
      </c>
      <c r="AA40" s="257" t="str">
        <f t="array" ref="AA40">IFERROR(IF(INDEX('Impact Indicators - Section B'!F$29:F$90,MATCH('Print View'!$A40&amp;'Print View'!$Y$36,'Impact Indicators - Section B'!$A$29:$A$90&amp;'Impact Indicators - Section B'!$C$29:$C$90,0))&lt;&gt;0,INDEX('Impact Indicators - Section B'!F$29:F$90,MATCH('Print View'!$A40&amp;'Print View'!$Y$36,'Impact Indicators - Section B'!$A$29:$A$90&amp;'Impact Indicators - Section B'!$C$29:$C$90,0)),""),"")</f>
        <v/>
      </c>
      <c r="AB40" s="271" t="str">
        <f t="array" ref="AB40">IFERROR(IF(INDEX('Impact Indicators - Section B'!G$29:G$90,MATCH('Print View'!$A40&amp;'Print View'!$Y$36,'Impact Indicators - Section B'!$A$29:$A$90&amp;'Impact Indicators - Section B'!$C$29:$C$90,0))&lt;&gt;0,INDEX('Impact Indicators - Section B'!G$29:G$90,MATCH('Print View'!$A40&amp;'Print View'!$Y$36,'Impact Indicators - Section B'!$A$29:$A$90&amp;'Impact Indicators - Section B'!$C$29:$C$90,0)),""),"")</f>
        <v/>
      </c>
      <c r="AC40" s="186" t="str">
        <f t="array" ref="AC40">IFERROR(IF(INDEX('Impact Indicators - Section B'!H$29:H$90,MATCH('Print View'!$A40&amp;'Print View'!$Y$36,'Impact Indicators - Section B'!$A$29:$A$90&amp;'Impact Indicators - Section B'!$C$29:$C$90,0))&lt;&gt;0,INDEX('Impact Indicators - Section B'!H$29:H$90,MATCH('Print View'!$A40&amp;'Print View'!$Y$36,'Impact Indicators - Section B'!$A$29:$A$90&amp;'Impact Indicators - Section B'!$C$29:$C$90,0)),""),"")</f>
        <v/>
      </c>
      <c r="AD40" s="264" t="str">
        <f t="array" ref="AD40">IFERROR(IF(INDEX('Impact Indicators - Section B'!D$29:D$90,MATCH('Print View'!$A40&amp;'Print View'!$AD$36,'Impact Indicators - Section B'!$A$29:$A$90&amp;'Impact Indicators - Section B'!$C$29:$C$90,0))&lt;&gt;0,INDEX('Impact Indicators - Section B'!D$29:D$90,MATCH('Print View'!$A40&amp;'Print View'!$AD$36,'Impact Indicators - Section B'!$A$29:$A$90&amp;'Impact Indicators - Section B'!$C$29:$C$90,0)),""),"")</f>
        <v/>
      </c>
      <c r="AE40" s="250" t="str">
        <f t="array" ref="AE40">IFERROR(IF(INDEX('Impact Indicators - Section B'!E$29:E$90,MATCH('Print View'!$A40&amp;'Print View'!$AD$36,'Impact Indicators - Section B'!$A$29:$A$90&amp;'Impact Indicators - Section B'!$C$29:$C$90,0))&lt;&gt;0,INDEX('Impact Indicators - Section B'!E$29:E$90,MATCH('Print View'!$A40&amp;'Print View'!$AD$36,'Impact Indicators - Section B'!$A$29:$A$90&amp;'Impact Indicators - Section B'!$C$29:$C$90,0)),""),"")</f>
        <v/>
      </c>
      <c r="AF40" s="257" t="str">
        <f t="array" ref="AF40">IFERROR(IF(INDEX('Impact Indicators - Section B'!F$29:F$90,MATCH('Print View'!$A40&amp;'Print View'!$AD$36,'Impact Indicators - Section B'!$A$29:$A$90&amp;'Impact Indicators - Section B'!$C$29:$C$90,0))&lt;&gt;0,INDEX('Impact Indicators - Section B'!F$29:F$90,MATCH('Print View'!$A40&amp;'Print View'!$AD$36,'Impact Indicators - Section B'!$A$29:$A$90&amp;'Impact Indicators - Section B'!$C$29:$C$90,0)),""),"")</f>
        <v/>
      </c>
      <c r="AG40" s="271" t="str">
        <f t="array" ref="AG40">IFERROR(IF(INDEX('Impact Indicators - Section B'!G$29:G$90,MATCH('Print View'!$A40&amp;'Print View'!$AD$36,'Impact Indicators - Section B'!$A$29:$A$90&amp;'Impact Indicators - Section B'!$C$29:$C$90,0))&lt;&gt;0,INDEX('Impact Indicators - Section B'!G$29:G$90,MATCH('Print View'!$A40&amp;'Print View'!$AD$36,'Impact Indicators - Section B'!$A$29:$A$90&amp;'Impact Indicators - Section B'!$C$29:$C$90,0)),""),"")</f>
        <v/>
      </c>
      <c r="AH40" s="185" t="str">
        <f t="array" ref="AH40">IFERROR(IF(INDEX('Impact Indicators - Section B'!H$29:H$90,MATCH('Print View'!$A40&amp;'Print View'!$AD$36,'Impact Indicators - Section B'!$A$29:$A$90&amp;'Impact Indicators - Section B'!$C$29:$C$90,0))&lt;&gt;0,INDEX('Impact Indicators - Section B'!H$29:H$90,MATCH('Print View'!$A40&amp;'Print View'!$AD$36,'Impact Indicators - Section B'!$A$29:$A$90&amp;'Impact Indicators - Section B'!$C$29:$C$90,0)),""),"")</f>
        <v/>
      </c>
      <c r="AI40" s="221"/>
      <c r="AJ40" s="223" t="str">
        <f>IFERROR(IF(INDEX('Impact Indicators - Section B'!P$9:P$25,MATCH('Print View'!A40,'Impact Indicators - Section B'!$A$9:$A$25,0))&lt;&gt;0,INDEX('Impact Indicators - Section B'!P$9:P$25,MATCH('Print View'!$A40,'Impact Indicators - Section B'!$A$9:$A$25,0)),""),"")</f>
        <v>3.6/100,000 for TB HIV in WHO Lao country profile 2016 for the year 2015_x000D_http://www.who.int/tb/country/data/profiles/en/</v>
      </c>
      <c r="AK40" s="284"/>
      <c r="AL40" s="284"/>
      <c r="AM40" s="284"/>
      <c r="AN40" s="284"/>
      <c r="AO40" s="284"/>
      <c r="AP40" s="284"/>
      <c r="AQ40" s="284"/>
      <c r="AR40" s="284"/>
    </row>
    <row r="41" spans="1:44" s="285" customFormat="1" ht="210" x14ac:dyDescent="0.2">
      <c r="A41" s="177">
        <v>4</v>
      </c>
      <c r="B41" s="286" t="str">
        <f>IFERROR(IF(INDEX('Impact Indicators - Section B'!B$9:B$25,MATCH('Print View'!$A41,'Impact Indicators - Section B'!$A$9:$A$25,0))&lt;&gt;0,INDEX('Impact Indicators - Section B'!B$9:B$25,MATCH('Print View'!$A41,'Impact Indicators - Section B'!$A$9:$A$25,0)),""),"")</f>
        <v>TB I-4(M): RR-TB and/or MDR-TB prevalence among new TB patients: Proportion of new TB cases with RR-TB and/or MDR-TB</v>
      </c>
      <c r="C41" s="286" t="str">
        <f>IFERROR(IF(INDEX('Impact Indicators - Section B'!C$9:C$25,MATCH('Print View'!$A41,'Impact Indicators - Section B'!$A$9:$A$25,0))&lt;&gt;0,INDEX('Impact Indicators - Section B'!C$9:C$25,MATCH('Print View'!$A41,'Impact Indicators - Section B'!$A$9:$A$25,0)),""),"")</f>
        <v/>
      </c>
      <c r="D41" s="286" t="str">
        <f>IFERROR(IF(INDEX('Impact Indicators - Section B'!D$9:D$25,MATCH('Print View'!$A41,'Impact Indicators - Section B'!$A$9:$A$25,0))&lt;&gt;0,INDEX('Impact Indicators - Section B'!D$9:D$25,MATCH('Print View'!$A41,'Impact Indicators - Section B'!$A$9:$A$25,0)),""),"")</f>
        <v>5.2%</v>
      </c>
      <c r="E41" s="286" t="str">
        <f>IFERROR(IF(INDEX('Impact Indicators - Section B'!E$9:E$25,MATCH('Print View'!$A41,'Impact Indicators - Section B'!$A$9:$A$25,0))&lt;&gt;0,INDEX('Impact Indicators - Section B'!E$9:E$25,MATCH('Print View'!$A41,'Impact Indicators - Section B'!$A$9:$A$25,0)),""),"")</f>
        <v>2015</v>
      </c>
      <c r="F41" s="286" t="str">
        <f>IFERROR(IF(INDEX('Impact Indicators - Section B'!F$9:F$25,MATCH('Print View'!$A41,'Impact Indicators - Section B'!$A$9:$A$25,0))&lt;&gt;0,INDEX('Impact Indicators - Section B'!F$9:F$25,MATCH('Print View'!$A41,'Impact Indicators - Section B'!$A$9:$A$25,0)),""),"")</f>
        <v>WHO Lao TB country profile 2016 for 2015 data</v>
      </c>
      <c r="G41" s="286" t="str">
        <f>IFERROR(IF(INDEX('Impact Indicators - Section B'!G$9:G$25,MATCH('Print View'!$A41,'Impact Indicators - Section B'!$A$9:$A$25,0))&lt;&gt;0,INDEX('Impact Indicators - Section B'!G$9:G$25,MATCH('Print View'!$A41,'Impact Indicators - Section B'!$A$9:$A$25,0)),""),"")</f>
        <v/>
      </c>
      <c r="H41" s="286" t="str">
        <f>IFERROR(IF(INDEX('Impact Indicators - Section B'!H$9:H$25,MATCH('Print View'!$A41,'Impact Indicators - Section B'!$A$9:$A$25,0))&lt;&gt;0,INDEX('Impact Indicators - Section B'!H$9:H$25,MATCH('Print View'!$A41,'Impact Indicators - Section B'!$A$9:$A$25,0)),""),"")</f>
        <v>Ministry of Health of the Lao People's Democratic Republic</v>
      </c>
      <c r="I41" s="286" t="str">
        <f>IFERROR(IF(INDEX('Impact Indicators - Section B'!O$9:O$25,MATCH('Print View'!$A41,'Impact Indicators - Section B'!$A$9:$A$25,0))&lt;&gt;0,INDEX('Impact Indicators - Section B'!O$9:O$25,MATCH('Print View'!$A41,'Impact Indicators - Section B'!$A$9:$A$25,0)),""),"")</f>
        <v>Lao (Peoples Democratic Republic)</v>
      </c>
      <c r="J41" s="263" t="str">
        <f t="array" ref="J41">IFERROR(IF(INDEX('Impact Indicators - Section B'!D$29:D$90,MATCH('Print View'!$A41&amp;'Print View'!$J$36,'Impact Indicators - Section B'!$A$29:$A$90&amp;'Impact Indicators - Section B'!$C$29:$C$90,0))&lt;&gt;0,INDEX('Impact Indicators - Section B'!D$29:D$90,MATCH('Print View'!$A41&amp;'Print View'!$J$36,'Impact Indicators - Section B'!$A$29:$A$90&amp;'Impact Indicators - Section B'!$C$29:$C$90,0)),""),"")</f>
        <v/>
      </c>
      <c r="K41" s="248" t="str">
        <f t="array" ref="K41">IFERROR(IF(INDEX('Impact Indicators - Section B'!E$29:E$90,MATCH('Print View'!$A41&amp;'Print View'!$J$36,'Impact Indicators - Section B'!$A$29:$A$90&amp;'Impact Indicators - Section B'!$C$29:$C$90,0))&lt;&gt;0,INDEX('Impact Indicators - Section B'!E$29:E$90,MATCH('Print View'!$A41&amp;'Print View'!$J$36,'Impact Indicators - Section B'!$A$29:$A$90&amp;'Impact Indicators - Section B'!$C$29:$C$90,0)),""),"")</f>
        <v/>
      </c>
      <c r="L41" s="256" t="str">
        <f t="array" ref="L41">IFERROR(IF(INDEX('Impact Indicators - Section B'!F$29:F$90,MATCH('Print View'!$A41&amp;'Print View'!$J$36,'Impact Indicators - Section B'!$A$29:$A$90&amp;'Impact Indicators - Section B'!$C$29:$C$90,0))&lt;&gt;0,INDEX('Impact Indicators - Section B'!F$29:F$90,MATCH('Print View'!$A41&amp;'Print View'!$J$36,'Impact Indicators - Section B'!$A$29:$A$90&amp;'Impact Indicators - Section B'!$C$29:$C$90,0)),""),"")</f>
        <v/>
      </c>
      <c r="M41" s="270" t="str">
        <f t="array" ref="M41">IFERROR(IF(INDEX('Impact Indicators - Section B'!G$29:G$90,MATCH('Print View'!$A41&amp;'Print View'!$J$36,'Impact Indicators - Section B'!$A$29:$A$90&amp;'Impact Indicators - Section B'!$C$29:$C$90,0))&lt;&gt;0,INDEX('Impact Indicators - Section B'!G$29:G$90,MATCH('Print View'!$A41&amp;'Print View'!$J$36,'Impact Indicators - Section B'!$A$29:$A$90&amp;'Impact Indicators - Section B'!$C$29:$C$90,0)),""),"")</f>
        <v/>
      </c>
      <c r="N41" s="179" t="str">
        <f t="array" ref="N41">IFERROR(IF(INDEX('Impact Indicators - Section B'!H$29:H$90,MATCH('Print View'!$A41&amp;'Print View'!$J$36,'Impact Indicators - Section B'!$A$29:$A$90&amp;'Impact Indicators - Section B'!$C$29:$C$90,0))&lt;&gt;0,INDEX('Impact Indicators - Section B'!H$29:H$90,MATCH('Print View'!$A41&amp;'Print View'!$J$36,'Impact Indicators - Section B'!$A$29:$A$90&amp;'Impact Indicators - Section B'!$C$29:$C$90,0)),""),"")</f>
        <v/>
      </c>
      <c r="O41" s="263" t="str">
        <f t="array" ref="O41">IFERROR(IF(INDEX('Impact Indicators - Section B'!D$29:D$90,MATCH('Print View'!$A41&amp;'Print View'!$O$36,'Impact Indicators - Section B'!$A$29:$A$90&amp;'Impact Indicators - Section B'!$C$29:$C$90,0))&lt;&gt;0,INDEX('Impact Indicators - Section B'!D$29:D$90,MATCH('Print View'!$A41&amp;'Print View'!$O$36,'Impact Indicators - Section B'!$A$29:$A$90&amp;'Impact Indicators - Section B'!$C$29:$C$90,0)),""),"")</f>
        <v/>
      </c>
      <c r="P41" s="248" t="str">
        <f t="array" ref="P41">IFERROR(IF(INDEX('Impact Indicators - Section B'!E$29:E$90,MATCH('Print View'!$A41&amp;'Print View'!$O$36,'Impact Indicators - Section B'!$A$29:$A$90&amp;'Impact Indicators - Section B'!$C$29:$C$90,0))&lt;&gt;0,INDEX('Impact Indicators - Section B'!E$29:E$90,MATCH('Print View'!$A41&amp;'Print View'!$O$36,'Impact Indicators - Section B'!$A$29:$A$90&amp;'Impact Indicators - Section B'!$C$29:$C$90,0)),""),"")</f>
        <v/>
      </c>
      <c r="Q41" s="256" t="str">
        <f t="array" ref="Q41">IFERROR(IF(INDEX('Impact Indicators - Section B'!F$29:F$90,MATCH('Print View'!$A41&amp;'Print View'!$O$36,'Impact Indicators - Section B'!$A$29:$A$90&amp;'Impact Indicators - Section B'!$C$29:$C$90,0))&lt;&gt;0,INDEX('Impact Indicators - Section B'!F$29:F$90,MATCH('Print View'!$A41&amp;'Print View'!$O$36,'Impact Indicators - Section B'!$A$29:$A$90&amp;'Impact Indicators - Section B'!$C$29:$C$90,0)),""),"")</f>
        <v/>
      </c>
      <c r="R41" s="270" t="str">
        <f t="array" ref="R41">IFERROR(IF(INDEX('Impact Indicators - Section B'!G$29:G$90,MATCH('Print View'!$A41&amp;'Print View'!$O$36,'Impact Indicators - Section B'!$A$29:$A$90&amp;'Impact Indicators - Section B'!$C$29:$C$90,0))&lt;&gt;0,INDEX('Impact Indicators - Section B'!G$29:G$90,MATCH('Print View'!$A41&amp;'Print View'!$O$36,'Impact Indicators - Section B'!$A$29:$A$90&amp;'Impact Indicators - Section B'!$C$29:$C$90,0)),""),"")</f>
        <v/>
      </c>
      <c r="S41" s="179" t="str">
        <f t="array" ref="S41">IFERROR(IF(INDEX('Impact Indicators - Section B'!H$29:H$90,MATCH('Print View'!$A41&amp;'Print View'!$O$36,'Impact Indicators - Section B'!$A$29:$A$90&amp;'Impact Indicators - Section B'!$C$29:$C$90,0))&lt;&gt;0,INDEX('Impact Indicators - Section B'!H$29:H$90,MATCH('Print View'!$A41&amp;'Print View'!$O$36,'Impact Indicators - Section B'!$A$29:$A$90&amp;'Impact Indicators - Section B'!$C$29:$C$90,0)),""),"")</f>
        <v/>
      </c>
      <c r="T41" s="263" t="str">
        <f t="array" ref="T41">IFERROR(IF(INDEX('Impact Indicators - Section B'!D$29:D$90,MATCH('Print View'!$A41&amp;'Print View'!$T$36,'Impact Indicators - Section B'!$A$29:$A$90&amp;'Impact Indicators - Section B'!$C$29:$C$90,0))&lt;&gt;0,INDEX('Impact Indicators - Section B'!D$29:D$90,MATCH('Print View'!$A41&amp;'Print View'!$T$36,'Impact Indicators - Section B'!$A$29:$A$90&amp;'Impact Indicators - Section B'!$C$29:$C$90,0)),""),"")</f>
        <v/>
      </c>
      <c r="U41" s="248" t="str">
        <f t="array" ref="U41">IFERROR(IF(INDEX('Impact Indicators - Section B'!E$29:E$90,MATCH('Print View'!$A41&amp;'Print View'!$T$36,'Impact Indicators - Section B'!$A$29:$A$90&amp;'Impact Indicators - Section B'!$C$29:$C$90,0))&lt;&gt;0,INDEX('Impact Indicators - Section B'!E$29:E$90,MATCH('Print View'!$A41&amp;'Print View'!$T$36,'Impact Indicators - Section B'!$A$29:$A$90&amp;'Impact Indicators - Section B'!$C$29:$C$90,0)),""),"")</f>
        <v/>
      </c>
      <c r="V41" s="256" t="str">
        <f t="array" ref="V41">IFERROR(IF(INDEX('Impact Indicators - Section B'!F$29:F$90,MATCH('Print View'!$A41&amp;'Print View'!$T$36,'Impact Indicators - Section B'!$A$29:$A$90&amp;'Impact Indicators - Section B'!$C$29:$C$90,0))&lt;&gt;0,INDEX('Impact Indicators - Section B'!F$29:F$90,MATCH('Print View'!$A41&amp;'Print View'!$T$36,'Impact Indicators - Section B'!$A$29:$A$90&amp;'Impact Indicators - Section B'!$C$29:$C$90,0)),""),"")</f>
        <v/>
      </c>
      <c r="W41" s="270" t="str">
        <f t="array" ref="W41">IFERROR(IF(INDEX('Impact Indicators - Section B'!G$29:G$90,MATCH('Print View'!$A41&amp;'Print View'!$T$36,'Impact Indicators - Section B'!$A$29:$A$90&amp;'Impact Indicators - Section B'!$C$29:$C$90,0))&lt;&gt;0,INDEX('Impact Indicators - Section B'!G$29:G$90,MATCH('Print View'!$A41&amp;'Print View'!$T$36,'Impact Indicators - Section B'!$A$29:$A$90&amp;'Impact Indicators - Section B'!$C$29:$C$90,0)),""),"")</f>
        <v/>
      </c>
      <c r="X41" s="180" t="str">
        <f t="array" ref="X41">IFERROR(IF(INDEX('Impact Indicators - Section B'!H$29:H$90,MATCH('Print View'!$A41&amp;'Print View'!$T$36,'Impact Indicators - Section B'!$A$29:$A$90&amp;'Impact Indicators - Section B'!$C$29:$C$90,0))&lt;&gt;0,INDEX('Impact Indicators - Section B'!H$29:H$90,MATCH('Print View'!$A41&amp;'Print View'!$T$36,'Impact Indicators - Section B'!$A$29:$A$90&amp;'Impact Indicators - Section B'!$C$29:$C$90,0)),""),"")</f>
        <v/>
      </c>
      <c r="Y41" s="263" t="str">
        <f t="array" ref="Y41">IFERROR(IF(INDEX('Impact Indicators - Section B'!D$29:D$90,MATCH('Print View'!$A41&amp;'Print View'!$Y$36,'Impact Indicators - Section B'!$A$29:$A$90&amp;'Impact Indicators - Section B'!$C$29:$C$90,0))&lt;&gt;0,INDEX('Impact Indicators - Section B'!D$29:D$90,MATCH('Print View'!$A41&amp;'Print View'!$Y$36,'Impact Indicators - Section B'!$A$29:$A$90&amp;'Impact Indicators - Section B'!$C$29:$C$90,0)),""),"")</f>
        <v/>
      </c>
      <c r="Z41" s="248" t="str">
        <f t="array" ref="Z41">IFERROR(IF(INDEX('Impact Indicators - Section B'!E$29:E$90,MATCH('Print View'!$A41&amp;'Print View'!$Y$36,'Impact Indicators - Section B'!$A$29:$A$90&amp;'Impact Indicators - Section B'!$C$29:$C$90,0))&lt;&gt;0,INDEX('Impact Indicators - Section B'!E$29:E$90,MATCH('Print View'!$A41&amp;'Print View'!$Y$36,'Impact Indicators - Section B'!$A$29:$A$90&amp;'Impact Indicators - Section B'!$C$29:$C$90,0)),""),"")</f>
        <v/>
      </c>
      <c r="AA41" s="256" t="str">
        <f t="array" ref="AA41">IFERROR(IF(INDEX('Impact Indicators - Section B'!F$29:F$90,MATCH('Print View'!$A41&amp;'Print View'!$Y$36,'Impact Indicators - Section B'!$A$29:$A$90&amp;'Impact Indicators - Section B'!$C$29:$C$90,0))&lt;&gt;0,INDEX('Impact Indicators - Section B'!F$29:F$90,MATCH('Print View'!$A41&amp;'Print View'!$Y$36,'Impact Indicators - Section B'!$A$29:$A$90&amp;'Impact Indicators - Section B'!$C$29:$C$90,0)),""),"")</f>
        <v/>
      </c>
      <c r="AB41" s="270" t="str">
        <f t="array" ref="AB41">IFERROR(IF(INDEX('Impact Indicators - Section B'!G$29:G$90,MATCH('Print View'!$A41&amp;'Print View'!$Y$36,'Impact Indicators - Section B'!$A$29:$A$90&amp;'Impact Indicators - Section B'!$C$29:$C$90,0))&lt;&gt;0,INDEX('Impact Indicators - Section B'!G$29:G$90,MATCH('Print View'!$A41&amp;'Print View'!$Y$36,'Impact Indicators - Section B'!$A$29:$A$90&amp;'Impact Indicators - Section B'!$C$29:$C$90,0)),""),"")</f>
        <v/>
      </c>
      <c r="AC41" s="181" t="str">
        <f t="array" ref="AC41">IFERROR(IF(INDEX('Impact Indicators - Section B'!H$29:H$90,MATCH('Print View'!$A41&amp;'Print View'!$Y$36,'Impact Indicators - Section B'!$A$29:$A$90&amp;'Impact Indicators - Section B'!$C$29:$C$90,0))&lt;&gt;0,INDEX('Impact Indicators - Section B'!H$29:H$90,MATCH('Print View'!$A41&amp;'Print View'!$Y$36,'Impact Indicators - Section B'!$A$29:$A$90&amp;'Impact Indicators - Section B'!$C$29:$C$90,0)),""),"")</f>
        <v/>
      </c>
      <c r="AD41" s="263" t="str">
        <f t="array" ref="AD41">IFERROR(IF(INDEX('Impact Indicators - Section B'!D$29:D$90,MATCH('Print View'!$A41&amp;'Print View'!$AD$36,'Impact Indicators - Section B'!$A$29:$A$90&amp;'Impact Indicators - Section B'!$C$29:$C$90,0))&lt;&gt;0,INDEX('Impact Indicators - Section B'!D$29:D$90,MATCH('Print View'!$A41&amp;'Print View'!$AD$36,'Impact Indicators - Section B'!$A$29:$A$90&amp;'Impact Indicators - Section B'!$C$29:$C$90,0)),""),"")</f>
        <v/>
      </c>
      <c r="AE41" s="248" t="str">
        <f t="array" ref="AE41">IFERROR(IF(INDEX('Impact Indicators - Section B'!E$29:E$90,MATCH('Print View'!$A41&amp;'Print View'!$AD$36,'Impact Indicators - Section B'!$A$29:$A$90&amp;'Impact Indicators - Section B'!$C$29:$C$90,0))&lt;&gt;0,INDEX('Impact Indicators - Section B'!E$29:E$90,MATCH('Print View'!$A41&amp;'Print View'!$AD$36,'Impact Indicators - Section B'!$A$29:$A$90&amp;'Impact Indicators - Section B'!$C$29:$C$90,0)),""),"")</f>
        <v/>
      </c>
      <c r="AF41" s="256" t="str">
        <f t="array" ref="AF41">IFERROR(IF(INDEX('Impact Indicators - Section B'!F$29:F$90,MATCH('Print View'!$A41&amp;'Print View'!$AD$36,'Impact Indicators - Section B'!$A$29:$A$90&amp;'Impact Indicators - Section B'!$C$29:$C$90,0))&lt;&gt;0,INDEX('Impact Indicators - Section B'!F$29:F$90,MATCH('Print View'!$A41&amp;'Print View'!$AD$36,'Impact Indicators - Section B'!$A$29:$A$90&amp;'Impact Indicators - Section B'!$C$29:$C$90,0)),""),"")</f>
        <v/>
      </c>
      <c r="AG41" s="270" t="str">
        <f t="array" ref="AG41">IFERROR(IF(INDEX('Impact Indicators - Section B'!G$29:G$90,MATCH('Print View'!$A41&amp;'Print View'!$AD$36,'Impact Indicators - Section B'!$A$29:$A$90&amp;'Impact Indicators - Section B'!$C$29:$C$90,0))&lt;&gt;0,INDEX('Impact Indicators - Section B'!G$29:G$90,MATCH('Print View'!$A41&amp;'Print View'!$AD$36,'Impact Indicators - Section B'!$A$29:$A$90&amp;'Impact Indicators - Section B'!$C$29:$C$90,0)),""),"")</f>
        <v/>
      </c>
      <c r="AH41" s="180" t="str">
        <f t="array" ref="AH41">IFERROR(IF(INDEX('Impact Indicators - Section B'!H$29:H$90,MATCH('Print View'!$A41&amp;'Print View'!$AD$36,'Impact Indicators - Section B'!$A$29:$A$90&amp;'Impact Indicators - Section B'!$C$29:$C$90,0))&lt;&gt;0,INDEX('Impact Indicators - Section B'!H$29:H$90,MATCH('Print View'!$A41&amp;'Print View'!$AD$36,'Impact Indicators - Section B'!$A$29:$A$90&amp;'Impact Indicators - Section B'!$C$29:$C$90,0)),""),"")</f>
        <v/>
      </c>
      <c r="AI41" s="221"/>
      <c r="AJ41" s="224" t="str">
        <f>IFERROR(IF(INDEX('Impact Indicators - Section B'!P$9:P$25,MATCH('Print View'!A41,'Impact Indicators - Section B'!$A$9:$A$25,0))&lt;&gt;0,INDEX('Impact Indicators - Section B'!P$9:P$25,MATCH('Print View'!$A41,'Impact Indicators - Section B'!$A$9:$A$25,0)),""),"")</f>
        <v xml:space="preserve">baseline is from current WHO estimates 5.2% among new cases http://www.who.int/tb/country/data/profiles/en/_x000D_Preliminary results of the on going first national drug resistance survey  (DRS) show much lower RR/MDR-TB frequency among new TB cases (1.5%, final results by end 2017) </v>
      </c>
      <c r="AK41" s="284"/>
      <c r="AL41" s="284"/>
      <c r="AM41" s="284"/>
      <c r="AN41" s="284"/>
      <c r="AO41" s="284"/>
      <c r="AP41" s="284"/>
      <c r="AQ41" s="284"/>
      <c r="AR41" s="284"/>
    </row>
    <row r="42" spans="1:44" s="285" customFormat="1" ht="31" x14ac:dyDescent="0.2">
      <c r="A42" s="213">
        <v>5</v>
      </c>
      <c r="B42" s="283" t="str">
        <f>IFERROR(IF(INDEX('Impact Indicators - Section B'!B$9:B$25,MATCH('Print View'!$A42,'Impact Indicators - Section B'!$A$9:$A$25,0))&lt;&gt;0,INDEX('Impact Indicators - Section B'!B$9:B$25,MATCH('Print View'!$A42,'Impact Indicators - Section B'!$A$9:$A$25,0)),""),"")</f>
        <v/>
      </c>
      <c r="C42" s="283" t="str">
        <f>IFERROR(IF(INDEX('Impact Indicators - Section B'!C$9:C$25,MATCH('Print View'!$A42,'Impact Indicators - Section B'!$A$9:$A$25,0))&lt;&gt;0,INDEX('Impact Indicators - Section B'!C$9:C$25,MATCH('Print View'!$A42,'Impact Indicators - Section B'!$A$9:$A$25,0)),""),"")</f>
        <v/>
      </c>
      <c r="D42" s="283" t="str">
        <f>IFERROR(IF(INDEX('Impact Indicators - Section B'!D$9:D$25,MATCH('Print View'!$A42,'Impact Indicators - Section B'!$A$9:$A$25,0))&lt;&gt;0,INDEX('Impact Indicators - Section B'!D$9:D$25,MATCH('Print View'!$A42,'Impact Indicators - Section B'!$A$9:$A$25,0)),""),"")</f>
        <v/>
      </c>
      <c r="E42" s="283" t="str">
        <f>IFERROR(IF(INDEX('Impact Indicators - Section B'!E$9:E$25,MATCH('Print View'!$A42,'Impact Indicators - Section B'!$A$9:$A$25,0))&lt;&gt;0,INDEX('Impact Indicators - Section B'!E$9:E$25,MATCH('Print View'!$A42,'Impact Indicators - Section B'!$A$9:$A$25,0)),""),"")</f>
        <v/>
      </c>
      <c r="F42" s="283" t="str">
        <f>IFERROR(IF(INDEX('Impact Indicators - Section B'!F$9:F$25,MATCH('Print View'!$A42,'Impact Indicators - Section B'!$A$9:$A$25,0))&lt;&gt;0,INDEX('Impact Indicators - Section B'!F$9:F$25,MATCH('Print View'!$A42,'Impact Indicators - Section B'!$A$9:$A$25,0)),""),"")</f>
        <v/>
      </c>
      <c r="G42" s="283" t="str">
        <f>IFERROR(IF(INDEX('Impact Indicators - Section B'!G$9:G$25,MATCH('Print View'!$A42,'Impact Indicators - Section B'!$A$9:$A$25,0))&lt;&gt;0,INDEX('Impact Indicators - Section B'!G$9:G$25,MATCH('Print View'!$A42,'Impact Indicators - Section B'!$A$9:$A$25,0)),""),"")</f>
        <v/>
      </c>
      <c r="H42" s="283" t="str">
        <f>IFERROR(IF(INDEX('Impact Indicators - Section B'!H$9:H$25,MATCH('Print View'!$A42,'Impact Indicators - Section B'!$A$9:$A$25,0))&lt;&gt;0,INDEX('Impact Indicators - Section B'!H$9:H$25,MATCH('Print View'!$A42,'Impact Indicators - Section B'!$A$9:$A$25,0)),""),"")</f>
        <v/>
      </c>
      <c r="I42" s="283" t="str">
        <f>IFERROR(IF(INDEX('Impact Indicators - Section B'!O$9:O$25,MATCH('Print View'!$A42,'Impact Indicators - Section B'!$A$9:$A$25,0))&lt;&gt;0,INDEX('Impact Indicators - Section B'!O$9:O$25,MATCH('Print View'!$A42,'Impact Indicators - Section B'!$A$9:$A$25,0)),""),"")</f>
        <v/>
      </c>
      <c r="J42" s="264" t="str">
        <f t="array" ref="J42">IFERROR(IF(INDEX('Impact Indicators - Section B'!D$29:D$90,MATCH('Print View'!$A42&amp;'Print View'!$J$36,'Impact Indicators - Section B'!$A$29:$A$90&amp;'Impact Indicators - Section B'!$C$29:$C$90,0))&lt;&gt;0,INDEX('Impact Indicators - Section B'!D$29:D$90,MATCH('Print View'!$A42&amp;'Print View'!$J$36,'Impact Indicators - Section B'!$A$29:$A$90&amp;'Impact Indicators - Section B'!$C$29:$C$90,0)),""),"")</f>
        <v/>
      </c>
      <c r="K42" s="250" t="str">
        <f t="array" ref="K42">IFERROR(IF(INDEX('Impact Indicators - Section B'!E$29:E$90,MATCH('Print View'!$A42&amp;'Print View'!$J$36,'Impact Indicators - Section B'!$A$29:$A$90&amp;'Impact Indicators - Section B'!$C$29:$C$90,0))&lt;&gt;0,INDEX('Impact Indicators - Section B'!E$29:E$90,MATCH('Print View'!$A42&amp;'Print View'!$J$36,'Impact Indicators - Section B'!$A$29:$A$90&amp;'Impact Indicators - Section B'!$C$29:$C$90,0)),""),"")</f>
        <v/>
      </c>
      <c r="L42" s="257" t="str">
        <f t="array" ref="L42">IFERROR(IF(INDEX('Impact Indicators - Section B'!F$29:F$90,MATCH('Print View'!$A42&amp;'Print View'!$J$36,'Impact Indicators - Section B'!$A$29:$A$90&amp;'Impact Indicators - Section B'!$C$29:$C$90,0))&lt;&gt;0,INDEX('Impact Indicators - Section B'!F$29:F$90,MATCH('Print View'!$A42&amp;'Print View'!$J$36,'Impact Indicators - Section B'!$A$29:$A$90&amp;'Impact Indicators - Section B'!$C$29:$C$90,0)),""),"")</f>
        <v/>
      </c>
      <c r="M42" s="271" t="str">
        <f t="array" ref="M42">IFERROR(IF(INDEX('Impact Indicators - Section B'!G$29:G$90,MATCH('Print View'!$A42&amp;'Print View'!$J$36,'Impact Indicators - Section B'!$A$29:$A$90&amp;'Impact Indicators - Section B'!$C$29:$C$90,0))&lt;&gt;0,INDEX('Impact Indicators - Section B'!G$29:G$90,MATCH('Print View'!$A42&amp;'Print View'!$J$36,'Impact Indicators - Section B'!$A$29:$A$90&amp;'Impact Indicators - Section B'!$C$29:$C$90,0)),""),"")</f>
        <v/>
      </c>
      <c r="N42" s="184" t="str">
        <f t="array" ref="N42">IFERROR(IF(INDEX('Impact Indicators - Section B'!H$29:H$90,MATCH('Print View'!$A42&amp;'Print View'!$J$36,'Impact Indicators - Section B'!$A$29:$A$90&amp;'Impact Indicators - Section B'!$C$29:$C$90,0))&lt;&gt;0,INDEX('Impact Indicators - Section B'!H$29:H$90,MATCH('Print View'!$A42&amp;'Print View'!$J$36,'Impact Indicators - Section B'!$A$29:$A$90&amp;'Impact Indicators - Section B'!$C$29:$C$90,0)),""),"")</f>
        <v/>
      </c>
      <c r="O42" s="264" t="str">
        <f t="array" ref="O42">IFERROR(IF(INDEX('Impact Indicators - Section B'!D$29:D$90,MATCH('Print View'!$A42&amp;'Print View'!$O$36,'Impact Indicators - Section B'!$A$29:$A$90&amp;'Impact Indicators - Section B'!$C$29:$C$90,0))&lt;&gt;0,INDEX('Impact Indicators - Section B'!D$29:D$90,MATCH('Print View'!$A42&amp;'Print View'!$O$36,'Impact Indicators - Section B'!$A$29:$A$90&amp;'Impact Indicators - Section B'!$C$29:$C$90,0)),""),"")</f>
        <v/>
      </c>
      <c r="P42" s="250" t="str">
        <f t="array" ref="P42">IFERROR(IF(INDEX('Impact Indicators - Section B'!E$29:E$90,MATCH('Print View'!$A42&amp;'Print View'!$O$36,'Impact Indicators - Section B'!$A$29:$A$90&amp;'Impact Indicators - Section B'!$C$29:$C$90,0))&lt;&gt;0,INDEX('Impact Indicators - Section B'!E$29:E$90,MATCH('Print View'!$A42&amp;'Print View'!$O$36,'Impact Indicators - Section B'!$A$29:$A$90&amp;'Impact Indicators - Section B'!$C$29:$C$90,0)),""),"")</f>
        <v/>
      </c>
      <c r="Q42" s="257" t="str">
        <f t="array" ref="Q42">IFERROR(IF(INDEX('Impact Indicators - Section B'!F$29:F$90,MATCH('Print View'!$A42&amp;'Print View'!$O$36,'Impact Indicators - Section B'!$A$29:$A$90&amp;'Impact Indicators - Section B'!$C$29:$C$90,0))&lt;&gt;0,INDEX('Impact Indicators - Section B'!F$29:F$90,MATCH('Print View'!$A42&amp;'Print View'!$O$36,'Impact Indicators - Section B'!$A$29:$A$90&amp;'Impact Indicators - Section B'!$C$29:$C$90,0)),""),"")</f>
        <v/>
      </c>
      <c r="R42" s="271" t="str">
        <f t="array" ref="R42">IFERROR(IF(INDEX('Impact Indicators - Section B'!G$29:G$90,MATCH('Print View'!$A42&amp;'Print View'!$O$36,'Impact Indicators - Section B'!$A$29:$A$90&amp;'Impact Indicators - Section B'!$C$29:$C$90,0))&lt;&gt;0,INDEX('Impact Indicators - Section B'!G$29:G$90,MATCH('Print View'!$A42&amp;'Print View'!$O$36,'Impact Indicators - Section B'!$A$29:$A$90&amp;'Impact Indicators - Section B'!$C$29:$C$90,0)),""),"")</f>
        <v/>
      </c>
      <c r="S42" s="184" t="str">
        <f t="array" ref="S42">IFERROR(IF(INDEX('Impact Indicators - Section B'!H$29:H$90,MATCH('Print View'!$A42&amp;'Print View'!$O$36,'Impact Indicators - Section B'!$A$29:$A$90&amp;'Impact Indicators - Section B'!$C$29:$C$90,0))&lt;&gt;0,INDEX('Impact Indicators - Section B'!H$29:H$90,MATCH('Print View'!$A42&amp;'Print View'!$O$36,'Impact Indicators - Section B'!$A$29:$A$90&amp;'Impact Indicators - Section B'!$C$29:$C$90,0)),""),"")</f>
        <v/>
      </c>
      <c r="T42" s="264" t="str">
        <f t="array" ref="T42">IFERROR(IF(INDEX('Impact Indicators - Section B'!D$29:D$90,MATCH('Print View'!$A42&amp;'Print View'!$T$36,'Impact Indicators - Section B'!$A$29:$A$90&amp;'Impact Indicators - Section B'!$C$29:$C$90,0))&lt;&gt;0,INDEX('Impact Indicators - Section B'!D$29:D$90,MATCH('Print View'!$A42&amp;'Print View'!$T$36,'Impact Indicators - Section B'!$A$29:$A$90&amp;'Impact Indicators - Section B'!$C$29:$C$90,0)),""),"")</f>
        <v/>
      </c>
      <c r="U42" s="250" t="str">
        <f t="array" ref="U42">IFERROR(IF(INDEX('Impact Indicators - Section B'!E$29:E$90,MATCH('Print View'!$A42&amp;'Print View'!$T$36,'Impact Indicators - Section B'!$A$29:$A$90&amp;'Impact Indicators - Section B'!$C$29:$C$90,0))&lt;&gt;0,INDEX('Impact Indicators - Section B'!E$29:E$90,MATCH('Print View'!$A42&amp;'Print View'!$T$36,'Impact Indicators - Section B'!$A$29:$A$90&amp;'Impact Indicators - Section B'!$C$29:$C$90,0)),""),"")</f>
        <v/>
      </c>
      <c r="V42" s="257" t="str">
        <f t="array" ref="V42">IFERROR(IF(INDEX('Impact Indicators - Section B'!F$29:F$90,MATCH('Print View'!$A42&amp;'Print View'!$T$36,'Impact Indicators - Section B'!$A$29:$A$90&amp;'Impact Indicators - Section B'!$C$29:$C$90,0))&lt;&gt;0,INDEX('Impact Indicators - Section B'!F$29:F$90,MATCH('Print View'!$A42&amp;'Print View'!$T$36,'Impact Indicators - Section B'!$A$29:$A$90&amp;'Impact Indicators - Section B'!$C$29:$C$90,0)),""),"")</f>
        <v/>
      </c>
      <c r="W42" s="271" t="str">
        <f t="array" ref="W42">IFERROR(IF(INDEX('Impact Indicators - Section B'!G$29:G$90,MATCH('Print View'!$A42&amp;'Print View'!$T$36,'Impact Indicators - Section B'!$A$29:$A$90&amp;'Impact Indicators - Section B'!$C$29:$C$90,0))&lt;&gt;0,INDEX('Impact Indicators - Section B'!G$29:G$90,MATCH('Print View'!$A42&amp;'Print View'!$T$36,'Impact Indicators - Section B'!$A$29:$A$90&amp;'Impact Indicators - Section B'!$C$29:$C$90,0)),""),"")</f>
        <v/>
      </c>
      <c r="X42" s="185" t="str">
        <f t="array" ref="X42">IFERROR(IF(INDEX('Impact Indicators - Section B'!H$29:H$90,MATCH('Print View'!$A42&amp;'Print View'!$T$36,'Impact Indicators - Section B'!$A$29:$A$90&amp;'Impact Indicators - Section B'!$C$29:$C$90,0))&lt;&gt;0,INDEX('Impact Indicators - Section B'!H$29:H$90,MATCH('Print View'!$A42&amp;'Print View'!$T$36,'Impact Indicators - Section B'!$A$29:$A$90&amp;'Impact Indicators - Section B'!$C$29:$C$90,0)),""),"")</f>
        <v/>
      </c>
      <c r="Y42" s="264" t="str">
        <f t="array" ref="Y42">IFERROR(IF(INDEX('Impact Indicators - Section B'!D$29:D$90,MATCH('Print View'!$A42&amp;'Print View'!$Y$36,'Impact Indicators - Section B'!$A$29:$A$90&amp;'Impact Indicators - Section B'!$C$29:$C$90,0))&lt;&gt;0,INDEX('Impact Indicators - Section B'!D$29:D$90,MATCH('Print View'!$A42&amp;'Print View'!$Y$36,'Impact Indicators - Section B'!$A$29:$A$90&amp;'Impact Indicators - Section B'!$C$29:$C$90,0)),""),"")</f>
        <v/>
      </c>
      <c r="Z42" s="250" t="str">
        <f t="array" ref="Z42">IFERROR(IF(INDEX('Impact Indicators - Section B'!E$29:E$90,MATCH('Print View'!$A42&amp;'Print View'!$Y$36,'Impact Indicators - Section B'!$A$29:$A$90&amp;'Impact Indicators - Section B'!$C$29:$C$90,0))&lt;&gt;0,INDEX('Impact Indicators - Section B'!E$29:E$90,MATCH('Print View'!$A42&amp;'Print View'!$Y$36,'Impact Indicators - Section B'!$A$29:$A$90&amp;'Impact Indicators - Section B'!$C$29:$C$90,0)),""),"")</f>
        <v/>
      </c>
      <c r="AA42" s="257" t="str">
        <f t="array" ref="AA42">IFERROR(IF(INDEX('Impact Indicators - Section B'!F$29:F$90,MATCH('Print View'!$A42&amp;'Print View'!$Y$36,'Impact Indicators - Section B'!$A$29:$A$90&amp;'Impact Indicators - Section B'!$C$29:$C$90,0))&lt;&gt;0,INDEX('Impact Indicators - Section B'!F$29:F$90,MATCH('Print View'!$A42&amp;'Print View'!$Y$36,'Impact Indicators - Section B'!$A$29:$A$90&amp;'Impact Indicators - Section B'!$C$29:$C$90,0)),""),"")</f>
        <v/>
      </c>
      <c r="AB42" s="271" t="str">
        <f t="array" ref="AB42">IFERROR(IF(INDEX('Impact Indicators - Section B'!G$29:G$90,MATCH('Print View'!$A42&amp;'Print View'!$Y$36,'Impact Indicators - Section B'!$A$29:$A$90&amp;'Impact Indicators - Section B'!$C$29:$C$90,0))&lt;&gt;0,INDEX('Impact Indicators - Section B'!G$29:G$90,MATCH('Print View'!$A42&amp;'Print View'!$Y$36,'Impact Indicators - Section B'!$A$29:$A$90&amp;'Impact Indicators - Section B'!$C$29:$C$90,0)),""),"")</f>
        <v/>
      </c>
      <c r="AC42" s="186" t="str">
        <f t="array" ref="AC42">IFERROR(IF(INDEX('Impact Indicators - Section B'!H$29:H$90,MATCH('Print View'!$A42&amp;'Print View'!$Y$36,'Impact Indicators - Section B'!$A$29:$A$90&amp;'Impact Indicators - Section B'!$C$29:$C$90,0))&lt;&gt;0,INDEX('Impact Indicators - Section B'!H$29:H$90,MATCH('Print View'!$A42&amp;'Print View'!$Y$36,'Impact Indicators - Section B'!$A$29:$A$90&amp;'Impact Indicators - Section B'!$C$29:$C$90,0)),""),"")</f>
        <v/>
      </c>
      <c r="AD42" s="264" t="str">
        <f t="array" ref="AD42">IFERROR(IF(INDEX('Impact Indicators - Section B'!D$29:D$90,MATCH('Print View'!$A42&amp;'Print View'!$AD$36,'Impact Indicators - Section B'!$A$29:$A$90&amp;'Impact Indicators - Section B'!$C$29:$C$90,0))&lt;&gt;0,INDEX('Impact Indicators - Section B'!D$29:D$90,MATCH('Print View'!$A42&amp;'Print View'!$AD$36,'Impact Indicators - Section B'!$A$29:$A$90&amp;'Impact Indicators - Section B'!$C$29:$C$90,0)),""),"")</f>
        <v/>
      </c>
      <c r="AE42" s="250" t="str">
        <f t="array" ref="AE42">IFERROR(IF(INDEX('Impact Indicators - Section B'!E$29:E$90,MATCH('Print View'!$A42&amp;'Print View'!$AD$36,'Impact Indicators - Section B'!$A$29:$A$90&amp;'Impact Indicators - Section B'!$C$29:$C$90,0))&lt;&gt;0,INDEX('Impact Indicators - Section B'!E$29:E$90,MATCH('Print View'!$A42&amp;'Print View'!$AD$36,'Impact Indicators - Section B'!$A$29:$A$90&amp;'Impact Indicators - Section B'!$C$29:$C$90,0)),""),"")</f>
        <v/>
      </c>
      <c r="AF42" s="257" t="str">
        <f t="array" ref="AF42">IFERROR(IF(INDEX('Impact Indicators - Section B'!F$29:F$90,MATCH('Print View'!$A42&amp;'Print View'!$AD$36,'Impact Indicators - Section B'!$A$29:$A$90&amp;'Impact Indicators - Section B'!$C$29:$C$90,0))&lt;&gt;0,INDEX('Impact Indicators - Section B'!F$29:F$90,MATCH('Print View'!$A42&amp;'Print View'!$AD$36,'Impact Indicators - Section B'!$A$29:$A$90&amp;'Impact Indicators - Section B'!$C$29:$C$90,0)),""),"")</f>
        <v/>
      </c>
      <c r="AG42" s="271" t="str">
        <f t="array" ref="AG42">IFERROR(IF(INDEX('Impact Indicators - Section B'!G$29:G$90,MATCH('Print View'!$A42&amp;'Print View'!$AD$36,'Impact Indicators - Section B'!$A$29:$A$90&amp;'Impact Indicators - Section B'!$C$29:$C$90,0))&lt;&gt;0,INDEX('Impact Indicators - Section B'!G$29:G$90,MATCH('Print View'!$A42&amp;'Print View'!$AD$36,'Impact Indicators - Section B'!$A$29:$A$90&amp;'Impact Indicators - Section B'!$C$29:$C$90,0)),""),"")</f>
        <v/>
      </c>
      <c r="AH42" s="185" t="str">
        <f t="array" ref="AH42">IFERROR(IF(INDEX('Impact Indicators - Section B'!H$29:H$90,MATCH('Print View'!$A42&amp;'Print View'!$AD$36,'Impact Indicators - Section B'!$A$29:$A$90&amp;'Impact Indicators - Section B'!$C$29:$C$90,0))&lt;&gt;0,INDEX('Impact Indicators - Section B'!H$29:H$90,MATCH('Print View'!$A42&amp;'Print View'!$AD$36,'Impact Indicators - Section B'!$A$29:$A$90&amp;'Impact Indicators - Section B'!$C$29:$C$90,0)),""),"")</f>
        <v/>
      </c>
      <c r="AI42" s="221"/>
      <c r="AJ42" s="223" t="str">
        <f>IFERROR(IF(INDEX('Impact Indicators - Section B'!P$9:P$25,MATCH('Print View'!A42,'Impact Indicators - Section B'!$A$9:$A$25,0))&lt;&gt;0,INDEX('Impact Indicators - Section B'!P$9:P$25,MATCH('Print View'!$A42,'Impact Indicators - Section B'!$A$9:$A$25,0)),""),"")</f>
        <v/>
      </c>
      <c r="AK42" s="284"/>
      <c r="AL42" s="284"/>
      <c r="AM42" s="284"/>
      <c r="AN42" s="284"/>
      <c r="AO42" s="284"/>
      <c r="AP42" s="284"/>
      <c r="AQ42" s="284"/>
      <c r="AR42" s="284"/>
    </row>
    <row r="43" spans="1:44" s="285" customFormat="1" ht="31" x14ac:dyDescent="0.2">
      <c r="A43" s="171">
        <v>6</v>
      </c>
      <c r="B43" s="286" t="str">
        <f>IFERROR(IF(INDEX('Impact Indicators - Section B'!B$9:B$25,MATCH('Print View'!$A43,'Impact Indicators - Section B'!$A$9:$A$25,0))&lt;&gt;0,INDEX('Impact Indicators - Section B'!B$9:B$25,MATCH('Print View'!$A43,'Impact Indicators - Section B'!$A$9:$A$25,0)),""),"")</f>
        <v/>
      </c>
      <c r="C43" s="286" t="str">
        <f>IFERROR(IF(INDEX('Impact Indicators - Section B'!C$9:C$25,MATCH('Print View'!$A43,'Impact Indicators - Section B'!$A$9:$A$25,0))&lt;&gt;0,INDEX('Impact Indicators - Section B'!C$9:C$25,MATCH('Print View'!$A43,'Impact Indicators - Section B'!$A$9:$A$25,0)),""),"")</f>
        <v/>
      </c>
      <c r="D43" s="286" t="str">
        <f>IFERROR(IF(INDEX('Impact Indicators - Section B'!D$9:D$25,MATCH('Print View'!$A43,'Impact Indicators - Section B'!$A$9:$A$25,0))&lt;&gt;0,INDEX('Impact Indicators - Section B'!D$9:D$25,MATCH('Print View'!$A43,'Impact Indicators - Section B'!$A$9:$A$25,0)),""),"")</f>
        <v/>
      </c>
      <c r="E43" s="286" t="str">
        <f>IFERROR(IF(INDEX('Impact Indicators - Section B'!E$9:E$25,MATCH('Print View'!$A43,'Impact Indicators - Section B'!$A$9:$A$25,0))&lt;&gt;0,INDEX('Impact Indicators - Section B'!E$9:E$25,MATCH('Print View'!$A43,'Impact Indicators - Section B'!$A$9:$A$25,0)),""),"")</f>
        <v/>
      </c>
      <c r="F43" s="286" t="str">
        <f>IFERROR(IF(INDEX('Impact Indicators - Section B'!F$9:F$25,MATCH('Print View'!$A43,'Impact Indicators - Section B'!$A$9:$A$25,0))&lt;&gt;0,INDEX('Impact Indicators - Section B'!F$9:F$25,MATCH('Print View'!$A43,'Impact Indicators - Section B'!$A$9:$A$25,0)),""),"")</f>
        <v/>
      </c>
      <c r="G43" s="286" t="str">
        <f>IFERROR(IF(INDEX('Impact Indicators - Section B'!G$9:G$25,MATCH('Print View'!$A43,'Impact Indicators - Section B'!$A$9:$A$25,0))&lt;&gt;0,INDEX('Impact Indicators - Section B'!G$9:G$25,MATCH('Print View'!$A43,'Impact Indicators - Section B'!$A$9:$A$25,0)),""),"")</f>
        <v/>
      </c>
      <c r="H43" s="286" t="str">
        <f>IFERROR(IF(INDEX('Impact Indicators - Section B'!H$9:H$25,MATCH('Print View'!$A43,'Impact Indicators - Section B'!$A$9:$A$25,0))&lt;&gt;0,INDEX('Impact Indicators - Section B'!H$9:H$25,MATCH('Print View'!$A43,'Impact Indicators - Section B'!$A$9:$A$25,0)),""),"")</f>
        <v/>
      </c>
      <c r="I43" s="286" t="str">
        <f>IFERROR(IF(INDEX('Impact Indicators - Section B'!O$9:O$25,MATCH('Print View'!$A43,'Impact Indicators - Section B'!$A$9:$A$25,0))&lt;&gt;0,INDEX('Impact Indicators - Section B'!O$9:O$25,MATCH('Print View'!$A43,'Impact Indicators - Section B'!$A$9:$A$25,0)),""),"")</f>
        <v/>
      </c>
      <c r="J43" s="263" t="str">
        <f t="array" ref="J43">IFERROR(IF(INDEX('Impact Indicators - Section B'!D$29:D$90,MATCH('Print View'!$A43&amp;'Print View'!$J$36,'Impact Indicators - Section B'!$A$29:$A$90&amp;'Impact Indicators - Section B'!$C$29:$C$90,0))&lt;&gt;0,INDEX('Impact Indicators - Section B'!D$29:D$90,MATCH('Print View'!$A43&amp;'Print View'!$J$36,'Impact Indicators - Section B'!$A$29:$A$90&amp;'Impact Indicators - Section B'!$C$29:$C$90,0)),""),"")</f>
        <v/>
      </c>
      <c r="K43" s="248" t="str">
        <f t="array" ref="K43">IFERROR(IF(INDEX('Impact Indicators - Section B'!E$29:E$90,MATCH('Print View'!$A43&amp;'Print View'!$J$36,'Impact Indicators - Section B'!$A$29:$A$90&amp;'Impact Indicators - Section B'!$C$29:$C$90,0))&lt;&gt;0,INDEX('Impact Indicators - Section B'!E$29:E$90,MATCH('Print View'!$A43&amp;'Print View'!$J$36,'Impact Indicators - Section B'!$A$29:$A$90&amp;'Impact Indicators - Section B'!$C$29:$C$90,0)),""),"")</f>
        <v/>
      </c>
      <c r="L43" s="256" t="str">
        <f t="array" ref="L43">IFERROR(IF(INDEX('Impact Indicators - Section B'!F$29:F$90,MATCH('Print View'!$A43&amp;'Print View'!$J$36,'Impact Indicators - Section B'!$A$29:$A$90&amp;'Impact Indicators - Section B'!$C$29:$C$90,0))&lt;&gt;0,INDEX('Impact Indicators - Section B'!F$29:F$90,MATCH('Print View'!$A43&amp;'Print View'!$J$36,'Impact Indicators - Section B'!$A$29:$A$90&amp;'Impact Indicators - Section B'!$C$29:$C$90,0)),""),"")</f>
        <v/>
      </c>
      <c r="M43" s="270" t="str">
        <f t="array" ref="M43">IFERROR(IF(INDEX('Impact Indicators - Section B'!G$29:G$90,MATCH('Print View'!$A43&amp;'Print View'!$J$36,'Impact Indicators - Section B'!$A$29:$A$90&amp;'Impact Indicators - Section B'!$C$29:$C$90,0))&lt;&gt;0,INDEX('Impact Indicators - Section B'!G$29:G$90,MATCH('Print View'!$A43&amp;'Print View'!$J$36,'Impact Indicators - Section B'!$A$29:$A$90&amp;'Impact Indicators - Section B'!$C$29:$C$90,0)),""),"")</f>
        <v/>
      </c>
      <c r="N43" s="179" t="str">
        <f t="array" ref="N43">IFERROR(IF(INDEX('Impact Indicators - Section B'!H$29:H$90,MATCH('Print View'!$A43&amp;'Print View'!$J$36,'Impact Indicators - Section B'!$A$29:$A$90&amp;'Impact Indicators - Section B'!$C$29:$C$90,0))&lt;&gt;0,INDEX('Impact Indicators - Section B'!H$29:H$90,MATCH('Print View'!$A43&amp;'Print View'!$J$36,'Impact Indicators - Section B'!$A$29:$A$90&amp;'Impact Indicators - Section B'!$C$29:$C$90,0)),""),"")</f>
        <v/>
      </c>
      <c r="O43" s="263" t="str">
        <f t="array" ref="O43">IFERROR(IF(INDEX('Impact Indicators - Section B'!D$29:D$90,MATCH('Print View'!$A43&amp;'Print View'!$O$36,'Impact Indicators - Section B'!$A$29:$A$90&amp;'Impact Indicators - Section B'!$C$29:$C$90,0))&lt;&gt;0,INDEX('Impact Indicators - Section B'!D$29:D$90,MATCH('Print View'!$A43&amp;'Print View'!$O$36,'Impact Indicators - Section B'!$A$29:$A$90&amp;'Impact Indicators - Section B'!$C$29:$C$90,0)),""),"")</f>
        <v/>
      </c>
      <c r="P43" s="248" t="str">
        <f t="array" ref="P43">IFERROR(IF(INDEX('Impact Indicators - Section B'!E$29:E$90,MATCH('Print View'!$A43&amp;'Print View'!$O$36,'Impact Indicators - Section B'!$A$29:$A$90&amp;'Impact Indicators - Section B'!$C$29:$C$90,0))&lt;&gt;0,INDEX('Impact Indicators - Section B'!E$29:E$90,MATCH('Print View'!$A43&amp;'Print View'!$O$36,'Impact Indicators - Section B'!$A$29:$A$90&amp;'Impact Indicators - Section B'!$C$29:$C$90,0)),""),"")</f>
        <v/>
      </c>
      <c r="Q43" s="256" t="str">
        <f t="array" ref="Q43">IFERROR(IF(INDEX('Impact Indicators - Section B'!F$29:F$90,MATCH('Print View'!$A43&amp;'Print View'!$O$36,'Impact Indicators - Section B'!$A$29:$A$90&amp;'Impact Indicators - Section B'!$C$29:$C$90,0))&lt;&gt;0,INDEX('Impact Indicators - Section B'!F$29:F$90,MATCH('Print View'!$A43&amp;'Print View'!$O$36,'Impact Indicators - Section B'!$A$29:$A$90&amp;'Impact Indicators - Section B'!$C$29:$C$90,0)),""),"")</f>
        <v/>
      </c>
      <c r="R43" s="270" t="str">
        <f t="array" ref="R43">IFERROR(IF(INDEX('Impact Indicators - Section B'!G$29:G$90,MATCH('Print View'!$A43&amp;'Print View'!$O$36,'Impact Indicators - Section B'!$A$29:$A$90&amp;'Impact Indicators - Section B'!$C$29:$C$90,0))&lt;&gt;0,INDEX('Impact Indicators - Section B'!G$29:G$90,MATCH('Print View'!$A43&amp;'Print View'!$O$36,'Impact Indicators - Section B'!$A$29:$A$90&amp;'Impact Indicators - Section B'!$C$29:$C$90,0)),""),"")</f>
        <v/>
      </c>
      <c r="S43" s="179" t="str">
        <f t="array" ref="S43">IFERROR(IF(INDEX('Impact Indicators - Section B'!H$29:H$90,MATCH('Print View'!$A43&amp;'Print View'!$O$36,'Impact Indicators - Section B'!$A$29:$A$90&amp;'Impact Indicators - Section B'!$C$29:$C$90,0))&lt;&gt;0,INDEX('Impact Indicators - Section B'!H$29:H$90,MATCH('Print View'!$A43&amp;'Print View'!$O$36,'Impact Indicators - Section B'!$A$29:$A$90&amp;'Impact Indicators - Section B'!$C$29:$C$90,0)),""),"")</f>
        <v/>
      </c>
      <c r="T43" s="263" t="str">
        <f t="array" ref="T43">IFERROR(IF(INDEX('Impact Indicators - Section B'!D$29:D$90,MATCH('Print View'!$A43&amp;'Print View'!$T$36,'Impact Indicators - Section B'!$A$29:$A$90&amp;'Impact Indicators - Section B'!$C$29:$C$90,0))&lt;&gt;0,INDEX('Impact Indicators - Section B'!D$29:D$90,MATCH('Print View'!$A43&amp;'Print View'!$T$36,'Impact Indicators - Section B'!$A$29:$A$90&amp;'Impact Indicators - Section B'!$C$29:$C$90,0)),""),"")</f>
        <v/>
      </c>
      <c r="U43" s="248" t="str">
        <f t="array" ref="U43">IFERROR(IF(INDEX('Impact Indicators - Section B'!E$29:E$90,MATCH('Print View'!$A43&amp;'Print View'!$T$36,'Impact Indicators - Section B'!$A$29:$A$90&amp;'Impact Indicators - Section B'!$C$29:$C$90,0))&lt;&gt;0,INDEX('Impact Indicators - Section B'!E$29:E$90,MATCH('Print View'!$A43&amp;'Print View'!$T$36,'Impact Indicators - Section B'!$A$29:$A$90&amp;'Impact Indicators - Section B'!$C$29:$C$90,0)),""),"")</f>
        <v/>
      </c>
      <c r="V43" s="256" t="str">
        <f t="array" ref="V43">IFERROR(IF(INDEX('Impact Indicators - Section B'!F$29:F$90,MATCH('Print View'!$A43&amp;'Print View'!$T$36,'Impact Indicators - Section B'!$A$29:$A$90&amp;'Impact Indicators - Section B'!$C$29:$C$90,0))&lt;&gt;0,INDEX('Impact Indicators - Section B'!F$29:F$90,MATCH('Print View'!$A43&amp;'Print View'!$T$36,'Impact Indicators - Section B'!$A$29:$A$90&amp;'Impact Indicators - Section B'!$C$29:$C$90,0)),""),"")</f>
        <v/>
      </c>
      <c r="W43" s="270" t="str">
        <f t="array" ref="W43">IFERROR(IF(INDEX('Impact Indicators - Section B'!G$29:G$90,MATCH('Print View'!$A43&amp;'Print View'!$T$36,'Impact Indicators - Section B'!$A$29:$A$90&amp;'Impact Indicators - Section B'!$C$29:$C$90,0))&lt;&gt;0,INDEX('Impact Indicators - Section B'!G$29:G$90,MATCH('Print View'!$A43&amp;'Print View'!$T$36,'Impact Indicators - Section B'!$A$29:$A$90&amp;'Impact Indicators - Section B'!$C$29:$C$90,0)),""),"")</f>
        <v/>
      </c>
      <c r="X43" s="180" t="str">
        <f t="array" ref="X43">IFERROR(IF(INDEX('Impact Indicators - Section B'!H$29:H$90,MATCH('Print View'!$A43&amp;'Print View'!$T$36,'Impact Indicators - Section B'!$A$29:$A$90&amp;'Impact Indicators - Section B'!$C$29:$C$90,0))&lt;&gt;0,INDEX('Impact Indicators - Section B'!H$29:H$90,MATCH('Print View'!$A43&amp;'Print View'!$T$36,'Impact Indicators - Section B'!$A$29:$A$90&amp;'Impact Indicators - Section B'!$C$29:$C$90,0)),""),"")</f>
        <v/>
      </c>
      <c r="Y43" s="263" t="str">
        <f t="array" ref="Y43">IFERROR(IF(INDEX('Impact Indicators - Section B'!D$29:D$90,MATCH('Print View'!$A43&amp;'Print View'!$Y$36,'Impact Indicators - Section B'!$A$29:$A$90&amp;'Impact Indicators - Section B'!$C$29:$C$90,0))&lt;&gt;0,INDEX('Impact Indicators - Section B'!D$29:D$90,MATCH('Print View'!$A43&amp;'Print View'!$Y$36,'Impact Indicators - Section B'!$A$29:$A$90&amp;'Impact Indicators - Section B'!$C$29:$C$90,0)),""),"")</f>
        <v/>
      </c>
      <c r="Z43" s="248" t="str">
        <f t="array" ref="Z43">IFERROR(IF(INDEX('Impact Indicators - Section B'!E$29:E$90,MATCH('Print View'!$A43&amp;'Print View'!$Y$36,'Impact Indicators - Section B'!$A$29:$A$90&amp;'Impact Indicators - Section B'!$C$29:$C$90,0))&lt;&gt;0,INDEX('Impact Indicators - Section B'!E$29:E$90,MATCH('Print View'!$A43&amp;'Print View'!$Y$36,'Impact Indicators - Section B'!$A$29:$A$90&amp;'Impact Indicators - Section B'!$C$29:$C$90,0)),""),"")</f>
        <v/>
      </c>
      <c r="AA43" s="256" t="str">
        <f t="array" ref="AA43">IFERROR(IF(INDEX('Impact Indicators - Section B'!F$29:F$90,MATCH('Print View'!$A43&amp;'Print View'!$Y$36,'Impact Indicators - Section B'!$A$29:$A$90&amp;'Impact Indicators - Section B'!$C$29:$C$90,0))&lt;&gt;0,INDEX('Impact Indicators - Section B'!F$29:F$90,MATCH('Print View'!$A43&amp;'Print View'!$Y$36,'Impact Indicators - Section B'!$A$29:$A$90&amp;'Impact Indicators - Section B'!$C$29:$C$90,0)),""),"")</f>
        <v/>
      </c>
      <c r="AB43" s="270" t="str">
        <f t="array" ref="AB43">IFERROR(IF(INDEX('Impact Indicators - Section B'!G$29:G$90,MATCH('Print View'!$A43&amp;'Print View'!$Y$36,'Impact Indicators - Section B'!$A$29:$A$90&amp;'Impact Indicators - Section B'!$C$29:$C$90,0))&lt;&gt;0,INDEX('Impact Indicators - Section B'!G$29:G$90,MATCH('Print View'!$A43&amp;'Print View'!$Y$36,'Impact Indicators - Section B'!$A$29:$A$90&amp;'Impact Indicators - Section B'!$C$29:$C$90,0)),""),"")</f>
        <v/>
      </c>
      <c r="AC43" s="181" t="str">
        <f t="array" ref="AC43">IFERROR(IF(INDEX('Impact Indicators - Section B'!H$29:H$90,MATCH('Print View'!$A43&amp;'Print View'!$Y$36,'Impact Indicators - Section B'!$A$29:$A$90&amp;'Impact Indicators - Section B'!$C$29:$C$90,0))&lt;&gt;0,INDEX('Impact Indicators - Section B'!H$29:H$90,MATCH('Print View'!$A43&amp;'Print View'!$Y$36,'Impact Indicators - Section B'!$A$29:$A$90&amp;'Impact Indicators - Section B'!$C$29:$C$90,0)),""),"")</f>
        <v/>
      </c>
      <c r="AD43" s="263" t="str">
        <f t="array" ref="AD43">IFERROR(IF(INDEX('Impact Indicators - Section B'!D$29:D$90,MATCH('Print View'!$A43&amp;'Print View'!$AD$36,'Impact Indicators - Section B'!$A$29:$A$90&amp;'Impact Indicators - Section B'!$C$29:$C$90,0))&lt;&gt;0,INDEX('Impact Indicators - Section B'!D$29:D$90,MATCH('Print View'!$A43&amp;'Print View'!$AD$36,'Impact Indicators - Section B'!$A$29:$A$90&amp;'Impact Indicators - Section B'!$C$29:$C$90,0)),""),"")</f>
        <v/>
      </c>
      <c r="AE43" s="248" t="str">
        <f t="array" ref="AE43">IFERROR(IF(INDEX('Impact Indicators - Section B'!E$29:E$90,MATCH('Print View'!$A43&amp;'Print View'!$AD$36,'Impact Indicators - Section B'!$A$29:$A$90&amp;'Impact Indicators - Section B'!$C$29:$C$90,0))&lt;&gt;0,INDEX('Impact Indicators - Section B'!E$29:E$90,MATCH('Print View'!$A43&amp;'Print View'!$AD$36,'Impact Indicators - Section B'!$A$29:$A$90&amp;'Impact Indicators - Section B'!$C$29:$C$90,0)),""),"")</f>
        <v/>
      </c>
      <c r="AF43" s="256" t="str">
        <f t="array" ref="AF43">IFERROR(IF(INDEX('Impact Indicators - Section B'!F$29:F$90,MATCH('Print View'!$A43&amp;'Print View'!$AD$36,'Impact Indicators - Section B'!$A$29:$A$90&amp;'Impact Indicators - Section B'!$C$29:$C$90,0))&lt;&gt;0,INDEX('Impact Indicators - Section B'!F$29:F$90,MATCH('Print View'!$A43&amp;'Print View'!$AD$36,'Impact Indicators - Section B'!$A$29:$A$90&amp;'Impact Indicators - Section B'!$C$29:$C$90,0)),""),"")</f>
        <v/>
      </c>
      <c r="AG43" s="270" t="str">
        <f t="array" ref="AG43">IFERROR(IF(INDEX('Impact Indicators - Section B'!G$29:G$90,MATCH('Print View'!$A43&amp;'Print View'!$AD$36,'Impact Indicators - Section B'!$A$29:$A$90&amp;'Impact Indicators - Section B'!$C$29:$C$90,0))&lt;&gt;0,INDEX('Impact Indicators - Section B'!G$29:G$90,MATCH('Print View'!$A43&amp;'Print View'!$AD$36,'Impact Indicators - Section B'!$A$29:$A$90&amp;'Impact Indicators - Section B'!$C$29:$C$90,0)),""),"")</f>
        <v/>
      </c>
      <c r="AH43" s="180" t="str">
        <f t="array" ref="AH43">IFERROR(IF(INDEX('Impact Indicators - Section B'!H$29:H$90,MATCH('Print View'!$A43&amp;'Print View'!$AD$36,'Impact Indicators - Section B'!$A$29:$A$90&amp;'Impact Indicators - Section B'!$C$29:$C$90,0))&lt;&gt;0,INDEX('Impact Indicators - Section B'!H$29:H$90,MATCH('Print View'!$A43&amp;'Print View'!$AD$36,'Impact Indicators - Section B'!$A$29:$A$90&amp;'Impact Indicators - Section B'!$C$29:$C$90,0)),""),"")</f>
        <v/>
      </c>
      <c r="AI43" s="221"/>
      <c r="AJ43" s="224" t="str">
        <f>IFERROR(IF(INDEX('Impact Indicators - Section B'!P$9:P$25,MATCH('Print View'!A43,'Impact Indicators - Section B'!$A$9:$A$25,0))&lt;&gt;0,INDEX('Impact Indicators - Section B'!P$9:P$25,MATCH('Print View'!$A43,'Impact Indicators - Section B'!$A$9:$A$25,0)),""),"")</f>
        <v/>
      </c>
      <c r="AK43" s="284"/>
      <c r="AL43" s="284"/>
      <c r="AM43" s="284"/>
      <c r="AN43" s="284"/>
      <c r="AO43" s="284"/>
      <c r="AP43" s="284"/>
      <c r="AQ43" s="284"/>
      <c r="AR43" s="284"/>
    </row>
    <row r="44" spans="1:44" s="285" customFormat="1" ht="31" x14ac:dyDescent="0.2">
      <c r="A44" s="213">
        <v>7</v>
      </c>
      <c r="B44" s="283" t="str">
        <f>IFERROR(IF(INDEX('Impact Indicators - Section B'!B$9:B$25,MATCH('Print View'!$A44,'Impact Indicators - Section B'!$A$9:$A$25,0))&lt;&gt;0,INDEX('Impact Indicators - Section B'!B$9:B$25,MATCH('Print View'!$A44,'Impact Indicators - Section B'!$A$9:$A$25,0)),""),"")</f>
        <v/>
      </c>
      <c r="C44" s="283" t="str">
        <f>IFERROR(IF(INDEX('Impact Indicators - Section B'!C$9:C$25,MATCH('Print View'!$A44,'Impact Indicators - Section B'!$A$9:$A$25,0))&lt;&gt;0,INDEX('Impact Indicators - Section B'!C$9:C$25,MATCH('Print View'!$A44,'Impact Indicators - Section B'!$A$9:$A$25,0)),""),"")</f>
        <v/>
      </c>
      <c r="D44" s="283" t="str">
        <f>IFERROR(IF(INDEX('Impact Indicators - Section B'!D$9:D$25,MATCH('Print View'!$A44,'Impact Indicators - Section B'!$A$9:$A$25,0))&lt;&gt;0,INDEX('Impact Indicators - Section B'!D$9:D$25,MATCH('Print View'!$A44,'Impact Indicators - Section B'!$A$9:$A$25,0)),""),"")</f>
        <v/>
      </c>
      <c r="E44" s="283" t="str">
        <f>IFERROR(IF(INDEX('Impact Indicators - Section B'!E$9:E$25,MATCH('Print View'!$A44,'Impact Indicators - Section B'!$A$9:$A$25,0))&lt;&gt;0,INDEX('Impact Indicators - Section B'!E$9:E$25,MATCH('Print View'!$A44,'Impact Indicators - Section B'!$A$9:$A$25,0)),""),"")</f>
        <v/>
      </c>
      <c r="F44" s="283" t="str">
        <f>IFERROR(IF(INDEX('Impact Indicators - Section B'!F$9:F$25,MATCH('Print View'!$A44,'Impact Indicators - Section B'!$A$9:$A$25,0))&lt;&gt;0,INDEX('Impact Indicators - Section B'!F$9:F$25,MATCH('Print View'!$A44,'Impact Indicators - Section B'!$A$9:$A$25,0)),""),"")</f>
        <v/>
      </c>
      <c r="G44" s="283" t="str">
        <f>IFERROR(IF(INDEX('Impact Indicators - Section B'!G$9:G$25,MATCH('Print View'!$A44,'Impact Indicators - Section B'!$A$9:$A$25,0))&lt;&gt;0,INDEX('Impact Indicators - Section B'!G$9:G$25,MATCH('Print View'!$A44,'Impact Indicators - Section B'!$A$9:$A$25,0)),""),"")</f>
        <v/>
      </c>
      <c r="H44" s="283" t="str">
        <f>IFERROR(IF(INDEX('Impact Indicators - Section B'!H$9:H$25,MATCH('Print View'!$A44,'Impact Indicators - Section B'!$A$9:$A$25,0))&lt;&gt;0,INDEX('Impact Indicators - Section B'!H$9:H$25,MATCH('Print View'!$A44,'Impact Indicators - Section B'!$A$9:$A$25,0)),""),"")</f>
        <v/>
      </c>
      <c r="I44" s="283" t="str">
        <f>IFERROR(IF(INDEX('Impact Indicators - Section B'!O$9:O$25,MATCH('Print View'!$A44,'Impact Indicators - Section B'!$A$9:$A$25,0))&lt;&gt;0,INDEX('Impact Indicators - Section B'!O$9:O$25,MATCH('Print View'!$A44,'Impact Indicators - Section B'!$A$9:$A$25,0)),""),"")</f>
        <v/>
      </c>
      <c r="J44" s="264" t="str">
        <f t="array" ref="J44">IFERROR(IF(INDEX('Impact Indicators - Section B'!D$29:D$90,MATCH('Print View'!$A44&amp;'Print View'!$J$36,'Impact Indicators - Section B'!$A$29:$A$90&amp;'Impact Indicators - Section B'!$C$29:$C$90,0))&lt;&gt;0,INDEX('Impact Indicators - Section B'!D$29:D$90,MATCH('Print View'!$A44&amp;'Print View'!$J$36,'Impact Indicators - Section B'!$A$29:$A$90&amp;'Impact Indicators - Section B'!$C$29:$C$90,0)),""),"")</f>
        <v/>
      </c>
      <c r="K44" s="250" t="str">
        <f t="array" ref="K44">IFERROR(IF(INDEX('Impact Indicators - Section B'!E$29:E$90,MATCH('Print View'!$A44&amp;'Print View'!$J$36,'Impact Indicators - Section B'!$A$29:$A$90&amp;'Impact Indicators - Section B'!$C$29:$C$90,0))&lt;&gt;0,INDEX('Impact Indicators - Section B'!E$29:E$90,MATCH('Print View'!$A44&amp;'Print View'!$J$36,'Impact Indicators - Section B'!$A$29:$A$90&amp;'Impact Indicators - Section B'!$C$29:$C$90,0)),""),"")</f>
        <v/>
      </c>
      <c r="L44" s="257" t="str">
        <f t="array" ref="L44">IFERROR(IF(INDEX('Impact Indicators - Section B'!F$29:F$90,MATCH('Print View'!$A44&amp;'Print View'!$J$36,'Impact Indicators - Section B'!$A$29:$A$90&amp;'Impact Indicators - Section B'!$C$29:$C$90,0))&lt;&gt;0,INDEX('Impact Indicators - Section B'!F$29:F$90,MATCH('Print View'!$A44&amp;'Print View'!$J$36,'Impact Indicators - Section B'!$A$29:$A$90&amp;'Impact Indicators - Section B'!$C$29:$C$90,0)),""),"")</f>
        <v/>
      </c>
      <c r="M44" s="271" t="str">
        <f t="array" ref="M44">IFERROR(IF(INDEX('Impact Indicators - Section B'!G$29:G$90,MATCH('Print View'!$A44&amp;'Print View'!$J$36,'Impact Indicators - Section B'!$A$29:$A$90&amp;'Impact Indicators - Section B'!$C$29:$C$90,0))&lt;&gt;0,INDEX('Impact Indicators - Section B'!G$29:G$90,MATCH('Print View'!$A44&amp;'Print View'!$J$36,'Impact Indicators - Section B'!$A$29:$A$90&amp;'Impact Indicators - Section B'!$C$29:$C$90,0)),""),"")</f>
        <v/>
      </c>
      <c r="N44" s="184" t="str">
        <f t="array" ref="N44">IFERROR(IF(INDEX('Impact Indicators - Section B'!H$29:H$90,MATCH('Print View'!$A44&amp;'Print View'!$J$36,'Impact Indicators - Section B'!$A$29:$A$90&amp;'Impact Indicators - Section B'!$C$29:$C$90,0))&lt;&gt;0,INDEX('Impact Indicators - Section B'!H$29:H$90,MATCH('Print View'!$A44&amp;'Print View'!$J$36,'Impact Indicators - Section B'!$A$29:$A$90&amp;'Impact Indicators - Section B'!$C$29:$C$90,0)),""),"")</f>
        <v/>
      </c>
      <c r="O44" s="264" t="str">
        <f t="array" ref="O44">IFERROR(IF(INDEX('Impact Indicators - Section B'!D$29:D$90,MATCH('Print View'!$A44&amp;'Print View'!$O$36,'Impact Indicators - Section B'!$A$29:$A$90&amp;'Impact Indicators - Section B'!$C$29:$C$90,0))&lt;&gt;0,INDEX('Impact Indicators - Section B'!D$29:D$90,MATCH('Print View'!$A44&amp;'Print View'!$O$36,'Impact Indicators - Section B'!$A$29:$A$90&amp;'Impact Indicators - Section B'!$C$29:$C$90,0)),""),"")</f>
        <v/>
      </c>
      <c r="P44" s="250" t="str">
        <f t="array" ref="P44">IFERROR(IF(INDEX('Impact Indicators - Section B'!E$29:E$90,MATCH('Print View'!$A44&amp;'Print View'!$O$36,'Impact Indicators - Section B'!$A$29:$A$90&amp;'Impact Indicators - Section B'!$C$29:$C$90,0))&lt;&gt;0,INDEX('Impact Indicators - Section B'!E$29:E$90,MATCH('Print View'!$A44&amp;'Print View'!$O$36,'Impact Indicators - Section B'!$A$29:$A$90&amp;'Impact Indicators - Section B'!$C$29:$C$90,0)),""),"")</f>
        <v/>
      </c>
      <c r="Q44" s="257" t="str">
        <f t="array" ref="Q44">IFERROR(IF(INDEX('Impact Indicators - Section B'!F$29:F$90,MATCH('Print View'!$A44&amp;'Print View'!$O$36,'Impact Indicators - Section B'!$A$29:$A$90&amp;'Impact Indicators - Section B'!$C$29:$C$90,0))&lt;&gt;0,INDEX('Impact Indicators - Section B'!F$29:F$90,MATCH('Print View'!$A44&amp;'Print View'!$O$36,'Impact Indicators - Section B'!$A$29:$A$90&amp;'Impact Indicators - Section B'!$C$29:$C$90,0)),""),"")</f>
        <v/>
      </c>
      <c r="R44" s="271" t="str">
        <f t="array" ref="R44">IFERROR(IF(INDEX('Impact Indicators - Section B'!G$29:G$90,MATCH('Print View'!$A44&amp;'Print View'!$O$36,'Impact Indicators - Section B'!$A$29:$A$90&amp;'Impact Indicators - Section B'!$C$29:$C$90,0))&lt;&gt;0,INDEX('Impact Indicators - Section B'!G$29:G$90,MATCH('Print View'!$A44&amp;'Print View'!$O$36,'Impact Indicators - Section B'!$A$29:$A$90&amp;'Impact Indicators - Section B'!$C$29:$C$90,0)),""),"")</f>
        <v/>
      </c>
      <c r="S44" s="184" t="str">
        <f t="array" ref="S44">IFERROR(IF(INDEX('Impact Indicators - Section B'!H$29:H$90,MATCH('Print View'!$A44&amp;'Print View'!$O$36,'Impact Indicators - Section B'!$A$29:$A$90&amp;'Impact Indicators - Section B'!$C$29:$C$90,0))&lt;&gt;0,INDEX('Impact Indicators - Section B'!H$29:H$90,MATCH('Print View'!$A44&amp;'Print View'!$O$36,'Impact Indicators - Section B'!$A$29:$A$90&amp;'Impact Indicators - Section B'!$C$29:$C$90,0)),""),"")</f>
        <v/>
      </c>
      <c r="T44" s="264" t="str">
        <f t="array" ref="T44">IFERROR(IF(INDEX('Impact Indicators - Section B'!D$29:D$90,MATCH('Print View'!$A44&amp;'Print View'!$T$36,'Impact Indicators - Section B'!$A$29:$A$90&amp;'Impact Indicators - Section B'!$C$29:$C$90,0))&lt;&gt;0,INDEX('Impact Indicators - Section B'!D$29:D$90,MATCH('Print View'!$A44&amp;'Print View'!$T$36,'Impact Indicators - Section B'!$A$29:$A$90&amp;'Impact Indicators - Section B'!$C$29:$C$90,0)),""),"")</f>
        <v/>
      </c>
      <c r="U44" s="250" t="str">
        <f t="array" ref="U44">IFERROR(IF(INDEX('Impact Indicators - Section B'!E$29:E$90,MATCH('Print View'!$A44&amp;'Print View'!$T$36,'Impact Indicators - Section B'!$A$29:$A$90&amp;'Impact Indicators - Section B'!$C$29:$C$90,0))&lt;&gt;0,INDEX('Impact Indicators - Section B'!E$29:E$90,MATCH('Print View'!$A44&amp;'Print View'!$T$36,'Impact Indicators - Section B'!$A$29:$A$90&amp;'Impact Indicators - Section B'!$C$29:$C$90,0)),""),"")</f>
        <v/>
      </c>
      <c r="V44" s="257" t="str">
        <f t="array" ref="V44">IFERROR(IF(INDEX('Impact Indicators - Section B'!F$29:F$90,MATCH('Print View'!$A44&amp;'Print View'!$T$36,'Impact Indicators - Section B'!$A$29:$A$90&amp;'Impact Indicators - Section B'!$C$29:$C$90,0))&lt;&gt;0,INDEX('Impact Indicators - Section B'!F$29:F$90,MATCH('Print View'!$A44&amp;'Print View'!$T$36,'Impact Indicators - Section B'!$A$29:$A$90&amp;'Impact Indicators - Section B'!$C$29:$C$90,0)),""),"")</f>
        <v/>
      </c>
      <c r="W44" s="271" t="str">
        <f t="array" ref="W44">IFERROR(IF(INDEX('Impact Indicators - Section B'!G$29:G$90,MATCH('Print View'!$A44&amp;'Print View'!$T$36,'Impact Indicators - Section B'!$A$29:$A$90&amp;'Impact Indicators - Section B'!$C$29:$C$90,0))&lt;&gt;0,INDEX('Impact Indicators - Section B'!G$29:G$90,MATCH('Print View'!$A44&amp;'Print View'!$T$36,'Impact Indicators - Section B'!$A$29:$A$90&amp;'Impact Indicators - Section B'!$C$29:$C$90,0)),""),"")</f>
        <v/>
      </c>
      <c r="X44" s="185" t="str">
        <f t="array" ref="X44">IFERROR(IF(INDEX('Impact Indicators - Section B'!H$29:H$90,MATCH('Print View'!$A44&amp;'Print View'!$T$36,'Impact Indicators - Section B'!$A$29:$A$90&amp;'Impact Indicators - Section B'!$C$29:$C$90,0))&lt;&gt;0,INDEX('Impact Indicators - Section B'!H$29:H$90,MATCH('Print View'!$A44&amp;'Print View'!$T$36,'Impact Indicators - Section B'!$A$29:$A$90&amp;'Impact Indicators - Section B'!$C$29:$C$90,0)),""),"")</f>
        <v/>
      </c>
      <c r="Y44" s="264" t="str">
        <f t="array" ref="Y44">IFERROR(IF(INDEX('Impact Indicators - Section B'!D$29:D$90,MATCH('Print View'!$A44&amp;'Print View'!$Y$36,'Impact Indicators - Section B'!$A$29:$A$90&amp;'Impact Indicators - Section B'!$C$29:$C$90,0))&lt;&gt;0,INDEX('Impact Indicators - Section B'!D$29:D$90,MATCH('Print View'!$A44&amp;'Print View'!$Y$36,'Impact Indicators - Section B'!$A$29:$A$90&amp;'Impact Indicators - Section B'!$C$29:$C$90,0)),""),"")</f>
        <v/>
      </c>
      <c r="Z44" s="250" t="str">
        <f t="array" ref="Z44">IFERROR(IF(INDEX('Impact Indicators - Section B'!E$29:E$90,MATCH('Print View'!$A44&amp;'Print View'!$Y$36,'Impact Indicators - Section B'!$A$29:$A$90&amp;'Impact Indicators - Section B'!$C$29:$C$90,0))&lt;&gt;0,INDEX('Impact Indicators - Section B'!E$29:E$90,MATCH('Print View'!$A44&amp;'Print View'!$Y$36,'Impact Indicators - Section B'!$A$29:$A$90&amp;'Impact Indicators - Section B'!$C$29:$C$90,0)),""),"")</f>
        <v/>
      </c>
      <c r="AA44" s="257" t="str">
        <f t="array" ref="AA44">IFERROR(IF(INDEX('Impact Indicators - Section B'!F$29:F$90,MATCH('Print View'!$A44&amp;'Print View'!$Y$36,'Impact Indicators - Section B'!$A$29:$A$90&amp;'Impact Indicators - Section B'!$C$29:$C$90,0))&lt;&gt;0,INDEX('Impact Indicators - Section B'!F$29:F$90,MATCH('Print View'!$A44&amp;'Print View'!$Y$36,'Impact Indicators - Section B'!$A$29:$A$90&amp;'Impact Indicators - Section B'!$C$29:$C$90,0)),""),"")</f>
        <v/>
      </c>
      <c r="AB44" s="271" t="str">
        <f t="array" ref="AB44">IFERROR(IF(INDEX('Impact Indicators - Section B'!G$29:G$90,MATCH('Print View'!$A44&amp;'Print View'!$Y$36,'Impact Indicators - Section B'!$A$29:$A$90&amp;'Impact Indicators - Section B'!$C$29:$C$90,0))&lt;&gt;0,INDEX('Impact Indicators - Section B'!G$29:G$90,MATCH('Print View'!$A44&amp;'Print View'!$Y$36,'Impact Indicators - Section B'!$A$29:$A$90&amp;'Impact Indicators - Section B'!$C$29:$C$90,0)),""),"")</f>
        <v/>
      </c>
      <c r="AC44" s="186" t="str">
        <f t="array" ref="AC44">IFERROR(IF(INDEX('Impact Indicators - Section B'!H$29:H$90,MATCH('Print View'!$A44&amp;'Print View'!$Y$36,'Impact Indicators - Section B'!$A$29:$A$90&amp;'Impact Indicators - Section B'!$C$29:$C$90,0))&lt;&gt;0,INDEX('Impact Indicators - Section B'!H$29:H$90,MATCH('Print View'!$A44&amp;'Print View'!$Y$36,'Impact Indicators - Section B'!$A$29:$A$90&amp;'Impact Indicators - Section B'!$C$29:$C$90,0)),""),"")</f>
        <v/>
      </c>
      <c r="AD44" s="264" t="str">
        <f t="array" ref="AD44">IFERROR(IF(INDEX('Impact Indicators - Section B'!D$29:D$90,MATCH('Print View'!$A44&amp;'Print View'!$AD$36,'Impact Indicators - Section B'!$A$29:$A$90&amp;'Impact Indicators - Section B'!$C$29:$C$90,0))&lt;&gt;0,INDEX('Impact Indicators - Section B'!D$29:D$90,MATCH('Print View'!$A44&amp;'Print View'!$AD$36,'Impact Indicators - Section B'!$A$29:$A$90&amp;'Impact Indicators - Section B'!$C$29:$C$90,0)),""),"")</f>
        <v/>
      </c>
      <c r="AE44" s="250" t="str">
        <f t="array" ref="AE44">IFERROR(IF(INDEX('Impact Indicators - Section B'!E$29:E$90,MATCH('Print View'!$A44&amp;'Print View'!$AD$36,'Impact Indicators - Section B'!$A$29:$A$90&amp;'Impact Indicators - Section B'!$C$29:$C$90,0))&lt;&gt;0,INDEX('Impact Indicators - Section B'!E$29:E$90,MATCH('Print View'!$A44&amp;'Print View'!$AD$36,'Impact Indicators - Section B'!$A$29:$A$90&amp;'Impact Indicators - Section B'!$C$29:$C$90,0)),""),"")</f>
        <v/>
      </c>
      <c r="AF44" s="257" t="str">
        <f t="array" ref="AF44">IFERROR(IF(INDEX('Impact Indicators - Section B'!F$29:F$90,MATCH('Print View'!$A44&amp;'Print View'!$AD$36,'Impact Indicators - Section B'!$A$29:$A$90&amp;'Impact Indicators - Section B'!$C$29:$C$90,0))&lt;&gt;0,INDEX('Impact Indicators - Section B'!F$29:F$90,MATCH('Print View'!$A44&amp;'Print View'!$AD$36,'Impact Indicators - Section B'!$A$29:$A$90&amp;'Impact Indicators - Section B'!$C$29:$C$90,0)),""),"")</f>
        <v/>
      </c>
      <c r="AG44" s="271" t="str">
        <f t="array" ref="AG44">IFERROR(IF(INDEX('Impact Indicators - Section B'!G$29:G$90,MATCH('Print View'!$A44&amp;'Print View'!$AD$36,'Impact Indicators - Section B'!$A$29:$A$90&amp;'Impact Indicators - Section B'!$C$29:$C$90,0))&lt;&gt;0,INDEX('Impact Indicators - Section B'!G$29:G$90,MATCH('Print View'!$A44&amp;'Print View'!$AD$36,'Impact Indicators - Section B'!$A$29:$A$90&amp;'Impact Indicators - Section B'!$C$29:$C$90,0)),""),"")</f>
        <v/>
      </c>
      <c r="AH44" s="185" t="str">
        <f t="array" ref="AH44">IFERROR(IF(INDEX('Impact Indicators - Section B'!H$29:H$90,MATCH('Print View'!$A44&amp;'Print View'!$AD$36,'Impact Indicators - Section B'!$A$29:$A$90&amp;'Impact Indicators - Section B'!$C$29:$C$90,0))&lt;&gt;0,INDEX('Impact Indicators - Section B'!H$29:H$90,MATCH('Print View'!$A44&amp;'Print View'!$AD$36,'Impact Indicators - Section B'!$A$29:$A$90&amp;'Impact Indicators - Section B'!$C$29:$C$90,0)),""),"")</f>
        <v/>
      </c>
      <c r="AI44" s="221"/>
      <c r="AJ44" s="223" t="str">
        <f>IFERROR(IF(INDEX('Impact Indicators - Section B'!P$9:P$25,MATCH('Print View'!A44,'Impact Indicators - Section B'!$A$9:$A$25,0))&lt;&gt;0,INDEX('Impact Indicators - Section B'!P$9:P$25,MATCH('Print View'!$A44,'Impact Indicators - Section B'!$A$9:$A$25,0)),""),"")</f>
        <v/>
      </c>
      <c r="AK44" s="284"/>
      <c r="AL44" s="284"/>
      <c r="AM44" s="284"/>
      <c r="AN44" s="284"/>
      <c r="AO44" s="284"/>
      <c r="AP44" s="284"/>
      <c r="AQ44" s="284"/>
      <c r="AR44" s="284"/>
    </row>
    <row r="45" spans="1:44" s="285" customFormat="1" ht="31" x14ac:dyDescent="0.2">
      <c r="A45" s="177">
        <v>8</v>
      </c>
      <c r="B45" s="286" t="str">
        <f>IFERROR(IF(INDEX('Impact Indicators - Section B'!B$9:B$25,MATCH('Print View'!$A45,'Impact Indicators - Section B'!$A$9:$A$25,0))&lt;&gt;0,INDEX('Impact Indicators - Section B'!B$9:B$25,MATCH('Print View'!$A45,'Impact Indicators - Section B'!$A$9:$A$25,0)),""),"")</f>
        <v/>
      </c>
      <c r="C45" s="286" t="str">
        <f>IFERROR(IF(INDEX('Impact Indicators - Section B'!C$9:C$25,MATCH('Print View'!$A45,'Impact Indicators - Section B'!$A$9:$A$25,0))&lt;&gt;0,INDEX('Impact Indicators - Section B'!C$9:C$25,MATCH('Print View'!$A45,'Impact Indicators - Section B'!$A$9:$A$25,0)),""),"")</f>
        <v/>
      </c>
      <c r="D45" s="286" t="str">
        <f>IFERROR(IF(INDEX('Impact Indicators - Section B'!D$9:D$25,MATCH('Print View'!$A45,'Impact Indicators - Section B'!$A$9:$A$25,0))&lt;&gt;0,INDEX('Impact Indicators - Section B'!D$9:D$25,MATCH('Print View'!$A45,'Impact Indicators - Section B'!$A$9:$A$25,0)),""),"")</f>
        <v/>
      </c>
      <c r="E45" s="286" t="str">
        <f>IFERROR(IF(INDEX('Impact Indicators - Section B'!E$9:E$25,MATCH('Print View'!$A45,'Impact Indicators - Section B'!$A$9:$A$25,0))&lt;&gt;0,INDEX('Impact Indicators - Section B'!E$9:E$25,MATCH('Print View'!$A45,'Impact Indicators - Section B'!$A$9:$A$25,0)),""),"")</f>
        <v/>
      </c>
      <c r="F45" s="286" t="str">
        <f>IFERROR(IF(INDEX('Impact Indicators - Section B'!F$9:F$25,MATCH('Print View'!$A45,'Impact Indicators - Section B'!$A$9:$A$25,0))&lt;&gt;0,INDEX('Impact Indicators - Section B'!F$9:F$25,MATCH('Print View'!$A45,'Impact Indicators - Section B'!$A$9:$A$25,0)),""),"")</f>
        <v/>
      </c>
      <c r="G45" s="286" t="str">
        <f>IFERROR(IF(INDEX('Impact Indicators - Section B'!G$9:G$25,MATCH('Print View'!$A45,'Impact Indicators - Section B'!$A$9:$A$25,0))&lt;&gt;0,INDEX('Impact Indicators - Section B'!G$9:G$25,MATCH('Print View'!$A45,'Impact Indicators - Section B'!$A$9:$A$25,0)),""),"")</f>
        <v/>
      </c>
      <c r="H45" s="286" t="str">
        <f>IFERROR(IF(INDEX('Impact Indicators - Section B'!H$9:H$25,MATCH('Print View'!$A45,'Impact Indicators - Section B'!$A$9:$A$25,0))&lt;&gt;0,INDEX('Impact Indicators - Section B'!H$9:H$25,MATCH('Print View'!$A45,'Impact Indicators - Section B'!$A$9:$A$25,0)),""),"")</f>
        <v/>
      </c>
      <c r="I45" s="286" t="str">
        <f>IFERROR(IF(INDEX('Impact Indicators - Section B'!O$9:O$25,MATCH('Print View'!$A45,'Impact Indicators - Section B'!$A$9:$A$25,0))&lt;&gt;0,INDEX('Impact Indicators - Section B'!O$9:O$25,MATCH('Print View'!$A45,'Impact Indicators - Section B'!$A$9:$A$25,0)),""),"")</f>
        <v/>
      </c>
      <c r="J45" s="263" t="str">
        <f t="array" ref="J45">IFERROR(IF(INDEX('Impact Indicators - Section B'!D$29:D$90,MATCH('Print View'!$A45&amp;'Print View'!$J$36,'Impact Indicators - Section B'!$A$29:$A$90&amp;'Impact Indicators - Section B'!$C$29:$C$90,0))&lt;&gt;0,INDEX('Impact Indicators - Section B'!D$29:D$90,MATCH('Print View'!$A45&amp;'Print View'!$J$36,'Impact Indicators - Section B'!$A$29:$A$90&amp;'Impact Indicators - Section B'!$C$29:$C$90,0)),""),"")</f>
        <v/>
      </c>
      <c r="K45" s="248" t="str">
        <f t="array" ref="K45">IFERROR(IF(INDEX('Impact Indicators - Section B'!E$29:E$90,MATCH('Print View'!$A45&amp;'Print View'!$J$36,'Impact Indicators - Section B'!$A$29:$A$90&amp;'Impact Indicators - Section B'!$C$29:$C$90,0))&lt;&gt;0,INDEX('Impact Indicators - Section B'!E$29:E$90,MATCH('Print View'!$A45&amp;'Print View'!$J$36,'Impact Indicators - Section B'!$A$29:$A$90&amp;'Impact Indicators - Section B'!$C$29:$C$90,0)),""),"")</f>
        <v/>
      </c>
      <c r="L45" s="256" t="str">
        <f t="array" ref="L45">IFERROR(IF(INDEX('Impact Indicators - Section B'!F$29:F$90,MATCH('Print View'!$A45&amp;'Print View'!$J$36,'Impact Indicators - Section B'!$A$29:$A$90&amp;'Impact Indicators - Section B'!$C$29:$C$90,0))&lt;&gt;0,INDEX('Impact Indicators - Section B'!F$29:F$90,MATCH('Print View'!$A45&amp;'Print View'!$J$36,'Impact Indicators - Section B'!$A$29:$A$90&amp;'Impact Indicators - Section B'!$C$29:$C$90,0)),""),"")</f>
        <v/>
      </c>
      <c r="M45" s="270" t="str">
        <f t="array" ref="M45">IFERROR(IF(INDEX('Impact Indicators - Section B'!G$29:G$90,MATCH('Print View'!$A45&amp;'Print View'!$J$36,'Impact Indicators - Section B'!$A$29:$A$90&amp;'Impact Indicators - Section B'!$C$29:$C$90,0))&lt;&gt;0,INDEX('Impact Indicators - Section B'!G$29:G$90,MATCH('Print View'!$A45&amp;'Print View'!$J$36,'Impact Indicators - Section B'!$A$29:$A$90&amp;'Impact Indicators - Section B'!$C$29:$C$90,0)),""),"")</f>
        <v/>
      </c>
      <c r="N45" s="179" t="str">
        <f t="array" ref="N45">IFERROR(IF(INDEX('Impact Indicators - Section B'!H$29:H$90,MATCH('Print View'!$A45&amp;'Print View'!$J$36,'Impact Indicators - Section B'!$A$29:$A$90&amp;'Impact Indicators - Section B'!$C$29:$C$90,0))&lt;&gt;0,INDEX('Impact Indicators - Section B'!H$29:H$90,MATCH('Print View'!$A45&amp;'Print View'!$J$36,'Impact Indicators - Section B'!$A$29:$A$90&amp;'Impact Indicators - Section B'!$C$29:$C$90,0)),""),"")</f>
        <v/>
      </c>
      <c r="O45" s="263" t="str">
        <f t="array" ref="O45">IFERROR(IF(INDEX('Impact Indicators - Section B'!D$29:D$90,MATCH('Print View'!$A45&amp;'Print View'!$O$36,'Impact Indicators - Section B'!$A$29:$A$90&amp;'Impact Indicators - Section B'!$C$29:$C$90,0))&lt;&gt;0,INDEX('Impact Indicators - Section B'!D$29:D$90,MATCH('Print View'!$A45&amp;'Print View'!$O$36,'Impact Indicators - Section B'!$A$29:$A$90&amp;'Impact Indicators - Section B'!$C$29:$C$90,0)),""),"")</f>
        <v/>
      </c>
      <c r="P45" s="248" t="str">
        <f t="array" ref="P45">IFERROR(IF(INDEX('Impact Indicators - Section B'!E$29:E$90,MATCH('Print View'!$A45&amp;'Print View'!$O$36,'Impact Indicators - Section B'!$A$29:$A$90&amp;'Impact Indicators - Section B'!$C$29:$C$90,0))&lt;&gt;0,INDEX('Impact Indicators - Section B'!E$29:E$90,MATCH('Print View'!$A45&amp;'Print View'!$O$36,'Impact Indicators - Section B'!$A$29:$A$90&amp;'Impact Indicators - Section B'!$C$29:$C$90,0)),""),"")</f>
        <v/>
      </c>
      <c r="Q45" s="256" t="str">
        <f t="array" ref="Q45">IFERROR(IF(INDEX('Impact Indicators - Section B'!F$29:F$90,MATCH('Print View'!$A45&amp;'Print View'!$O$36,'Impact Indicators - Section B'!$A$29:$A$90&amp;'Impact Indicators - Section B'!$C$29:$C$90,0))&lt;&gt;0,INDEX('Impact Indicators - Section B'!F$29:F$90,MATCH('Print View'!$A45&amp;'Print View'!$O$36,'Impact Indicators - Section B'!$A$29:$A$90&amp;'Impact Indicators - Section B'!$C$29:$C$90,0)),""),"")</f>
        <v/>
      </c>
      <c r="R45" s="270" t="str">
        <f t="array" ref="R45">IFERROR(IF(INDEX('Impact Indicators - Section B'!G$29:G$90,MATCH('Print View'!$A45&amp;'Print View'!$O$36,'Impact Indicators - Section B'!$A$29:$A$90&amp;'Impact Indicators - Section B'!$C$29:$C$90,0))&lt;&gt;0,INDEX('Impact Indicators - Section B'!G$29:G$90,MATCH('Print View'!$A45&amp;'Print View'!$O$36,'Impact Indicators - Section B'!$A$29:$A$90&amp;'Impact Indicators - Section B'!$C$29:$C$90,0)),""),"")</f>
        <v/>
      </c>
      <c r="S45" s="179" t="str">
        <f t="array" ref="S45">IFERROR(IF(INDEX('Impact Indicators - Section B'!H$29:H$90,MATCH('Print View'!$A45&amp;'Print View'!$O$36,'Impact Indicators - Section B'!$A$29:$A$90&amp;'Impact Indicators - Section B'!$C$29:$C$90,0))&lt;&gt;0,INDEX('Impact Indicators - Section B'!H$29:H$90,MATCH('Print View'!$A45&amp;'Print View'!$O$36,'Impact Indicators - Section B'!$A$29:$A$90&amp;'Impact Indicators - Section B'!$C$29:$C$90,0)),""),"")</f>
        <v/>
      </c>
      <c r="T45" s="263" t="str">
        <f t="array" ref="T45">IFERROR(IF(INDEX('Impact Indicators - Section B'!D$29:D$90,MATCH('Print View'!$A45&amp;'Print View'!$T$36,'Impact Indicators - Section B'!$A$29:$A$90&amp;'Impact Indicators - Section B'!$C$29:$C$90,0))&lt;&gt;0,INDEX('Impact Indicators - Section B'!D$29:D$90,MATCH('Print View'!$A45&amp;'Print View'!$T$36,'Impact Indicators - Section B'!$A$29:$A$90&amp;'Impact Indicators - Section B'!$C$29:$C$90,0)),""),"")</f>
        <v/>
      </c>
      <c r="U45" s="248" t="str">
        <f t="array" ref="U45">IFERROR(IF(INDEX('Impact Indicators - Section B'!E$29:E$90,MATCH('Print View'!$A45&amp;'Print View'!$T$36,'Impact Indicators - Section B'!$A$29:$A$90&amp;'Impact Indicators - Section B'!$C$29:$C$90,0))&lt;&gt;0,INDEX('Impact Indicators - Section B'!E$29:E$90,MATCH('Print View'!$A45&amp;'Print View'!$T$36,'Impact Indicators - Section B'!$A$29:$A$90&amp;'Impact Indicators - Section B'!$C$29:$C$90,0)),""),"")</f>
        <v/>
      </c>
      <c r="V45" s="256" t="str">
        <f t="array" ref="V45">IFERROR(IF(INDEX('Impact Indicators - Section B'!F$29:F$90,MATCH('Print View'!$A45&amp;'Print View'!$T$36,'Impact Indicators - Section B'!$A$29:$A$90&amp;'Impact Indicators - Section B'!$C$29:$C$90,0))&lt;&gt;0,INDEX('Impact Indicators - Section B'!F$29:F$90,MATCH('Print View'!$A45&amp;'Print View'!$T$36,'Impact Indicators - Section B'!$A$29:$A$90&amp;'Impact Indicators - Section B'!$C$29:$C$90,0)),""),"")</f>
        <v/>
      </c>
      <c r="W45" s="270" t="str">
        <f t="array" ref="W45">IFERROR(IF(INDEX('Impact Indicators - Section B'!G$29:G$90,MATCH('Print View'!$A45&amp;'Print View'!$T$36,'Impact Indicators - Section B'!$A$29:$A$90&amp;'Impact Indicators - Section B'!$C$29:$C$90,0))&lt;&gt;0,INDEX('Impact Indicators - Section B'!G$29:G$90,MATCH('Print View'!$A45&amp;'Print View'!$T$36,'Impact Indicators - Section B'!$A$29:$A$90&amp;'Impact Indicators - Section B'!$C$29:$C$90,0)),""),"")</f>
        <v/>
      </c>
      <c r="X45" s="180" t="str">
        <f t="array" ref="X45">IFERROR(IF(INDEX('Impact Indicators - Section B'!H$29:H$90,MATCH('Print View'!$A45&amp;'Print View'!$T$36,'Impact Indicators - Section B'!$A$29:$A$90&amp;'Impact Indicators - Section B'!$C$29:$C$90,0))&lt;&gt;0,INDEX('Impact Indicators - Section B'!H$29:H$90,MATCH('Print View'!$A45&amp;'Print View'!$T$36,'Impact Indicators - Section B'!$A$29:$A$90&amp;'Impact Indicators - Section B'!$C$29:$C$90,0)),""),"")</f>
        <v/>
      </c>
      <c r="Y45" s="263" t="str">
        <f t="array" ref="Y45">IFERROR(IF(INDEX('Impact Indicators - Section B'!D$29:D$90,MATCH('Print View'!$A45&amp;'Print View'!$Y$36,'Impact Indicators - Section B'!$A$29:$A$90&amp;'Impact Indicators - Section B'!$C$29:$C$90,0))&lt;&gt;0,INDEX('Impact Indicators - Section B'!D$29:D$90,MATCH('Print View'!$A45&amp;'Print View'!$Y$36,'Impact Indicators - Section B'!$A$29:$A$90&amp;'Impact Indicators - Section B'!$C$29:$C$90,0)),""),"")</f>
        <v/>
      </c>
      <c r="Z45" s="248" t="str">
        <f t="array" ref="Z45">IFERROR(IF(INDEX('Impact Indicators - Section B'!E$29:E$90,MATCH('Print View'!$A45&amp;'Print View'!$Y$36,'Impact Indicators - Section B'!$A$29:$A$90&amp;'Impact Indicators - Section B'!$C$29:$C$90,0))&lt;&gt;0,INDEX('Impact Indicators - Section B'!E$29:E$90,MATCH('Print View'!$A45&amp;'Print View'!$Y$36,'Impact Indicators - Section B'!$A$29:$A$90&amp;'Impact Indicators - Section B'!$C$29:$C$90,0)),""),"")</f>
        <v/>
      </c>
      <c r="AA45" s="256" t="str">
        <f t="array" ref="AA45">IFERROR(IF(INDEX('Impact Indicators - Section B'!F$29:F$90,MATCH('Print View'!$A45&amp;'Print View'!$Y$36,'Impact Indicators - Section B'!$A$29:$A$90&amp;'Impact Indicators - Section B'!$C$29:$C$90,0))&lt;&gt;0,INDEX('Impact Indicators - Section B'!F$29:F$90,MATCH('Print View'!$A45&amp;'Print View'!$Y$36,'Impact Indicators - Section B'!$A$29:$A$90&amp;'Impact Indicators - Section B'!$C$29:$C$90,0)),""),"")</f>
        <v/>
      </c>
      <c r="AB45" s="270" t="str">
        <f t="array" ref="AB45">IFERROR(IF(INDEX('Impact Indicators - Section B'!G$29:G$90,MATCH('Print View'!$A45&amp;'Print View'!$Y$36,'Impact Indicators - Section B'!$A$29:$A$90&amp;'Impact Indicators - Section B'!$C$29:$C$90,0))&lt;&gt;0,INDEX('Impact Indicators - Section B'!G$29:G$90,MATCH('Print View'!$A45&amp;'Print View'!$Y$36,'Impact Indicators - Section B'!$A$29:$A$90&amp;'Impact Indicators - Section B'!$C$29:$C$90,0)),""),"")</f>
        <v/>
      </c>
      <c r="AC45" s="181" t="str">
        <f t="array" ref="AC45">IFERROR(IF(INDEX('Impact Indicators - Section B'!H$29:H$90,MATCH('Print View'!$A45&amp;'Print View'!$Y$36,'Impact Indicators - Section B'!$A$29:$A$90&amp;'Impact Indicators - Section B'!$C$29:$C$90,0))&lt;&gt;0,INDEX('Impact Indicators - Section B'!H$29:H$90,MATCH('Print View'!$A45&amp;'Print View'!$Y$36,'Impact Indicators - Section B'!$A$29:$A$90&amp;'Impact Indicators - Section B'!$C$29:$C$90,0)),""),"")</f>
        <v/>
      </c>
      <c r="AD45" s="263" t="str">
        <f t="array" ref="AD45">IFERROR(IF(INDEX('Impact Indicators - Section B'!D$29:D$90,MATCH('Print View'!$A45&amp;'Print View'!$AD$36,'Impact Indicators - Section B'!$A$29:$A$90&amp;'Impact Indicators - Section B'!$C$29:$C$90,0))&lt;&gt;0,INDEX('Impact Indicators - Section B'!D$29:D$90,MATCH('Print View'!$A45&amp;'Print View'!$AD$36,'Impact Indicators - Section B'!$A$29:$A$90&amp;'Impact Indicators - Section B'!$C$29:$C$90,0)),""),"")</f>
        <v/>
      </c>
      <c r="AE45" s="248" t="str">
        <f t="array" ref="AE45">IFERROR(IF(INDEX('Impact Indicators - Section B'!E$29:E$90,MATCH('Print View'!$A45&amp;'Print View'!$AD$36,'Impact Indicators - Section B'!$A$29:$A$90&amp;'Impact Indicators - Section B'!$C$29:$C$90,0))&lt;&gt;0,INDEX('Impact Indicators - Section B'!E$29:E$90,MATCH('Print View'!$A45&amp;'Print View'!$AD$36,'Impact Indicators - Section B'!$A$29:$A$90&amp;'Impact Indicators - Section B'!$C$29:$C$90,0)),""),"")</f>
        <v/>
      </c>
      <c r="AF45" s="256" t="str">
        <f t="array" ref="AF45">IFERROR(IF(INDEX('Impact Indicators - Section B'!F$29:F$90,MATCH('Print View'!$A45&amp;'Print View'!$AD$36,'Impact Indicators - Section B'!$A$29:$A$90&amp;'Impact Indicators - Section B'!$C$29:$C$90,0))&lt;&gt;0,INDEX('Impact Indicators - Section B'!F$29:F$90,MATCH('Print View'!$A45&amp;'Print View'!$AD$36,'Impact Indicators - Section B'!$A$29:$A$90&amp;'Impact Indicators - Section B'!$C$29:$C$90,0)),""),"")</f>
        <v/>
      </c>
      <c r="AG45" s="270" t="str">
        <f t="array" ref="AG45">IFERROR(IF(INDEX('Impact Indicators - Section B'!G$29:G$90,MATCH('Print View'!$A45&amp;'Print View'!$AD$36,'Impact Indicators - Section B'!$A$29:$A$90&amp;'Impact Indicators - Section B'!$C$29:$C$90,0))&lt;&gt;0,INDEX('Impact Indicators - Section B'!G$29:G$90,MATCH('Print View'!$A45&amp;'Print View'!$AD$36,'Impact Indicators - Section B'!$A$29:$A$90&amp;'Impact Indicators - Section B'!$C$29:$C$90,0)),""),"")</f>
        <v/>
      </c>
      <c r="AH45" s="180" t="str">
        <f t="array" ref="AH45">IFERROR(IF(INDEX('Impact Indicators - Section B'!H$29:H$90,MATCH('Print View'!$A45&amp;'Print View'!$AD$36,'Impact Indicators - Section B'!$A$29:$A$90&amp;'Impact Indicators - Section B'!$C$29:$C$90,0))&lt;&gt;0,INDEX('Impact Indicators - Section B'!H$29:H$90,MATCH('Print View'!$A45&amp;'Print View'!$AD$36,'Impact Indicators - Section B'!$A$29:$A$90&amp;'Impact Indicators - Section B'!$C$29:$C$90,0)),""),"")</f>
        <v/>
      </c>
      <c r="AI45" s="221"/>
      <c r="AJ45" s="224" t="str">
        <f>IFERROR(IF(INDEX('Impact Indicators - Section B'!P$9:P$25,MATCH('Print View'!A45,'Impact Indicators - Section B'!$A$9:$A$25,0))&lt;&gt;0,INDEX('Impact Indicators - Section B'!P$9:P$25,MATCH('Print View'!$A45,'Impact Indicators - Section B'!$A$9:$A$25,0)),""),"")</f>
        <v/>
      </c>
      <c r="AK45" s="284"/>
      <c r="AL45" s="284"/>
      <c r="AM45" s="284"/>
      <c r="AN45" s="284"/>
      <c r="AO45" s="284"/>
      <c r="AP45" s="284"/>
      <c r="AQ45" s="284"/>
      <c r="AR45" s="284"/>
    </row>
    <row r="46" spans="1:44" s="285" customFormat="1" ht="31" x14ac:dyDescent="0.2">
      <c r="A46" s="213">
        <v>9</v>
      </c>
      <c r="B46" s="283" t="str">
        <f>IFERROR(IF(INDEX('Impact Indicators - Section B'!B$9:B$25,MATCH('Print View'!$A46,'Impact Indicators - Section B'!$A$9:$A$25,0))&lt;&gt;0,INDEX('Impact Indicators - Section B'!B$9:B$25,MATCH('Print View'!$A46,'Impact Indicators - Section B'!$A$9:$A$25,0)),""),"")</f>
        <v/>
      </c>
      <c r="C46" s="283" t="str">
        <f>IFERROR(IF(INDEX('Impact Indicators - Section B'!C$9:C$25,MATCH('Print View'!$A46,'Impact Indicators - Section B'!$A$9:$A$25,0))&lt;&gt;0,INDEX('Impact Indicators - Section B'!C$9:C$25,MATCH('Print View'!$A46,'Impact Indicators - Section B'!$A$9:$A$25,0)),""),"")</f>
        <v/>
      </c>
      <c r="D46" s="283" t="str">
        <f>IFERROR(IF(INDEX('Impact Indicators - Section B'!D$9:D$25,MATCH('Print View'!$A46,'Impact Indicators - Section B'!$A$9:$A$25,0))&lt;&gt;0,INDEX('Impact Indicators - Section B'!D$9:D$25,MATCH('Print View'!$A46,'Impact Indicators - Section B'!$A$9:$A$25,0)),""),"")</f>
        <v/>
      </c>
      <c r="E46" s="283" t="str">
        <f>IFERROR(IF(INDEX('Impact Indicators - Section B'!E$9:E$25,MATCH('Print View'!$A46,'Impact Indicators - Section B'!$A$9:$A$25,0))&lt;&gt;0,INDEX('Impact Indicators - Section B'!E$9:E$25,MATCH('Print View'!$A46,'Impact Indicators - Section B'!$A$9:$A$25,0)),""),"")</f>
        <v/>
      </c>
      <c r="F46" s="283" t="str">
        <f>IFERROR(IF(INDEX('Impact Indicators - Section B'!F$9:F$25,MATCH('Print View'!$A46,'Impact Indicators - Section B'!$A$9:$A$25,0))&lt;&gt;0,INDEX('Impact Indicators - Section B'!F$9:F$25,MATCH('Print View'!$A46,'Impact Indicators - Section B'!$A$9:$A$25,0)),""),"")</f>
        <v/>
      </c>
      <c r="G46" s="283" t="str">
        <f>IFERROR(IF(INDEX('Impact Indicators - Section B'!G$9:G$25,MATCH('Print View'!$A46,'Impact Indicators - Section B'!$A$9:$A$25,0))&lt;&gt;0,INDEX('Impact Indicators - Section B'!G$9:G$25,MATCH('Print View'!$A46,'Impact Indicators - Section B'!$A$9:$A$25,0)),""),"")</f>
        <v/>
      </c>
      <c r="H46" s="283" t="str">
        <f>IFERROR(IF(INDEX('Impact Indicators - Section B'!H$9:H$25,MATCH('Print View'!$A46,'Impact Indicators - Section B'!$A$9:$A$25,0))&lt;&gt;0,INDEX('Impact Indicators - Section B'!H$9:H$25,MATCH('Print View'!$A46,'Impact Indicators - Section B'!$A$9:$A$25,0)),""),"")</f>
        <v/>
      </c>
      <c r="I46" s="283" t="str">
        <f>IFERROR(IF(INDEX('Impact Indicators - Section B'!O$9:O$25,MATCH('Print View'!$A46,'Impact Indicators - Section B'!$A$9:$A$25,0))&lt;&gt;0,INDEX('Impact Indicators - Section B'!O$9:O$25,MATCH('Print View'!$A46,'Impact Indicators - Section B'!$A$9:$A$25,0)),""),"")</f>
        <v/>
      </c>
      <c r="J46" s="264" t="str">
        <f t="array" ref="J46">IFERROR(IF(INDEX('Impact Indicators - Section B'!D$29:D$90,MATCH('Print View'!$A46&amp;'Print View'!$J$36,'Impact Indicators - Section B'!$A$29:$A$90&amp;'Impact Indicators - Section B'!$C$29:$C$90,0))&lt;&gt;0,INDEX('Impact Indicators - Section B'!D$29:D$90,MATCH('Print View'!$A46&amp;'Print View'!$J$36,'Impact Indicators - Section B'!$A$29:$A$90&amp;'Impact Indicators - Section B'!$C$29:$C$90,0)),""),"")</f>
        <v/>
      </c>
      <c r="K46" s="250" t="str">
        <f t="array" ref="K46">IFERROR(IF(INDEX('Impact Indicators - Section B'!E$29:E$90,MATCH('Print View'!$A46&amp;'Print View'!$J$36,'Impact Indicators - Section B'!$A$29:$A$90&amp;'Impact Indicators - Section B'!$C$29:$C$90,0))&lt;&gt;0,INDEX('Impact Indicators - Section B'!E$29:E$90,MATCH('Print View'!$A46&amp;'Print View'!$J$36,'Impact Indicators - Section B'!$A$29:$A$90&amp;'Impact Indicators - Section B'!$C$29:$C$90,0)),""),"")</f>
        <v/>
      </c>
      <c r="L46" s="257" t="str">
        <f t="array" ref="L46">IFERROR(IF(INDEX('Impact Indicators - Section B'!F$29:F$90,MATCH('Print View'!$A46&amp;'Print View'!$J$36,'Impact Indicators - Section B'!$A$29:$A$90&amp;'Impact Indicators - Section B'!$C$29:$C$90,0))&lt;&gt;0,INDEX('Impact Indicators - Section B'!F$29:F$90,MATCH('Print View'!$A46&amp;'Print View'!$J$36,'Impact Indicators - Section B'!$A$29:$A$90&amp;'Impact Indicators - Section B'!$C$29:$C$90,0)),""),"")</f>
        <v/>
      </c>
      <c r="M46" s="271" t="str">
        <f t="array" ref="M46">IFERROR(IF(INDEX('Impact Indicators - Section B'!G$29:G$90,MATCH('Print View'!$A46&amp;'Print View'!$J$36,'Impact Indicators - Section B'!$A$29:$A$90&amp;'Impact Indicators - Section B'!$C$29:$C$90,0))&lt;&gt;0,INDEX('Impact Indicators - Section B'!G$29:G$90,MATCH('Print View'!$A46&amp;'Print View'!$J$36,'Impact Indicators - Section B'!$A$29:$A$90&amp;'Impact Indicators - Section B'!$C$29:$C$90,0)),""),"")</f>
        <v/>
      </c>
      <c r="N46" s="184" t="str">
        <f t="array" ref="N46">IFERROR(IF(INDEX('Impact Indicators - Section B'!H$29:H$90,MATCH('Print View'!$A46&amp;'Print View'!$J$36,'Impact Indicators - Section B'!$A$29:$A$90&amp;'Impact Indicators - Section B'!$C$29:$C$90,0))&lt;&gt;0,INDEX('Impact Indicators - Section B'!H$29:H$90,MATCH('Print View'!$A46&amp;'Print View'!$J$36,'Impact Indicators - Section B'!$A$29:$A$90&amp;'Impact Indicators - Section B'!$C$29:$C$90,0)),""),"")</f>
        <v/>
      </c>
      <c r="O46" s="264" t="str">
        <f t="array" ref="O46">IFERROR(IF(INDEX('Impact Indicators - Section B'!D$29:D$90,MATCH('Print View'!$A46&amp;'Print View'!$O$36,'Impact Indicators - Section B'!$A$29:$A$90&amp;'Impact Indicators - Section B'!$C$29:$C$90,0))&lt;&gt;0,INDEX('Impact Indicators - Section B'!D$29:D$90,MATCH('Print View'!$A46&amp;'Print View'!$O$36,'Impact Indicators - Section B'!$A$29:$A$90&amp;'Impact Indicators - Section B'!$C$29:$C$90,0)),""),"")</f>
        <v/>
      </c>
      <c r="P46" s="250" t="str">
        <f t="array" ref="P46">IFERROR(IF(INDEX('Impact Indicators - Section B'!E$29:E$90,MATCH('Print View'!$A46&amp;'Print View'!$O$36,'Impact Indicators - Section B'!$A$29:$A$90&amp;'Impact Indicators - Section B'!$C$29:$C$90,0))&lt;&gt;0,INDEX('Impact Indicators - Section B'!E$29:E$90,MATCH('Print View'!$A46&amp;'Print View'!$O$36,'Impact Indicators - Section B'!$A$29:$A$90&amp;'Impact Indicators - Section B'!$C$29:$C$90,0)),""),"")</f>
        <v/>
      </c>
      <c r="Q46" s="257" t="str">
        <f t="array" ref="Q46">IFERROR(IF(INDEX('Impact Indicators - Section B'!F$29:F$90,MATCH('Print View'!$A46&amp;'Print View'!$O$36,'Impact Indicators - Section B'!$A$29:$A$90&amp;'Impact Indicators - Section B'!$C$29:$C$90,0))&lt;&gt;0,INDEX('Impact Indicators - Section B'!F$29:F$90,MATCH('Print View'!$A46&amp;'Print View'!$O$36,'Impact Indicators - Section B'!$A$29:$A$90&amp;'Impact Indicators - Section B'!$C$29:$C$90,0)),""),"")</f>
        <v/>
      </c>
      <c r="R46" s="271" t="str">
        <f t="array" ref="R46">IFERROR(IF(INDEX('Impact Indicators - Section B'!G$29:G$90,MATCH('Print View'!$A46&amp;'Print View'!$O$36,'Impact Indicators - Section B'!$A$29:$A$90&amp;'Impact Indicators - Section B'!$C$29:$C$90,0))&lt;&gt;0,INDEX('Impact Indicators - Section B'!G$29:G$90,MATCH('Print View'!$A46&amp;'Print View'!$O$36,'Impact Indicators - Section B'!$A$29:$A$90&amp;'Impact Indicators - Section B'!$C$29:$C$90,0)),""),"")</f>
        <v/>
      </c>
      <c r="S46" s="184" t="str">
        <f t="array" ref="S46">IFERROR(IF(INDEX('Impact Indicators - Section B'!H$29:H$90,MATCH('Print View'!$A46&amp;'Print View'!$O$36,'Impact Indicators - Section B'!$A$29:$A$90&amp;'Impact Indicators - Section B'!$C$29:$C$90,0))&lt;&gt;0,INDEX('Impact Indicators - Section B'!H$29:H$90,MATCH('Print View'!$A46&amp;'Print View'!$O$36,'Impact Indicators - Section B'!$A$29:$A$90&amp;'Impact Indicators - Section B'!$C$29:$C$90,0)),""),"")</f>
        <v/>
      </c>
      <c r="T46" s="264" t="str">
        <f t="array" ref="T46">IFERROR(IF(INDEX('Impact Indicators - Section B'!D$29:D$90,MATCH('Print View'!$A46&amp;'Print View'!$T$36,'Impact Indicators - Section B'!$A$29:$A$90&amp;'Impact Indicators - Section B'!$C$29:$C$90,0))&lt;&gt;0,INDEX('Impact Indicators - Section B'!D$29:D$90,MATCH('Print View'!$A46&amp;'Print View'!$T$36,'Impact Indicators - Section B'!$A$29:$A$90&amp;'Impact Indicators - Section B'!$C$29:$C$90,0)),""),"")</f>
        <v/>
      </c>
      <c r="U46" s="250" t="str">
        <f t="array" ref="U46">IFERROR(IF(INDEX('Impact Indicators - Section B'!E$29:E$90,MATCH('Print View'!$A46&amp;'Print View'!$T$36,'Impact Indicators - Section B'!$A$29:$A$90&amp;'Impact Indicators - Section B'!$C$29:$C$90,0))&lt;&gt;0,INDEX('Impact Indicators - Section B'!E$29:E$90,MATCH('Print View'!$A46&amp;'Print View'!$T$36,'Impact Indicators - Section B'!$A$29:$A$90&amp;'Impact Indicators - Section B'!$C$29:$C$90,0)),""),"")</f>
        <v/>
      </c>
      <c r="V46" s="257" t="str">
        <f t="array" ref="V46">IFERROR(IF(INDEX('Impact Indicators - Section B'!F$29:F$90,MATCH('Print View'!$A46&amp;'Print View'!$T$36,'Impact Indicators - Section B'!$A$29:$A$90&amp;'Impact Indicators - Section B'!$C$29:$C$90,0))&lt;&gt;0,INDEX('Impact Indicators - Section B'!F$29:F$90,MATCH('Print View'!$A46&amp;'Print View'!$T$36,'Impact Indicators - Section B'!$A$29:$A$90&amp;'Impact Indicators - Section B'!$C$29:$C$90,0)),""),"")</f>
        <v/>
      </c>
      <c r="W46" s="271" t="str">
        <f t="array" ref="W46">IFERROR(IF(INDEX('Impact Indicators - Section B'!G$29:G$90,MATCH('Print View'!$A46&amp;'Print View'!$T$36,'Impact Indicators - Section B'!$A$29:$A$90&amp;'Impact Indicators - Section B'!$C$29:$C$90,0))&lt;&gt;0,INDEX('Impact Indicators - Section B'!G$29:G$90,MATCH('Print View'!$A46&amp;'Print View'!$T$36,'Impact Indicators - Section B'!$A$29:$A$90&amp;'Impact Indicators - Section B'!$C$29:$C$90,0)),""),"")</f>
        <v/>
      </c>
      <c r="X46" s="185" t="str">
        <f t="array" ref="X46">IFERROR(IF(INDEX('Impact Indicators - Section B'!H$29:H$90,MATCH('Print View'!$A46&amp;'Print View'!$T$36,'Impact Indicators - Section B'!$A$29:$A$90&amp;'Impact Indicators - Section B'!$C$29:$C$90,0))&lt;&gt;0,INDEX('Impact Indicators - Section B'!H$29:H$90,MATCH('Print View'!$A46&amp;'Print View'!$T$36,'Impact Indicators - Section B'!$A$29:$A$90&amp;'Impact Indicators - Section B'!$C$29:$C$90,0)),""),"")</f>
        <v/>
      </c>
      <c r="Y46" s="264" t="str">
        <f t="array" ref="Y46">IFERROR(IF(INDEX('Impact Indicators - Section B'!D$29:D$90,MATCH('Print View'!$A46&amp;'Print View'!$Y$36,'Impact Indicators - Section B'!$A$29:$A$90&amp;'Impact Indicators - Section B'!$C$29:$C$90,0))&lt;&gt;0,INDEX('Impact Indicators - Section B'!D$29:D$90,MATCH('Print View'!$A46&amp;'Print View'!$Y$36,'Impact Indicators - Section B'!$A$29:$A$90&amp;'Impact Indicators - Section B'!$C$29:$C$90,0)),""),"")</f>
        <v/>
      </c>
      <c r="Z46" s="250" t="str">
        <f t="array" ref="Z46">IFERROR(IF(INDEX('Impact Indicators - Section B'!E$29:E$90,MATCH('Print View'!$A46&amp;'Print View'!$Y$36,'Impact Indicators - Section B'!$A$29:$A$90&amp;'Impact Indicators - Section B'!$C$29:$C$90,0))&lt;&gt;0,INDEX('Impact Indicators - Section B'!E$29:E$90,MATCH('Print View'!$A46&amp;'Print View'!$Y$36,'Impact Indicators - Section B'!$A$29:$A$90&amp;'Impact Indicators - Section B'!$C$29:$C$90,0)),""),"")</f>
        <v/>
      </c>
      <c r="AA46" s="257" t="str">
        <f t="array" ref="AA46">IFERROR(IF(INDEX('Impact Indicators - Section B'!F$29:F$90,MATCH('Print View'!$A46&amp;'Print View'!$Y$36,'Impact Indicators - Section B'!$A$29:$A$90&amp;'Impact Indicators - Section B'!$C$29:$C$90,0))&lt;&gt;0,INDEX('Impact Indicators - Section B'!F$29:F$90,MATCH('Print View'!$A46&amp;'Print View'!$Y$36,'Impact Indicators - Section B'!$A$29:$A$90&amp;'Impact Indicators - Section B'!$C$29:$C$90,0)),""),"")</f>
        <v/>
      </c>
      <c r="AB46" s="271" t="str">
        <f t="array" ref="AB46">IFERROR(IF(INDEX('Impact Indicators - Section B'!G$29:G$90,MATCH('Print View'!$A46&amp;'Print View'!$Y$36,'Impact Indicators - Section B'!$A$29:$A$90&amp;'Impact Indicators - Section B'!$C$29:$C$90,0))&lt;&gt;0,INDEX('Impact Indicators - Section B'!G$29:G$90,MATCH('Print View'!$A46&amp;'Print View'!$Y$36,'Impact Indicators - Section B'!$A$29:$A$90&amp;'Impact Indicators - Section B'!$C$29:$C$90,0)),""),"")</f>
        <v/>
      </c>
      <c r="AC46" s="186" t="str">
        <f t="array" ref="AC46">IFERROR(IF(INDEX('Impact Indicators - Section B'!H$29:H$90,MATCH('Print View'!$A46&amp;'Print View'!$Y$36,'Impact Indicators - Section B'!$A$29:$A$90&amp;'Impact Indicators - Section B'!$C$29:$C$90,0))&lt;&gt;0,INDEX('Impact Indicators - Section B'!H$29:H$90,MATCH('Print View'!$A46&amp;'Print View'!$Y$36,'Impact Indicators - Section B'!$A$29:$A$90&amp;'Impact Indicators - Section B'!$C$29:$C$90,0)),""),"")</f>
        <v/>
      </c>
      <c r="AD46" s="264" t="str">
        <f t="array" ref="AD46">IFERROR(IF(INDEX('Impact Indicators - Section B'!D$29:D$90,MATCH('Print View'!$A46&amp;'Print View'!$AD$36,'Impact Indicators - Section B'!$A$29:$A$90&amp;'Impact Indicators - Section B'!$C$29:$C$90,0))&lt;&gt;0,INDEX('Impact Indicators - Section B'!D$29:D$90,MATCH('Print View'!$A46&amp;'Print View'!$AD$36,'Impact Indicators - Section B'!$A$29:$A$90&amp;'Impact Indicators - Section B'!$C$29:$C$90,0)),""),"")</f>
        <v/>
      </c>
      <c r="AE46" s="250" t="str">
        <f t="array" ref="AE46">IFERROR(IF(INDEX('Impact Indicators - Section B'!E$29:E$90,MATCH('Print View'!$A46&amp;'Print View'!$AD$36,'Impact Indicators - Section B'!$A$29:$A$90&amp;'Impact Indicators - Section B'!$C$29:$C$90,0))&lt;&gt;0,INDEX('Impact Indicators - Section B'!E$29:E$90,MATCH('Print View'!$A46&amp;'Print View'!$AD$36,'Impact Indicators - Section B'!$A$29:$A$90&amp;'Impact Indicators - Section B'!$C$29:$C$90,0)),""),"")</f>
        <v/>
      </c>
      <c r="AF46" s="257" t="str">
        <f t="array" ref="AF46">IFERROR(IF(INDEX('Impact Indicators - Section B'!F$29:F$90,MATCH('Print View'!$A46&amp;'Print View'!$AD$36,'Impact Indicators - Section B'!$A$29:$A$90&amp;'Impact Indicators - Section B'!$C$29:$C$90,0))&lt;&gt;0,INDEX('Impact Indicators - Section B'!F$29:F$90,MATCH('Print View'!$A46&amp;'Print View'!$AD$36,'Impact Indicators - Section B'!$A$29:$A$90&amp;'Impact Indicators - Section B'!$C$29:$C$90,0)),""),"")</f>
        <v/>
      </c>
      <c r="AG46" s="271" t="str">
        <f t="array" ref="AG46">IFERROR(IF(INDEX('Impact Indicators - Section B'!G$29:G$90,MATCH('Print View'!$A46&amp;'Print View'!$AD$36,'Impact Indicators - Section B'!$A$29:$A$90&amp;'Impact Indicators - Section B'!$C$29:$C$90,0))&lt;&gt;0,INDEX('Impact Indicators - Section B'!G$29:G$90,MATCH('Print View'!$A46&amp;'Print View'!$AD$36,'Impact Indicators - Section B'!$A$29:$A$90&amp;'Impact Indicators - Section B'!$C$29:$C$90,0)),""),"")</f>
        <v/>
      </c>
      <c r="AH46" s="185" t="str">
        <f t="array" ref="AH46">IFERROR(IF(INDEX('Impact Indicators - Section B'!H$29:H$90,MATCH('Print View'!$A46&amp;'Print View'!$AD$36,'Impact Indicators - Section B'!$A$29:$A$90&amp;'Impact Indicators - Section B'!$C$29:$C$90,0))&lt;&gt;0,INDEX('Impact Indicators - Section B'!H$29:H$90,MATCH('Print View'!$A46&amp;'Print View'!$AD$36,'Impact Indicators - Section B'!$A$29:$A$90&amp;'Impact Indicators - Section B'!$C$29:$C$90,0)),""),"")</f>
        <v/>
      </c>
      <c r="AI46" s="221"/>
      <c r="AJ46" s="223" t="str">
        <f>IFERROR(IF(INDEX('Impact Indicators - Section B'!P$9:P$25,MATCH('Print View'!A46,'Impact Indicators - Section B'!$A$9:$A$25,0))&lt;&gt;0,INDEX('Impact Indicators - Section B'!P$9:P$25,MATCH('Print View'!$A46,'Impact Indicators - Section B'!$A$9:$A$25,0)),""),"")</f>
        <v/>
      </c>
      <c r="AK46" s="284"/>
      <c r="AL46" s="284"/>
      <c r="AM46" s="284"/>
      <c r="AN46" s="284"/>
      <c r="AO46" s="284"/>
      <c r="AP46" s="284"/>
      <c r="AQ46" s="284"/>
      <c r="AR46" s="284"/>
    </row>
    <row r="47" spans="1:44" s="285" customFormat="1" ht="31" x14ac:dyDescent="0.2">
      <c r="A47" s="177">
        <v>10</v>
      </c>
      <c r="B47" s="286" t="str">
        <f>IFERROR(IF(INDEX('Impact Indicators - Section B'!B$9:B$25,MATCH('Print View'!$A47,'Impact Indicators - Section B'!$A$9:$A$25,0))&lt;&gt;0,INDEX('Impact Indicators - Section B'!B$9:B$25,MATCH('Print View'!$A47,'Impact Indicators - Section B'!$A$9:$A$25,0)),""),"")</f>
        <v/>
      </c>
      <c r="C47" s="286" t="str">
        <f>IFERROR(IF(INDEX('Impact Indicators - Section B'!C$9:C$25,MATCH('Print View'!$A47,'Impact Indicators - Section B'!$A$9:$A$25,0))&lt;&gt;0,INDEX('Impact Indicators - Section B'!C$9:C$25,MATCH('Print View'!$A47,'Impact Indicators - Section B'!$A$9:$A$25,0)),""),"")</f>
        <v/>
      </c>
      <c r="D47" s="286" t="str">
        <f>IFERROR(IF(INDEX('Impact Indicators - Section B'!D$9:D$25,MATCH('Print View'!$A47,'Impact Indicators - Section B'!$A$9:$A$25,0))&lt;&gt;0,INDEX('Impact Indicators - Section B'!D$9:D$25,MATCH('Print View'!$A47,'Impact Indicators - Section B'!$A$9:$A$25,0)),""),"")</f>
        <v/>
      </c>
      <c r="E47" s="286" t="str">
        <f>IFERROR(IF(INDEX('Impact Indicators - Section B'!E$9:E$25,MATCH('Print View'!$A47,'Impact Indicators - Section B'!$A$9:$A$25,0))&lt;&gt;0,INDEX('Impact Indicators - Section B'!E$9:E$25,MATCH('Print View'!$A47,'Impact Indicators - Section B'!$A$9:$A$25,0)),""),"")</f>
        <v/>
      </c>
      <c r="F47" s="286" t="str">
        <f>IFERROR(IF(INDEX('Impact Indicators - Section B'!F$9:F$25,MATCH('Print View'!$A47,'Impact Indicators - Section B'!$A$9:$A$25,0))&lt;&gt;0,INDEX('Impact Indicators - Section B'!F$9:F$25,MATCH('Print View'!$A47,'Impact Indicators - Section B'!$A$9:$A$25,0)),""),"")</f>
        <v/>
      </c>
      <c r="G47" s="286" t="str">
        <f>IFERROR(IF(INDEX('Impact Indicators - Section B'!G$9:G$25,MATCH('Print View'!$A47,'Impact Indicators - Section B'!$A$9:$A$25,0))&lt;&gt;0,INDEX('Impact Indicators - Section B'!G$9:G$25,MATCH('Print View'!$A47,'Impact Indicators - Section B'!$A$9:$A$25,0)),""),"")</f>
        <v/>
      </c>
      <c r="H47" s="286" t="str">
        <f>IFERROR(IF(INDEX('Impact Indicators - Section B'!H$9:H$25,MATCH('Print View'!$A47,'Impact Indicators - Section B'!$A$9:$A$25,0))&lt;&gt;0,INDEX('Impact Indicators - Section B'!H$9:H$25,MATCH('Print View'!$A47,'Impact Indicators - Section B'!$A$9:$A$25,0)),""),"")</f>
        <v/>
      </c>
      <c r="I47" s="286" t="str">
        <f>IFERROR(IF(INDEX('Impact Indicators - Section B'!O$9:O$25,MATCH('Print View'!$A47,'Impact Indicators - Section B'!$A$9:$A$25,0))&lt;&gt;0,INDEX('Impact Indicators - Section B'!O$9:O$25,MATCH('Print View'!$A47,'Impact Indicators - Section B'!$A$9:$A$25,0)),""),"")</f>
        <v/>
      </c>
      <c r="J47" s="263" t="str">
        <f t="array" ref="J47">IFERROR(IF(INDEX('Impact Indicators - Section B'!D$29:D$90,MATCH('Print View'!$A47&amp;'Print View'!$J$36,'Impact Indicators - Section B'!$A$29:$A$90&amp;'Impact Indicators - Section B'!$C$29:$C$90,0))&lt;&gt;0,INDEX('Impact Indicators - Section B'!D$29:D$90,MATCH('Print View'!$A47&amp;'Print View'!$J$36,'Impact Indicators - Section B'!$A$29:$A$90&amp;'Impact Indicators - Section B'!$C$29:$C$90,0)),""),"")</f>
        <v/>
      </c>
      <c r="K47" s="248" t="str">
        <f t="array" ref="K47">IFERROR(IF(INDEX('Impact Indicators - Section B'!E$29:E$90,MATCH('Print View'!$A47&amp;'Print View'!$J$36,'Impact Indicators - Section B'!$A$29:$A$90&amp;'Impact Indicators - Section B'!$C$29:$C$90,0))&lt;&gt;0,INDEX('Impact Indicators - Section B'!E$29:E$90,MATCH('Print View'!$A47&amp;'Print View'!$J$36,'Impact Indicators - Section B'!$A$29:$A$90&amp;'Impact Indicators - Section B'!$C$29:$C$90,0)),""),"")</f>
        <v/>
      </c>
      <c r="L47" s="256" t="str">
        <f t="array" ref="L47">IFERROR(IF(INDEX('Impact Indicators - Section B'!F$29:F$90,MATCH('Print View'!$A47&amp;'Print View'!$J$36,'Impact Indicators - Section B'!$A$29:$A$90&amp;'Impact Indicators - Section B'!$C$29:$C$90,0))&lt;&gt;0,INDEX('Impact Indicators - Section B'!F$29:F$90,MATCH('Print View'!$A47&amp;'Print View'!$J$36,'Impact Indicators - Section B'!$A$29:$A$90&amp;'Impact Indicators - Section B'!$C$29:$C$90,0)),""),"")</f>
        <v/>
      </c>
      <c r="M47" s="270" t="str">
        <f t="array" ref="M47">IFERROR(IF(INDEX('Impact Indicators - Section B'!G$29:G$90,MATCH('Print View'!$A47&amp;'Print View'!$J$36,'Impact Indicators - Section B'!$A$29:$A$90&amp;'Impact Indicators - Section B'!$C$29:$C$90,0))&lt;&gt;0,INDEX('Impact Indicators - Section B'!G$29:G$90,MATCH('Print View'!$A47&amp;'Print View'!$J$36,'Impact Indicators - Section B'!$A$29:$A$90&amp;'Impact Indicators - Section B'!$C$29:$C$90,0)),""),"")</f>
        <v/>
      </c>
      <c r="N47" s="179" t="str">
        <f t="array" ref="N47">IFERROR(IF(INDEX('Impact Indicators - Section B'!H$29:H$90,MATCH('Print View'!$A47&amp;'Print View'!$J$36,'Impact Indicators - Section B'!$A$29:$A$90&amp;'Impact Indicators - Section B'!$C$29:$C$90,0))&lt;&gt;0,INDEX('Impact Indicators - Section B'!H$29:H$90,MATCH('Print View'!$A47&amp;'Print View'!$J$36,'Impact Indicators - Section B'!$A$29:$A$90&amp;'Impact Indicators - Section B'!$C$29:$C$90,0)),""),"")</f>
        <v/>
      </c>
      <c r="O47" s="263" t="str">
        <f t="array" ref="O47">IFERROR(IF(INDEX('Impact Indicators - Section B'!D$29:D$90,MATCH('Print View'!$A47&amp;'Print View'!$O$36,'Impact Indicators - Section B'!$A$29:$A$90&amp;'Impact Indicators - Section B'!$C$29:$C$90,0))&lt;&gt;0,INDEX('Impact Indicators - Section B'!D$29:D$90,MATCH('Print View'!$A47&amp;'Print View'!$O$36,'Impact Indicators - Section B'!$A$29:$A$90&amp;'Impact Indicators - Section B'!$C$29:$C$90,0)),""),"")</f>
        <v/>
      </c>
      <c r="P47" s="248" t="str">
        <f t="array" ref="P47">IFERROR(IF(INDEX('Impact Indicators - Section B'!E$29:E$90,MATCH('Print View'!$A47&amp;'Print View'!$O$36,'Impact Indicators - Section B'!$A$29:$A$90&amp;'Impact Indicators - Section B'!$C$29:$C$90,0))&lt;&gt;0,INDEX('Impact Indicators - Section B'!E$29:E$90,MATCH('Print View'!$A47&amp;'Print View'!$O$36,'Impact Indicators - Section B'!$A$29:$A$90&amp;'Impact Indicators - Section B'!$C$29:$C$90,0)),""),"")</f>
        <v/>
      </c>
      <c r="Q47" s="256" t="str">
        <f t="array" ref="Q47">IFERROR(IF(INDEX('Impact Indicators - Section B'!F$29:F$90,MATCH('Print View'!$A47&amp;'Print View'!$O$36,'Impact Indicators - Section B'!$A$29:$A$90&amp;'Impact Indicators - Section B'!$C$29:$C$90,0))&lt;&gt;0,INDEX('Impact Indicators - Section B'!F$29:F$90,MATCH('Print View'!$A47&amp;'Print View'!$O$36,'Impact Indicators - Section B'!$A$29:$A$90&amp;'Impact Indicators - Section B'!$C$29:$C$90,0)),""),"")</f>
        <v/>
      </c>
      <c r="R47" s="270" t="str">
        <f t="array" ref="R47">IFERROR(IF(INDEX('Impact Indicators - Section B'!G$29:G$90,MATCH('Print View'!$A47&amp;'Print View'!$O$36,'Impact Indicators - Section B'!$A$29:$A$90&amp;'Impact Indicators - Section B'!$C$29:$C$90,0))&lt;&gt;0,INDEX('Impact Indicators - Section B'!G$29:G$90,MATCH('Print View'!$A47&amp;'Print View'!$O$36,'Impact Indicators - Section B'!$A$29:$A$90&amp;'Impact Indicators - Section B'!$C$29:$C$90,0)),""),"")</f>
        <v/>
      </c>
      <c r="S47" s="179" t="str">
        <f t="array" ref="S47">IFERROR(IF(INDEX('Impact Indicators - Section B'!H$29:H$90,MATCH('Print View'!$A47&amp;'Print View'!$O$36,'Impact Indicators - Section B'!$A$29:$A$90&amp;'Impact Indicators - Section B'!$C$29:$C$90,0))&lt;&gt;0,INDEX('Impact Indicators - Section B'!H$29:H$90,MATCH('Print View'!$A47&amp;'Print View'!$O$36,'Impact Indicators - Section B'!$A$29:$A$90&amp;'Impact Indicators - Section B'!$C$29:$C$90,0)),""),"")</f>
        <v/>
      </c>
      <c r="T47" s="263" t="str">
        <f t="array" ref="T47">IFERROR(IF(INDEX('Impact Indicators - Section B'!D$29:D$90,MATCH('Print View'!$A47&amp;'Print View'!$T$36,'Impact Indicators - Section B'!$A$29:$A$90&amp;'Impact Indicators - Section B'!$C$29:$C$90,0))&lt;&gt;0,INDEX('Impact Indicators - Section B'!D$29:D$90,MATCH('Print View'!$A47&amp;'Print View'!$T$36,'Impact Indicators - Section B'!$A$29:$A$90&amp;'Impact Indicators - Section B'!$C$29:$C$90,0)),""),"")</f>
        <v/>
      </c>
      <c r="U47" s="248" t="str">
        <f t="array" ref="U47">IFERROR(IF(INDEX('Impact Indicators - Section B'!E$29:E$90,MATCH('Print View'!$A47&amp;'Print View'!$T$36,'Impact Indicators - Section B'!$A$29:$A$90&amp;'Impact Indicators - Section B'!$C$29:$C$90,0))&lt;&gt;0,INDEX('Impact Indicators - Section B'!E$29:E$90,MATCH('Print View'!$A47&amp;'Print View'!$T$36,'Impact Indicators - Section B'!$A$29:$A$90&amp;'Impact Indicators - Section B'!$C$29:$C$90,0)),""),"")</f>
        <v/>
      </c>
      <c r="V47" s="256" t="str">
        <f t="array" ref="V47">IFERROR(IF(INDEX('Impact Indicators - Section B'!F$29:F$90,MATCH('Print View'!$A47&amp;'Print View'!$T$36,'Impact Indicators - Section B'!$A$29:$A$90&amp;'Impact Indicators - Section B'!$C$29:$C$90,0))&lt;&gt;0,INDEX('Impact Indicators - Section B'!F$29:F$90,MATCH('Print View'!$A47&amp;'Print View'!$T$36,'Impact Indicators - Section B'!$A$29:$A$90&amp;'Impact Indicators - Section B'!$C$29:$C$90,0)),""),"")</f>
        <v/>
      </c>
      <c r="W47" s="270" t="str">
        <f t="array" ref="W47">IFERROR(IF(INDEX('Impact Indicators - Section B'!G$29:G$90,MATCH('Print View'!$A47&amp;'Print View'!$T$36,'Impact Indicators - Section B'!$A$29:$A$90&amp;'Impact Indicators - Section B'!$C$29:$C$90,0))&lt;&gt;0,INDEX('Impact Indicators - Section B'!G$29:G$90,MATCH('Print View'!$A47&amp;'Print View'!$T$36,'Impact Indicators - Section B'!$A$29:$A$90&amp;'Impact Indicators - Section B'!$C$29:$C$90,0)),""),"")</f>
        <v/>
      </c>
      <c r="X47" s="180" t="str">
        <f t="array" ref="X47">IFERROR(IF(INDEX('Impact Indicators - Section B'!H$29:H$90,MATCH('Print View'!$A47&amp;'Print View'!$T$36,'Impact Indicators - Section B'!$A$29:$A$90&amp;'Impact Indicators - Section B'!$C$29:$C$90,0))&lt;&gt;0,INDEX('Impact Indicators - Section B'!H$29:H$90,MATCH('Print View'!$A47&amp;'Print View'!$T$36,'Impact Indicators - Section B'!$A$29:$A$90&amp;'Impact Indicators - Section B'!$C$29:$C$90,0)),""),"")</f>
        <v/>
      </c>
      <c r="Y47" s="263" t="str">
        <f t="array" ref="Y47">IFERROR(IF(INDEX('Impact Indicators - Section B'!D$29:D$90,MATCH('Print View'!$A47&amp;'Print View'!$Y$36,'Impact Indicators - Section B'!$A$29:$A$90&amp;'Impact Indicators - Section B'!$C$29:$C$90,0))&lt;&gt;0,INDEX('Impact Indicators - Section B'!D$29:D$90,MATCH('Print View'!$A47&amp;'Print View'!$Y$36,'Impact Indicators - Section B'!$A$29:$A$90&amp;'Impact Indicators - Section B'!$C$29:$C$90,0)),""),"")</f>
        <v/>
      </c>
      <c r="Z47" s="248" t="str">
        <f t="array" ref="Z47">IFERROR(IF(INDEX('Impact Indicators - Section B'!E$29:E$90,MATCH('Print View'!$A47&amp;'Print View'!$Y$36,'Impact Indicators - Section B'!$A$29:$A$90&amp;'Impact Indicators - Section B'!$C$29:$C$90,0))&lt;&gt;0,INDEX('Impact Indicators - Section B'!E$29:E$90,MATCH('Print View'!$A47&amp;'Print View'!$Y$36,'Impact Indicators - Section B'!$A$29:$A$90&amp;'Impact Indicators - Section B'!$C$29:$C$90,0)),""),"")</f>
        <v/>
      </c>
      <c r="AA47" s="256" t="str">
        <f t="array" ref="AA47">IFERROR(IF(INDEX('Impact Indicators - Section B'!F$29:F$90,MATCH('Print View'!$A47&amp;'Print View'!$Y$36,'Impact Indicators - Section B'!$A$29:$A$90&amp;'Impact Indicators - Section B'!$C$29:$C$90,0))&lt;&gt;0,INDEX('Impact Indicators - Section B'!F$29:F$90,MATCH('Print View'!$A47&amp;'Print View'!$Y$36,'Impact Indicators - Section B'!$A$29:$A$90&amp;'Impact Indicators - Section B'!$C$29:$C$90,0)),""),"")</f>
        <v/>
      </c>
      <c r="AB47" s="270" t="str">
        <f t="array" ref="AB47">IFERROR(IF(INDEX('Impact Indicators - Section B'!G$29:G$90,MATCH('Print View'!$A47&amp;'Print View'!$Y$36,'Impact Indicators - Section B'!$A$29:$A$90&amp;'Impact Indicators - Section B'!$C$29:$C$90,0))&lt;&gt;0,INDEX('Impact Indicators - Section B'!G$29:G$90,MATCH('Print View'!$A47&amp;'Print View'!$Y$36,'Impact Indicators - Section B'!$A$29:$A$90&amp;'Impact Indicators - Section B'!$C$29:$C$90,0)),""),"")</f>
        <v/>
      </c>
      <c r="AC47" s="181" t="str">
        <f t="array" ref="AC47">IFERROR(IF(INDEX('Impact Indicators - Section B'!H$29:H$90,MATCH('Print View'!$A47&amp;'Print View'!$Y$36,'Impact Indicators - Section B'!$A$29:$A$90&amp;'Impact Indicators - Section B'!$C$29:$C$90,0))&lt;&gt;0,INDEX('Impact Indicators - Section B'!H$29:H$90,MATCH('Print View'!$A47&amp;'Print View'!$Y$36,'Impact Indicators - Section B'!$A$29:$A$90&amp;'Impact Indicators - Section B'!$C$29:$C$90,0)),""),"")</f>
        <v/>
      </c>
      <c r="AD47" s="263" t="str">
        <f t="array" ref="AD47">IFERROR(IF(INDEX('Impact Indicators - Section B'!D$29:D$90,MATCH('Print View'!$A47&amp;'Print View'!$AD$36,'Impact Indicators - Section B'!$A$29:$A$90&amp;'Impact Indicators - Section B'!$C$29:$C$90,0))&lt;&gt;0,INDEX('Impact Indicators - Section B'!D$29:D$90,MATCH('Print View'!$A47&amp;'Print View'!$AD$36,'Impact Indicators - Section B'!$A$29:$A$90&amp;'Impact Indicators - Section B'!$C$29:$C$90,0)),""),"")</f>
        <v/>
      </c>
      <c r="AE47" s="248" t="str">
        <f t="array" ref="AE47">IFERROR(IF(INDEX('Impact Indicators - Section B'!E$29:E$90,MATCH('Print View'!$A47&amp;'Print View'!$AD$36,'Impact Indicators - Section B'!$A$29:$A$90&amp;'Impact Indicators - Section B'!$C$29:$C$90,0))&lt;&gt;0,INDEX('Impact Indicators - Section B'!E$29:E$90,MATCH('Print View'!$A47&amp;'Print View'!$AD$36,'Impact Indicators - Section B'!$A$29:$A$90&amp;'Impact Indicators - Section B'!$C$29:$C$90,0)),""),"")</f>
        <v/>
      </c>
      <c r="AF47" s="256" t="str">
        <f t="array" ref="AF47">IFERROR(IF(INDEX('Impact Indicators - Section B'!F$29:F$90,MATCH('Print View'!$A47&amp;'Print View'!$AD$36,'Impact Indicators - Section B'!$A$29:$A$90&amp;'Impact Indicators - Section B'!$C$29:$C$90,0))&lt;&gt;0,INDEX('Impact Indicators - Section B'!F$29:F$90,MATCH('Print View'!$A47&amp;'Print View'!$AD$36,'Impact Indicators - Section B'!$A$29:$A$90&amp;'Impact Indicators - Section B'!$C$29:$C$90,0)),""),"")</f>
        <v/>
      </c>
      <c r="AG47" s="270" t="str">
        <f t="array" ref="AG47">IFERROR(IF(INDEX('Impact Indicators - Section B'!G$29:G$90,MATCH('Print View'!$A47&amp;'Print View'!$AD$36,'Impact Indicators - Section B'!$A$29:$A$90&amp;'Impact Indicators - Section B'!$C$29:$C$90,0))&lt;&gt;0,INDEX('Impact Indicators - Section B'!G$29:G$90,MATCH('Print View'!$A47&amp;'Print View'!$AD$36,'Impact Indicators - Section B'!$A$29:$A$90&amp;'Impact Indicators - Section B'!$C$29:$C$90,0)),""),"")</f>
        <v/>
      </c>
      <c r="AH47" s="180" t="str">
        <f t="array" ref="AH47">IFERROR(IF(INDEX('Impact Indicators - Section B'!H$29:H$90,MATCH('Print View'!$A47&amp;'Print View'!$AD$36,'Impact Indicators - Section B'!$A$29:$A$90&amp;'Impact Indicators - Section B'!$C$29:$C$90,0))&lt;&gt;0,INDEX('Impact Indicators - Section B'!H$29:H$90,MATCH('Print View'!$A47&amp;'Print View'!$AD$36,'Impact Indicators - Section B'!$A$29:$A$90&amp;'Impact Indicators - Section B'!$C$29:$C$90,0)),""),"")</f>
        <v/>
      </c>
      <c r="AI47" s="221"/>
      <c r="AJ47" s="224" t="str">
        <f>IFERROR(IF(INDEX('Impact Indicators - Section B'!P$9:P$25,MATCH('Print View'!A47,'Impact Indicators - Section B'!$A$9:$A$25,0))&lt;&gt;0,INDEX('Impact Indicators - Section B'!P$9:P$25,MATCH('Print View'!$A47,'Impact Indicators - Section B'!$A$9:$A$25,0)),""),"")</f>
        <v/>
      </c>
      <c r="AK47" s="284"/>
      <c r="AL47" s="284"/>
      <c r="AM47" s="284"/>
      <c r="AN47" s="284"/>
      <c r="AO47" s="284"/>
      <c r="AP47" s="284"/>
      <c r="AQ47" s="284"/>
      <c r="AR47" s="284"/>
    </row>
    <row r="48" spans="1:44" s="285" customFormat="1" ht="31" x14ac:dyDescent="0.2">
      <c r="A48" s="212">
        <v>11</v>
      </c>
      <c r="B48" s="283" t="str">
        <f>IFERROR(IF(INDEX('Impact Indicators - Section B'!B$9:B$25,MATCH('Print View'!$A48,'Impact Indicators - Section B'!$A$9:$A$25,0))&lt;&gt;0,INDEX('Impact Indicators - Section B'!B$9:B$25,MATCH('Print View'!$A48,'Impact Indicators - Section B'!$A$9:$A$25,0)),""),"")</f>
        <v/>
      </c>
      <c r="C48" s="283" t="str">
        <f>IFERROR(IF(INDEX('Impact Indicators - Section B'!C$9:C$25,MATCH('Print View'!$A48,'Impact Indicators - Section B'!$A$9:$A$25,0))&lt;&gt;0,INDEX('Impact Indicators - Section B'!C$9:C$25,MATCH('Print View'!$A48,'Impact Indicators - Section B'!$A$9:$A$25,0)),""),"")</f>
        <v/>
      </c>
      <c r="D48" s="283" t="str">
        <f>IFERROR(IF(INDEX('Impact Indicators - Section B'!D$9:D$25,MATCH('Print View'!$A48,'Impact Indicators - Section B'!$A$9:$A$25,0))&lt;&gt;0,INDEX('Impact Indicators - Section B'!D$9:D$25,MATCH('Print View'!$A48,'Impact Indicators - Section B'!$A$9:$A$25,0)),""),"")</f>
        <v/>
      </c>
      <c r="E48" s="283" t="str">
        <f>IFERROR(IF(INDEX('Impact Indicators - Section B'!E$9:E$25,MATCH('Print View'!$A48,'Impact Indicators - Section B'!$A$9:$A$25,0))&lt;&gt;0,INDEX('Impact Indicators - Section B'!E$9:E$25,MATCH('Print View'!$A48,'Impact Indicators - Section B'!$A$9:$A$25,0)),""),"")</f>
        <v/>
      </c>
      <c r="F48" s="283" t="str">
        <f>IFERROR(IF(INDEX('Impact Indicators - Section B'!F$9:F$25,MATCH('Print View'!$A48,'Impact Indicators - Section B'!$A$9:$A$25,0))&lt;&gt;0,INDEX('Impact Indicators - Section B'!F$9:F$25,MATCH('Print View'!$A48,'Impact Indicators - Section B'!$A$9:$A$25,0)),""),"")</f>
        <v/>
      </c>
      <c r="G48" s="283" t="str">
        <f>IFERROR(IF(INDEX('Impact Indicators - Section B'!G$9:G$25,MATCH('Print View'!$A48,'Impact Indicators - Section B'!$A$9:$A$25,0))&lt;&gt;0,INDEX('Impact Indicators - Section B'!G$9:G$25,MATCH('Print View'!$A48,'Impact Indicators - Section B'!$A$9:$A$25,0)),""),"")</f>
        <v/>
      </c>
      <c r="H48" s="283" t="str">
        <f>IFERROR(IF(INDEX('Impact Indicators - Section B'!H$9:H$25,MATCH('Print View'!$A48,'Impact Indicators - Section B'!$A$9:$A$25,0))&lt;&gt;0,INDEX('Impact Indicators - Section B'!H$9:H$25,MATCH('Print View'!$A48,'Impact Indicators - Section B'!$A$9:$A$25,0)),""),"")</f>
        <v/>
      </c>
      <c r="I48" s="283" t="str">
        <f>IFERROR(IF(INDEX('Impact Indicators - Section B'!O$9:O$25,MATCH('Print View'!$A48,'Impact Indicators - Section B'!$A$9:$A$25,0))&lt;&gt;0,INDEX('Impact Indicators - Section B'!O$9:O$25,MATCH('Print View'!$A48,'Impact Indicators - Section B'!$A$9:$A$25,0)),""),"")</f>
        <v/>
      </c>
      <c r="J48" s="264" t="str">
        <f t="array" ref="J48">IFERROR(IF(INDEX('Impact Indicators - Section B'!D$29:D$90,MATCH('Print View'!$A48&amp;'Print View'!$J$36,'Impact Indicators - Section B'!$A$29:$A$90&amp;'Impact Indicators - Section B'!$C$29:$C$90,0))&lt;&gt;0,INDEX('Impact Indicators - Section B'!D$29:D$90,MATCH('Print View'!$A48&amp;'Print View'!$J$36,'Impact Indicators - Section B'!$A$29:$A$90&amp;'Impact Indicators - Section B'!$C$29:$C$90,0)),""),"")</f>
        <v/>
      </c>
      <c r="K48" s="250" t="str">
        <f t="array" ref="K48">IFERROR(IF(INDEX('Impact Indicators - Section B'!E$29:E$90,MATCH('Print View'!$A48&amp;'Print View'!$J$36,'Impact Indicators - Section B'!$A$29:$A$90&amp;'Impact Indicators - Section B'!$C$29:$C$90,0))&lt;&gt;0,INDEX('Impact Indicators - Section B'!E$29:E$90,MATCH('Print View'!$A48&amp;'Print View'!$J$36,'Impact Indicators - Section B'!$A$29:$A$90&amp;'Impact Indicators - Section B'!$C$29:$C$90,0)),""),"")</f>
        <v/>
      </c>
      <c r="L48" s="257" t="str">
        <f t="array" ref="L48">IFERROR(IF(INDEX('Impact Indicators - Section B'!F$29:F$90,MATCH('Print View'!$A48&amp;'Print View'!$J$36,'Impact Indicators - Section B'!$A$29:$A$90&amp;'Impact Indicators - Section B'!$C$29:$C$90,0))&lt;&gt;0,INDEX('Impact Indicators - Section B'!F$29:F$90,MATCH('Print View'!$A48&amp;'Print View'!$J$36,'Impact Indicators - Section B'!$A$29:$A$90&amp;'Impact Indicators - Section B'!$C$29:$C$90,0)),""),"")</f>
        <v/>
      </c>
      <c r="M48" s="271" t="str">
        <f t="array" ref="M48">IFERROR(IF(INDEX('Impact Indicators - Section B'!G$29:G$90,MATCH('Print View'!$A48&amp;'Print View'!$J$36,'Impact Indicators - Section B'!$A$29:$A$90&amp;'Impact Indicators - Section B'!$C$29:$C$90,0))&lt;&gt;0,INDEX('Impact Indicators - Section B'!G$29:G$90,MATCH('Print View'!$A48&amp;'Print View'!$J$36,'Impact Indicators - Section B'!$A$29:$A$90&amp;'Impact Indicators - Section B'!$C$29:$C$90,0)),""),"")</f>
        <v/>
      </c>
      <c r="N48" s="184" t="str">
        <f t="array" ref="N48">IFERROR(IF(INDEX('Impact Indicators - Section B'!H$29:H$90,MATCH('Print View'!$A48&amp;'Print View'!$J$36,'Impact Indicators - Section B'!$A$29:$A$90&amp;'Impact Indicators - Section B'!$C$29:$C$90,0))&lt;&gt;0,INDEX('Impact Indicators - Section B'!H$29:H$90,MATCH('Print View'!$A48&amp;'Print View'!$J$36,'Impact Indicators - Section B'!$A$29:$A$90&amp;'Impact Indicators - Section B'!$C$29:$C$90,0)),""),"")</f>
        <v/>
      </c>
      <c r="O48" s="264" t="str">
        <f t="array" ref="O48">IFERROR(IF(INDEX('Impact Indicators - Section B'!D$29:D$90,MATCH('Print View'!$A48&amp;'Print View'!$O$36,'Impact Indicators - Section B'!$A$29:$A$90&amp;'Impact Indicators - Section B'!$C$29:$C$90,0))&lt;&gt;0,INDEX('Impact Indicators - Section B'!D$29:D$90,MATCH('Print View'!$A48&amp;'Print View'!$O$36,'Impact Indicators - Section B'!$A$29:$A$90&amp;'Impact Indicators - Section B'!$C$29:$C$90,0)),""),"")</f>
        <v/>
      </c>
      <c r="P48" s="250" t="str">
        <f t="array" ref="P48">IFERROR(IF(INDEX('Impact Indicators - Section B'!E$29:E$90,MATCH('Print View'!$A48&amp;'Print View'!$O$36,'Impact Indicators - Section B'!$A$29:$A$90&amp;'Impact Indicators - Section B'!$C$29:$C$90,0))&lt;&gt;0,INDEX('Impact Indicators - Section B'!E$29:E$90,MATCH('Print View'!$A48&amp;'Print View'!$O$36,'Impact Indicators - Section B'!$A$29:$A$90&amp;'Impact Indicators - Section B'!$C$29:$C$90,0)),""),"")</f>
        <v/>
      </c>
      <c r="Q48" s="257" t="str">
        <f t="array" ref="Q48">IFERROR(IF(INDEX('Impact Indicators - Section B'!F$29:F$90,MATCH('Print View'!$A48&amp;'Print View'!$O$36,'Impact Indicators - Section B'!$A$29:$A$90&amp;'Impact Indicators - Section B'!$C$29:$C$90,0))&lt;&gt;0,INDEX('Impact Indicators - Section B'!F$29:F$90,MATCH('Print View'!$A48&amp;'Print View'!$O$36,'Impact Indicators - Section B'!$A$29:$A$90&amp;'Impact Indicators - Section B'!$C$29:$C$90,0)),""),"")</f>
        <v/>
      </c>
      <c r="R48" s="271" t="str">
        <f t="array" ref="R48">IFERROR(IF(INDEX('Impact Indicators - Section B'!G$29:G$90,MATCH('Print View'!$A48&amp;'Print View'!$O$36,'Impact Indicators - Section B'!$A$29:$A$90&amp;'Impact Indicators - Section B'!$C$29:$C$90,0))&lt;&gt;0,INDEX('Impact Indicators - Section B'!G$29:G$90,MATCH('Print View'!$A48&amp;'Print View'!$O$36,'Impact Indicators - Section B'!$A$29:$A$90&amp;'Impact Indicators - Section B'!$C$29:$C$90,0)),""),"")</f>
        <v/>
      </c>
      <c r="S48" s="184" t="str">
        <f t="array" ref="S48">IFERROR(IF(INDEX('Impact Indicators - Section B'!H$29:H$90,MATCH('Print View'!$A48&amp;'Print View'!$O$36,'Impact Indicators - Section B'!$A$29:$A$90&amp;'Impact Indicators - Section B'!$C$29:$C$90,0))&lt;&gt;0,INDEX('Impact Indicators - Section B'!H$29:H$90,MATCH('Print View'!$A48&amp;'Print View'!$O$36,'Impact Indicators - Section B'!$A$29:$A$90&amp;'Impact Indicators - Section B'!$C$29:$C$90,0)),""),"")</f>
        <v/>
      </c>
      <c r="T48" s="264" t="str">
        <f t="array" ref="T48">IFERROR(IF(INDEX('Impact Indicators - Section B'!D$29:D$90,MATCH('Print View'!$A48&amp;'Print View'!$T$36,'Impact Indicators - Section B'!$A$29:$A$90&amp;'Impact Indicators - Section B'!$C$29:$C$90,0))&lt;&gt;0,INDEX('Impact Indicators - Section B'!D$29:D$90,MATCH('Print View'!$A48&amp;'Print View'!$T$36,'Impact Indicators - Section B'!$A$29:$A$90&amp;'Impact Indicators - Section B'!$C$29:$C$90,0)),""),"")</f>
        <v/>
      </c>
      <c r="U48" s="250" t="str">
        <f t="array" ref="U48">IFERROR(IF(INDEX('Impact Indicators - Section B'!E$29:E$90,MATCH('Print View'!$A48&amp;'Print View'!$T$36,'Impact Indicators - Section B'!$A$29:$A$90&amp;'Impact Indicators - Section B'!$C$29:$C$90,0))&lt;&gt;0,INDEX('Impact Indicators - Section B'!E$29:E$90,MATCH('Print View'!$A48&amp;'Print View'!$T$36,'Impact Indicators - Section B'!$A$29:$A$90&amp;'Impact Indicators - Section B'!$C$29:$C$90,0)),""),"")</f>
        <v/>
      </c>
      <c r="V48" s="257" t="str">
        <f t="array" ref="V48">IFERROR(IF(INDEX('Impact Indicators - Section B'!F$29:F$90,MATCH('Print View'!$A48&amp;'Print View'!$T$36,'Impact Indicators - Section B'!$A$29:$A$90&amp;'Impact Indicators - Section B'!$C$29:$C$90,0))&lt;&gt;0,INDEX('Impact Indicators - Section B'!F$29:F$90,MATCH('Print View'!$A48&amp;'Print View'!$T$36,'Impact Indicators - Section B'!$A$29:$A$90&amp;'Impact Indicators - Section B'!$C$29:$C$90,0)),""),"")</f>
        <v/>
      </c>
      <c r="W48" s="271" t="str">
        <f t="array" ref="W48">IFERROR(IF(INDEX('Impact Indicators - Section B'!G$29:G$90,MATCH('Print View'!$A48&amp;'Print View'!$T$36,'Impact Indicators - Section B'!$A$29:$A$90&amp;'Impact Indicators - Section B'!$C$29:$C$90,0))&lt;&gt;0,INDEX('Impact Indicators - Section B'!G$29:G$90,MATCH('Print View'!$A48&amp;'Print View'!$T$36,'Impact Indicators - Section B'!$A$29:$A$90&amp;'Impact Indicators - Section B'!$C$29:$C$90,0)),""),"")</f>
        <v/>
      </c>
      <c r="X48" s="185" t="str">
        <f t="array" ref="X48">IFERROR(IF(INDEX('Impact Indicators - Section B'!H$29:H$90,MATCH('Print View'!$A48&amp;'Print View'!$T$36,'Impact Indicators - Section B'!$A$29:$A$90&amp;'Impact Indicators - Section B'!$C$29:$C$90,0))&lt;&gt;0,INDEX('Impact Indicators - Section B'!H$29:H$90,MATCH('Print View'!$A48&amp;'Print View'!$T$36,'Impact Indicators - Section B'!$A$29:$A$90&amp;'Impact Indicators - Section B'!$C$29:$C$90,0)),""),"")</f>
        <v/>
      </c>
      <c r="Y48" s="264" t="str">
        <f t="array" ref="Y48">IFERROR(IF(INDEX('Impact Indicators - Section B'!D$29:D$90,MATCH('Print View'!$A48&amp;'Print View'!$Y$36,'Impact Indicators - Section B'!$A$29:$A$90&amp;'Impact Indicators - Section B'!$C$29:$C$90,0))&lt;&gt;0,INDEX('Impact Indicators - Section B'!D$29:D$90,MATCH('Print View'!$A48&amp;'Print View'!$Y$36,'Impact Indicators - Section B'!$A$29:$A$90&amp;'Impact Indicators - Section B'!$C$29:$C$90,0)),""),"")</f>
        <v/>
      </c>
      <c r="Z48" s="250" t="str">
        <f t="array" ref="Z48">IFERROR(IF(INDEX('Impact Indicators - Section B'!E$29:E$90,MATCH('Print View'!$A48&amp;'Print View'!$Y$36,'Impact Indicators - Section B'!$A$29:$A$90&amp;'Impact Indicators - Section B'!$C$29:$C$90,0))&lt;&gt;0,INDEX('Impact Indicators - Section B'!E$29:E$90,MATCH('Print View'!$A48&amp;'Print View'!$Y$36,'Impact Indicators - Section B'!$A$29:$A$90&amp;'Impact Indicators - Section B'!$C$29:$C$90,0)),""),"")</f>
        <v/>
      </c>
      <c r="AA48" s="257" t="str">
        <f t="array" ref="AA48">IFERROR(IF(INDEX('Impact Indicators - Section B'!F$29:F$90,MATCH('Print View'!$A48&amp;'Print View'!$Y$36,'Impact Indicators - Section B'!$A$29:$A$90&amp;'Impact Indicators - Section B'!$C$29:$C$90,0))&lt;&gt;0,INDEX('Impact Indicators - Section B'!F$29:F$90,MATCH('Print View'!$A48&amp;'Print View'!$Y$36,'Impact Indicators - Section B'!$A$29:$A$90&amp;'Impact Indicators - Section B'!$C$29:$C$90,0)),""),"")</f>
        <v/>
      </c>
      <c r="AB48" s="271" t="str">
        <f t="array" ref="AB48">IFERROR(IF(INDEX('Impact Indicators - Section B'!G$29:G$90,MATCH('Print View'!$A48&amp;'Print View'!$Y$36,'Impact Indicators - Section B'!$A$29:$A$90&amp;'Impact Indicators - Section B'!$C$29:$C$90,0))&lt;&gt;0,INDEX('Impact Indicators - Section B'!G$29:G$90,MATCH('Print View'!$A48&amp;'Print View'!$Y$36,'Impact Indicators - Section B'!$A$29:$A$90&amp;'Impact Indicators - Section B'!$C$29:$C$90,0)),""),"")</f>
        <v/>
      </c>
      <c r="AC48" s="186" t="str">
        <f t="array" ref="AC48">IFERROR(IF(INDEX('Impact Indicators - Section B'!H$29:H$90,MATCH('Print View'!$A48&amp;'Print View'!$Y$36,'Impact Indicators - Section B'!$A$29:$A$90&amp;'Impact Indicators - Section B'!$C$29:$C$90,0))&lt;&gt;0,INDEX('Impact Indicators - Section B'!H$29:H$90,MATCH('Print View'!$A48&amp;'Print View'!$Y$36,'Impact Indicators - Section B'!$A$29:$A$90&amp;'Impact Indicators - Section B'!$C$29:$C$90,0)),""),"")</f>
        <v/>
      </c>
      <c r="AD48" s="264" t="str">
        <f t="array" ref="AD48">IFERROR(IF(INDEX('Impact Indicators - Section B'!D$29:D$90,MATCH('Print View'!$A48&amp;'Print View'!$AD$36,'Impact Indicators - Section B'!$A$29:$A$90&amp;'Impact Indicators - Section B'!$C$29:$C$90,0))&lt;&gt;0,INDEX('Impact Indicators - Section B'!D$29:D$90,MATCH('Print View'!$A48&amp;'Print View'!$AD$36,'Impact Indicators - Section B'!$A$29:$A$90&amp;'Impact Indicators - Section B'!$C$29:$C$90,0)),""),"")</f>
        <v/>
      </c>
      <c r="AE48" s="250" t="str">
        <f t="array" ref="AE48">IFERROR(IF(INDEX('Impact Indicators - Section B'!E$29:E$90,MATCH('Print View'!$A48&amp;'Print View'!$AD$36,'Impact Indicators - Section B'!$A$29:$A$90&amp;'Impact Indicators - Section B'!$C$29:$C$90,0))&lt;&gt;0,INDEX('Impact Indicators - Section B'!E$29:E$90,MATCH('Print View'!$A48&amp;'Print View'!$AD$36,'Impact Indicators - Section B'!$A$29:$A$90&amp;'Impact Indicators - Section B'!$C$29:$C$90,0)),""),"")</f>
        <v/>
      </c>
      <c r="AF48" s="257" t="str">
        <f t="array" ref="AF48">IFERROR(IF(INDEX('Impact Indicators - Section B'!F$29:F$90,MATCH('Print View'!$A48&amp;'Print View'!$AD$36,'Impact Indicators - Section B'!$A$29:$A$90&amp;'Impact Indicators - Section B'!$C$29:$C$90,0))&lt;&gt;0,INDEX('Impact Indicators - Section B'!F$29:F$90,MATCH('Print View'!$A48&amp;'Print View'!$AD$36,'Impact Indicators - Section B'!$A$29:$A$90&amp;'Impact Indicators - Section B'!$C$29:$C$90,0)),""),"")</f>
        <v/>
      </c>
      <c r="AG48" s="271" t="str">
        <f t="array" ref="AG48">IFERROR(IF(INDEX('Impact Indicators - Section B'!G$29:G$90,MATCH('Print View'!$A48&amp;'Print View'!$AD$36,'Impact Indicators - Section B'!$A$29:$A$90&amp;'Impact Indicators - Section B'!$C$29:$C$90,0))&lt;&gt;0,INDEX('Impact Indicators - Section B'!G$29:G$90,MATCH('Print View'!$A48&amp;'Print View'!$AD$36,'Impact Indicators - Section B'!$A$29:$A$90&amp;'Impact Indicators - Section B'!$C$29:$C$90,0)),""),"")</f>
        <v/>
      </c>
      <c r="AH48" s="185" t="str">
        <f t="array" ref="AH48">IFERROR(IF(INDEX('Impact Indicators - Section B'!H$29:H$90,MATCH('Print View'!$A48&amp;'Print View'!$AD$36,'Impact Indicators - Section B'!$A$29:$A$90&amp;'Impact Indicators - Section B'!$C$29:$C$90,0))&lt;&gt;0,INDEX('Impact Indicators - Section B'!H$29:H$90,MATCH('Print View'!$A48&amp;'Print View'!$AD$36,'Impact Indicators - Section B'!$A$29:$A$90&amp;'Impact Indicators - Section B'!$C$29:$C$90,0)),""),"")</f>
        <v/>
      </c>
      <c r="AI48" s="221"/>
      <c r="AJ48" s="223" t="str">
        <f>IFERROR(IF(INDEX('Impact Indicators - Section B'!P$9:P$25,MATCH('Print View'!A48,'Impact Indicators - Section B'!$A$9:$A$25,0))&lt;&gt;0,INDEX('Impact Indicators - Section B'!P$9:P$25,MATCH('Print View'!$A48,'Impact Indicators - Section B'!$A$9:$A$25,0)),""),"")</f>
        <v/>
      </c>
      <c r="AK48" s="284"/>
      <c r="AL48" s="284"/>
      <c r="AM48" s="284"/>
      <c r="AN48" s="284"/>
      <c r="AO48" s="284"/>
      <c r="AP48" s="284"/>
      <c r="AQ48" s="284"/>
      <c r="AR48" s="284"/>
    </row>
    <row r="49" spans="1:44" s="285" customFormat="1" ht="31" x14ac:dyDescent="0.2">
      <c r="A49" s="177">
        <v>12</v>
      </c>
      <c r="B49" s="286" t="str">
        <f>IFERROR(IF(INDEX('Impact Indicators - Section B'!B$9:B$25,MATCH('Print View'!$A49,'Impact Indicators - Section B'!$A$9:$A$25,0))&lt;&gt;0,INDEX('Impact Indicators - Section B'!B$9:B$25,MATCH('Print View'!$A49,'Impact Indicators - Section B'!$A$9:$A$25,0)),""),"")</f>
        <v/>
      </c>
      <c r="C49" s="286" t="str">
        <f>IFERROR(IF(INDEX('Impact Indicators - Section B'!C$9:C$25,MATCH('Print View'!$A49,'Impact Indicators - Section B'!$A$9:$A$25,0))&lt;&gt;0,INDEX('Impact Indicators - Section B'!C$9:C$25,MATCH('Print View'!$A49,'Impact Indicators - Section B'!$A$9:$A$25,0)),""),"")</f>
        <v/>
      </c>
      <c r="D49" s="286" t="str">
        <f>IFERROR(IF(INDEX('Impact Indicators - Section B'!D$9:D$25,MATCH('Print View'!$A49,'Impact Indicators - Section B'!$A$9:$A$25,0))&lt;&gt;0,INDEX('Impact Indicators - Section B'!D$9:D$25,MATCH('Print View'!$A49,'Impact Indicators - Section B'!$A$9:$A$25,0)),""),"")</f>
        <v/>
      </c>
      <c r="E49" s="286" t="str">
        <f>IFERROR(IF(INDEX('Impact Indicators - Section B'!E$9:E$25,MATCH('Print View'!$A49,'Impact Indicators - Section B'!$A$9:$A$25,0))&lt;&gt;0,INDEX('Impact Indicators - Section B'!E$9:E$25,MATCH('Print View'!$A49,'Impact Indicators - Section B'!$A$9:$A$25,0)),""),"")</f>
        <v/>
      </c>
      <c r="F49" s="286" t="str">
        <f>IFERROR(IF(INDEX('Impact Indicators - Section B'!F$9:F$25,MATCH('Print View'!$A49,'Impact Indicators - Section B'!$A$9:$A$25,0))&lt;&gt;0,INDEX('Impact Indicators - Section B'!F$9:F$25,MATCH('Print View'!$A49,'Impact Indicators - Section B'!$A$9:$A$25,0)),""),"")</f>
        <v/>
      </c>
      <c r="G49" s="286" t="str">
        <f>IFERROR(IF(INDEX('Impact Indicators - Section B'!G$9:G$25,MATCH('Print View'!$A49,'Impact Indicators - Section B'!$A$9:$A$25,0))&lt;&gt;0,INDEX('Impact Indicators - Section B'!G$9:G$25,MATCH('Print View'!$A49,'Impact Indicators - Section B'!$A$9:$A$25,0)),""),"")</f>
        <v/>
      </c>
      <c r="H49" s="286" t="str">
        <f>IFERROR(IF(INDEX('Impact Indicators - Section B'!H$9:H$25,MATCH('Print View'!$A49,'Impact Indicators - Section B'!$A$9:$A$25,0))&lt;&gt;0,INDEX('Impact Indicators - Section B'!H$9:H$25,MATCH('Print View'!$A49,'Impact Indicators - Section B'!$A$9:$A$25,0)),""),"")</f>
        <v/>
      </c>
      <c r="I49" s="286" t="str">
        <f>IFERROR(IF(INDEX('Impact Indicators - Section B'!O$9:O$25,MATCH('Print View'!$A49,'Impact Indicators - Section B'!$A$9:$A$25,0))&lt;&gt;0,INDEX('Impact Indicators - Section B'!O$9:O$25,MATCH('Print View'!$A49,'Impact Indicators - Section B'!$A$9:$A$25,0)),""),"")</f>
        <v/>
      </c>
      <c r="J49" s="263" t="str">
        <f t="array" ref="J49">IFERROR(IF(INDEX('Impact Indicators - Section B'!D$29:D$90,MATCH('Print View'!$A49&amp;'Print View'!$J$36,'Impact Indicators - Section B'!$A$29:$A$90&amp;'Impact Indicators - Section B'!$C$29:$C$90,0))&lt;&gt;0,INDEX('Impact Indicators - Section B'!D$29:D$90,MATCH('Print View'!$A49&amp;'Print View'!$J$36,'Impact Indicators - Section B'!$A$29:$A$90&amp;'Impact Indicators - Section B'!$C$29:$C$90,0)),""),"")</f>
        <v/>
      </c>
      <c r="K49" s="248" t="str">
        <f t="array" ref="K49">IFERROR(IF(INDEX('Impact Indicators - Section B'!E$29:E$90,MATCH('Print View'!$A49&amp;'Print View'!$J$36,'Impact Indicators - Section B'!$A$29:$A$90&amp;'Impact Indicators - Section B'!$C$29:$C$90,0))&lt;&gt;0,INDEX('Impact Indicators - Section B'!E$29:E$90,MATCH('Print View'!$A49&amp;'Print View'!$J$36,'Impact Indicators - Section B'!$A$29:$A$90&amp;'Impact Indicators - Section B'!$C$29:$C$90,0)),""),"")</f>
        <v/>
      </c>
      <c r="L49" s="256" t="str">
        <f t="array" ref="L49">IFERROR(IF(INDEX('Impact Indicators - Section B'!F$29:F$90,MATCH('Print View'!$A49&amp;'Print View'!$J$36,'Impact Indicators - Section B'!$A$29:$A$90&amp;'Impact Indicators - Section B'!$C$29:$C$90,0))&lt;&gt;0,INDEX('Impact Indicators - Section B'!F$29:F$90,MATCH('Print View'!$A49&amp;'Print View'!$J$36,'Impact Indicators - Section B'!$A$29:$A$90&amp;'Impact Indicators - Section B'!$C$29:$C$90,0)),""),"")</f>
        <v/>
      </c>
      <c r="M49" s="270" t="str">
        <f t="array" ref="M49">IFERROR(IF(INDEX('Impact Indicators - Section B'!G$29:G$90,MATCH('Print View'!$A49&amp;'Print View'!$J$36,'Impact Indicators - Section B'!$A$29:$A$90&amp;'Impact Indicators - Section B'!$C$29:$C$90,0))&lt;&gt;0,INDEX('Impact Indicators - Section B'!G$29:G$90,MATCH('Print View'!$A49&amp;'Print View'!$J$36,'Impact Indicators - Section B'!$A$29:$A$90&amp;'Impact Indicators - Section B'!$C$29:$C$90,0)),""),"")</f>
        <v/>
      </c>
      <c r="N49" s="179" t="str">
        <f t="array" ref="N49">IFERROR(IF(INDEX('Impact Indicators - Section B'!H$29:H$90,MATCH('Print View'!$A49&amp;'Print View'!$J$36,'Impact Indicators - Section B'!$A$29:$A$90&amp;'Impact Indicators - Section B'!$C$29:$C$90,0))&lt;&gt;0,INDEX('Impact Indicators - Section B'!H$29:H$90,MATCH('Print View'!$A49&amp;'Print View'!$J$36,'Impact Indicators - Section B'!$A$29:$A$90&amp;'Impact Indicators - Section B'!$C$29:$C$90,0)),""),"")</f>
        <v/>
      </c>
      <c r="O49" s="263" t="str">
        <f t="array" ref="O49">IFERROR(IF(INDEX('Impact Indicators - Section B'!D$29:D$90,MATCH('Print View'!$A49&amp;'Print View'!$O$36,'Impact Indicators - Section B'!$A$29:$A$90&amp;'Impact Indicators - Section B'!$C$29:$C$90,0))&lt;&gt;0,INDEX('Impact Indicators - Section B'!D$29:D$90,MATCH('Print View'!$A49&amp;'Print View'!$O$36,'Impact Indicators - Section B'!$A$29:$A$90&amp;'Impact Indicators - Section B'!$C$29:$C$90,0)),""),"")</f>
        <v/>
      </c>
      <c r="P49" s="248" t="str">
        <f t="array" ref="P49">IFERROR(IF(INDEX('Impact Indicators - Section B'!E$29:E$90,MATCH('Print View'!$A49&amp;'Print View'!$O$36,'Impact Indicators - Section B'!$A$29:$A$90&amp;'Impact Indicators - Section B'!$C$29:$C$90,0))&lt;&gt;0,INDEX('Impact Indicators - Section B'!E$29:E$90,MATCH('Print View'!$A49&amp;'Print View'!$O$36,'Impact Indicators - Section B'!$A$29:$A$90&amp;'Impact Indicators - Section B'!$C$29:$C$90,0)),""),"")</f>
        <v/>
      </c>
      <c r="Q49" s="256" t="str">
        <f t="array" ref="Q49">IFERROR(IF(INDEX('Impact Indicators - Section B'!F$29:F$90,MATCH('Print View'!$A49&amp;'Print View'!$O$36,'Impact Indicators - Section B'!$A$29:$A$90&amp;'Impact Indicators - Section B'!$C$29:$C$90,0))&lt;&gt;0,INDEX('Impact Indicators - Section B'!F$29:F$90,MATCH('Print View'!$A49&amp;'Print View'!$O$36,'Impact Indicators - Section B'!$A$29:$A$90&amp;'Impact Indicators - Section B'!$C$29:$C$90,0)),""),"")</f>
        <v/>
      </c>
      <c r="R49" s="270" t="str">
        <f t="array" ref="R49">IFERROR(IF(INDEX('Impact Indicators - Section B'!G$29:G$90,MATCH('Print View'!$A49&amp;'Print View'!$O$36,'Impact Indicators - Section B'!$A$29:$A$90&amp;'Impact Indicators - Section B'!$C$29:$C$90,0))&lt;&gt;0,INDEX('Impact Indicators - Section B'!G$29:G$90,MATCH('Print View'!$A49&amp;'Print View'!$O$36,'Impact Indicators - Section B'!$A$29:$A$90&amp;'Impact Indicators - Section B'!$C$29:$C$90,0)),""),"")</f>
        <v/>
      </c>
      <c r="S49" s="179" t="str">
        <f t="array" ref="S49">IFERROR(IF(INDEX('Impact Indicators - Section B'!H$29:H$90,MATCH('Print View'!$A49&amp;'Print View'!$O$36,'Impact Indicators - Section B'!$A$29:$A$90&amp;'Impact Indicators - Section B'!$C$29:$C$90,0))&lt;&gt;0,INDEX('Impact Indicators - Section B'!H$29:H$90,MATCH('Print View'!$A49&amp;'Print View'!$O$36,'Impact Indicators - Section B'!$A$29:$A$90&amp;'Impact Indicators - Section B'!$C$29:$C$90,0)),""),"")</f>
        <v/>
      </c>
      <c r="T49" s="263" t="str">
        <f t="array" ref="T49">IFERROR(IF(INDEX('Impact Indicators - Section B'!D$29:D$90,MATCH('Print View'!$A49&amp;'Print View'!$T$36,'Impact Indicators - Section B'!$A$29:$A$90&amp;'Impact Indicators - Section B'!$C$29:$C$90,0))&lt;&gt;0,INDEX('Impact Indicators - Section B'!D$29:D$90,MATCH('Print View'!$A49&amp;'Print View'!$T$36,'Impact Indicators - Section B'!$A$29:$A$90&amp;'Impact Indicators - Section B'!$C$29:$C$90,0)),""),"")</f>
        <v/>
      </c>
      <c r="U49" s="248" t="str">
        <f t="array" ref="U49">IFERROR(IF(INDEX('Impact Indicators - Section B'!E$29:E$90,MATCH('Print View'!$A49&amp;'Print View'!$T$36,'Impact Indicators - Section B'!$A$29:$A$90&amp;'Impact Indicators - Section B'!$C$29:$C$90,0))&lt;&gt;0,INDEX('Impact Indicators - Section B'!E$29:E$90,MATCH('Print View'!$A49&amp;'Print View'!$T$36,'Impact Indicators - Section B'!$A$29:$A$90&amp;'Impact Indicators - Section B'!$C$29:$C$90,0)),""),"")</f>
        <v/>
      </c>
      <c r="V49" s="256" t="str">
        <f t="array" ref="V49">IFERROR(IF(INDEX('Impact Indicators - Section B'!F$29:F$90,MATCH('Print View'!$A49&amp;'Print View'!$T$36,'Impact Indicators - Section B'!$A$29:$A$90&amp;'Impact Indicators - Section B'!$C$29:$C$90,0))&lt;&gt;0,INDEX('Impact Indicators - Section B'!F$29:F$90,MATCH('Print View'!$A49&amp;'Print View'!$T$36,'Impact Indicators - Section B'!$A$29:$A$90&amp;'Impact Indicators - Section B'!$C$29:$C$90,0)),""),"")</f>
        <v/>
      </c>
      <c r="W49" s="270" t="str">
        <f t="array" ref="W49">IFERROR(IF(INDEX('Impact Indicators - Section B'!G$29:G$90,MATCH('Print View'!$A49&amp;'Print View'!$T$36,'Impact Indicators - Section B'!$A$29:$A$90&amp;'Impact Indicators - Section B'!$C$29:$C$90,0))&lt;&gt;0,INDEX('Impact Indicators - Section B'!G$29:G$90,MATCH('Print View'!$A49&amp;'Print View'!$T$36,'Impact Indicators - Section B'!$A$29:$A$90&amp;'Impact Indicators - Section B'!$C$29:$C$90,0)),""),"")</f>
        <v/>
      </c>
      <c r="X49" s="180" t="str">
        <f t="array" ref="X49">IFERROR(IF(INDEX('Impact Indicators - Section B'!H$29:H$90,MATCH('Print View'!$A49&amp;'Print View'!$T$36,'Impact Indicators - Section B'!$A$29:$A$90&amp;'Impact Indicators - Section B'!$C$29:$C$90,0))&lt;&gt;0,INDEX('Impact Indicators - Section B'!H$29:H$90,MATCH('Print View'!$A49&amp;'Print View'!$T$36,'Impact Indicators - Section B'!$A$29:$A$90&amp;'Impact Indicators - Section B'!$C$29:$C$90,0)),""),"")</f>
        <v/>
      </c>
      <c r="Y49" s="263" t="str">
        <f t="array" ref="Y49">IFERROR(IF(INDEX('Impact Indicators - Section B'!D$29:D$90,MATCH('Print View'!$A49&amp;'Print View'!$Y$36,'Impact Indicators - Section B'!$A$29:$A$90&amp;'Impact Indicators - Section B'!$C$29:$C$90,0))&lt;&gt;0,INDEX('Impact Indicators - Section B'!D$29:D$90,MATCH('Print View'!$A49&amp;'Print View'!$Y$36,'Impact Indicators - Section B'!$A$29:$A$90&amp;'Impact Indicators - Section B'!$C$29:$C$90,0)),""),"")</f>
        <v/>
      </c>
      <c r="Z49" s="248" t="str">
        <f t="array" ref="Z49">IFERROR(IF(INDEX('Impact Indicators - Section B'!E$29:E$90,MATCH('Print View'!$A49&amp;'Print View'!$Y$36,'Impact Indicators - Section B'!$A$29:$A$90&amp;'Impact Indicators - Section B'!$C$29:$C$90,0))&lt;&gt;0,INDEX('Impact Indicators - Section B'!E$29:E$90,MATCH('Print View'!$A49&amp;'Print View'!$Y$36,'Impact Indicators - Section B'!$A$29:$A$90&amp;'Impact Indicators - Section B'!$C$29:$C$90,0)),""),"")</f>
        <v/>
      </c>
      <c r="AA49" s="256" t="str">
        <f t="array" ref="AA49">IFERROR(IF(INDEX('Impact Indicators - Section B'!F$29:F$90,MATCH('Print View'!$A49&amp;'Print View'!$Y$36,'Impact Indicators - Section B'!$A$29:$A$90&amp;'Impact Indicators - Section B'!$C$29:$C$90,0))&lt;&gt;0,INDEX('Impact Indicators - Section B'!F$29:F$90,MATCH('Print View'!$A49&amp;'Print View'!$Y$36,'Impact Indicators - Section B'!$A$29:$A$90&amp;'Impact Indicators - Section B'!$C$29:$C$90,0)),""),"")</f>
        <v/>
      </c>
      <c r="AB49" s="270" t="str">
        <f t="array" ref="AB49">IFERROR(IF(INDEX('Impact Indicators - Section B'!G$29:G$90,MATCH('Print View'!$A49&amp;'Print View'!$Y$36,'Impact Indicators - Section B'!$A$29:$A$90&amp;'Impact Indicators - Section B'!$C$29:$C$90,0))&lt;&gt;0,INDEX('Impact Indicators - Section B'!G$29:G$90,MATCH('Print View'!$A49&amp;'Print View'!$Y$36,'Impact Indicators - Section B'!$A$29:$A$90&amp;'Impact Indicators - Section B'!$C$29:$C$90,0)),""),"")</f>
        <v/>
      </c>
      <c r="AC49" s="181" t="str">
        <f t="array" ref="AC49">IFERROR(IF(INDEX('Impact Indicators - Section B'!H$29:H$90,MATCH('Print View'!$A49&amp;'Print View'!$Y$36,'Impact Indicators - Section B'!$A$29:$A$90&amp;'Impact Indicators - Section B'!$C$29:$C$90,0))&lt;&gt;0,INDEX('Impact Indicators - Section B'!H$29:H$90,MATCH('Print View'!$A49&amp;'Print View'!$Y$36,'Impact Indicators - Section B'!$A$29:$A$90&amp;'Impact Indicators - Section B'!$C$29:$C$90,0)),""),"")</f>
        <v/>
      </c>
      <c r="AD49" s="263" t="str">
        <f t="array" ref="AD49">IFERROR(IF(INDEX('Impact Indicators - Section B'!D$29:D$90,MATCH('Print View'!$A49&amp;'Print View'!$AD$36,'Impact Indicators - Section B'!$A$29:$A$90&amp;'Impact Indicators - Section B'!$C$29:$C$90,0))&lt;&gt;0,INDEX('Impact Indicators - Section B'!D$29:D$90,MATCH('Print View'!$A49&amp;'Print View'!$AD$36,'Impact Indicators - Section B'!$A$29:$A$90&amp;'Impact Indicators - Section B'!$C$29:$C$90,0)),""),"")</f>
        <v/>
      </c>
      <c r="AE49" s="248" t="str">
        <f t="array" ref="AE49">IFERROR(IF(INDEX('Impact Indicators - Section B'!E$29:E$90,MATCH('Print View'!$A49&amp;'Print View'!$AD$36,'Impact Indicators - Section B'!$A$29:$A$90&amp;'Impact Indicators - Section B'!$C$29:$C$90,0))&lt;&gt;0,INDEX('Impact Indicators - Section B'!E$29:E$90,MATCH('Print View'!$A49&amp;'Print View'!$AD$36,'Impact Indicators - Section B'!$A$29:$A$90&amp;'Impact Indicators - Section B'!$C$29:$C$90,0)),""),"")</f>
        <v/>
      </c>
      <c r="AF49" s="256" t="str">
        <f t="array" ref="AF49">IFERROR(IF(INDEX('Impact Indicators - Section B'!F$29:F$90,MATCH('Print View'!$A49&amp;'Print View'!$AD$36,'Impact Indicators - Section B'!$A$29:$A$90&amp;'Impact Indicators - Section B'!$C$29:$C$90,0))&lt;&gt;0,INDEX('Impact Indicators - Section B'!F$29:F$90,MATCH('Print View'!$A49&amp;'Print View'!$AD$36,'Impact Indicators - Section B'!$A$29:$A$90&amp;'Impact Indicators - Section B'!$C$29:$C$90,0)),""),"")</f>
        <v/>
      </c>
      <c r="AG49" s="270" t="str">
        <f t="array" ref="AG49">IFERROR(IF(INDEX('Impact Indicators - Section B'!G$29:G$90,MATCH('Print View'!$A49&amp;'Print View'!$AD$36,'Impact Indicators - Section B'!$A$29:$A$90&amp;'Impact Indicators - Section B'!$C$29:$C$90,0))&lt;&gt;0,INDEX('Impact Indicators - Section B'!G$29:G$90,MATCH('Print View'!$A49&amp;'Print View'!$AD$36,'Impact Indicators - Section B'!$A$29:$A$90&amp;'Impact Indicators - Section B'!$C$29:$C$90,0)),""),"")</f>
        <v/>
      </c>
      <c r="AH49" s="180" t="str">
        <f t="array" ref="AH49">IFERROR(IF(INDEX('Impact Indicators - Section B'!H$29:H$90,MATCH('Print View'!$A49&amp;'Print View'!$AD$36,'Impact Indicators - Section B'!$A$29:$A$90&amp;'Impact Indicators - Section B'!$C$29:$C$90,0))&lt;&gt;0,INDEX('Impact Indicators - Section B'!H$29:H$90,MATCH('Print View'!$A49&amp;'Print View'!$AD$36,'Impact Indicators - Section B'!$A$29:$A$90&amp;'Impact Indicators - Section B'!$C$29:$C$90,0)),""),"")</f>
        <v/>
      </c>
      <c r="AI49" s="221"/>
      <c r="AJ49" s="224" t="str">
        <f>IFERROR(IF(INDEX('Impact Indicators - Section B'!P$9:P$25,MATCH('Print View'!A49,'Impact Indicators - Section B'!$A$9:$A$25,0))&lt;&gt;0,INDEX('Impact Indicators - Section B'!P$9:P$25,MATCH('Print View'!$A49,'Impact Indicators - Section B'!$A$9:$A$25,0)),""),"")</f>
        <v/>
      </c>
      <c r="AK49" s="284"/>
      <c r="AL49" s="284"/>
      <c r="AM49" s="284"/>
      <c r="AN49" s="284"/>
      <c r="AO49" s="284"/>
      <c r="AP49" s="284"/>
      <c r="AQ49" s="284"/>
      <c r="AR49" s="284"/>
    </row>
    <row r="50" spans="1:44" s="285" customFormat="1" ht="31" x14ac:dyDescent="0.2">
      <c r="A50" s="213">
        <v>13</v>
      </c>
      <c r="B50" s="283" t="str">
        <f>IFERROR(IF(INDEX('Impact Indicators - Section B'!B$9:B$25,MATCH('Print View'!$A50,'Impact Indicators - Section B'!$A$9:$A$25,0))&lt;&gt;0,INDEX('Impact Indicators - Section B'!B$9:B$25,MATCH('Print View'!$A50,'Impact Indicators - Section B'!$A$9:$A$25,0)),""),"")</f>
        <v/>
      </c>
      <c r="C50" s="283" t="str">
        <f>IFERROR(IF(INDEX('Impact Indicators - Section B'!C$9:C$25,MATCH('Print View'!$A50,'Impact Indicators - Section B'!$A$9:$A$25,0))&lt;&gt;0,INDEX('Impact Indicators - Section B'!C$9:C$25,MATCH('Print View'!$A50,'Impact Indicators - Section B'!$A$9:$A$25,0)),""),"")</f>
        <v/>
      </c>
      <c r="D50" s="283" t="str">
        <f>IFERROR(IF(INDEX('Impact Indicators - Section B'!D$9:D$25,MATCH('Print View'!$A50,'Impact Indicators - Section B'!$A$9:$A$25,0))&lt;&gt;0,INDEX('Impact Indicators - Section B'!D$9:D$25,MATCH('Print View'!$A50,'Impact Indicators - Section B'!$A$9:$A$25,0)),""),"")</f>
        <v/>
      </c>
      <c r="E50" s="283" t="str">
        <f>IFERROR(IF(INDEX('Impact Indicators - Section B'!E$9:E$25,MATCH('Print View'!$A50,'Impact Indicators - Section B'!$A$9:$A$25,0))&lt;&gt;0,INDEX('Impact Indicators - Section B'!E$9:E$25,MATCH('Print View'!$A50,'Impact Indicators - Section B'!$A$9:$A$25,0)),""),"")</f>
        <v/>
      </c>
      <c r="F50" s="283" t="str">
        <f>IFERROR(IF(INDEX('Impact Indicators - Section B'!F$9:F$25,MATCH('Print View'!$A50,'Impact Indicators - Section B'!$A$9:$A$25,0))&lt;&gt;0,INDEX('Impact Indicators - Section B'!F$9:F$25,MATCH('Print View'!$A50,'Impact Indicators - Section B'!$A$9:$A$25,0)),""),"")</f>
        <v/>
      </c>
      <c r="G50" s="283" t="str">
        <f>IFERROR(IF(INDEX('Impact Indicators - Section B'!G$9:G$25,MATCH('Print View'!$A50,'Impact Indicators - Section B'!$A$9:$A$25,0))&lt;&gt;0,INDEX('Impact Indicators - Section B'!G$9:G$25,MATCH('Print View'!$A50,'Impact Indicators - Section B'!$A$9:$A$25,0)),""),"")</f>
        <v/>
      </c>
      <c r="H50" s="283" t="str">
        <f>IFERROR(IF(INDEX('Impact Indicators - Section B'!H$9:H$25,MATCH('Print View'!$A50,'Impact Indicators - Section B'!$A$9:$A$25,0))&lt;&gt;0,INDEX('Impact Indicators - Section B'!H$9:H$25,MATCH('Print View'!$A50,'Impact Indicators - Section B'!$A$9:$A$25,0)),""),"")</f>
        <v/>
      </c>
      <c r="I50" s="283" t="str">
        <f>IFERROR(IF(INDEX('Impact Indicators - Section B'!O$9:O$25,MATCH('Print View'!$A50,'Impact Indicators - Section B'!$A$9:$A$25,0))&lt;&gt;0,INDEX('Impact Indicators - Section B'!O$9:O$25,MATCH('Print View'!$A50,'Impact Indicators - Section B'!$A$9:$A$25,0)),""),"")</f>
        <v/>
      </c>
      <c r="J50" s="264" t="str">
        <f t="array" ref="J50">IFERROR(IF(INDEX('Impact Indicators - Section B'!D$29:D$90,MATCH('Print View'!$A50&amp;'Print View'!$J$36,'Impact Indicators - Section B'!$A$29:$A$90&amp;'Impact Indicators - Section B'!$C$29:$C$90,0))&lt;&gt;0,INDEX('Impact Indicators - Section B'!D$29:D$90,MATCH('Print View'!$A50&amp;'Print View'!$J$36,'Impact Indicators - Section B'!$A$29:$A$90&amp;'Impact Indicators - Section B'!$C$29:$C$90,0)),""),"")</f>
        <v/>
      </c>
      <c r="K50" s="250" t="str">
        <f t="array" ref="K50">IFERROR(IF(INDEX('Impact Indicators - Section B'!E$29:E$90,MATCH('Print View'!$A50&amp;'Print View'!$J$36,'Impact Indicators - Section B'!$A$29:$A$90&amp;'Impact Indicators - Section B'!$C$29:$C$90,0))&lt;&gt;0,INDEX('Impact Indicators - Section B'!E$29:E$90,MATCH('Print View'!$A50&amp;'Print View'!$J$36,'Impact Indicators - Section B'!$A$29:$A$90&amp;'Impact Indicators - Section B'!$C$29:$C$90,0)),""),"")</f>
        <v/>
      </c>
      <c r="L50" s="257" t="str">
        <f t="array" ref="L50">IFERROR(IF(INDEX('Impact Indicators - Section B'!F$29:F$90,MATCH('Print View'!$A50&amp;'Print View'!$J$36,'Impact Indicators - Section B'!$A$29:$A$90&amp;'Impact Indicators - Section B'!$C$29:$C$90,0))&lt;&gt;0,INDEX('Impact Indicators - Section B'!F$29:F$90,MATCH('Print View'!$A50&amp;'Print View'!$J$36,'Impact Indicators - Section B'!$A$29:$A$90&amp;'Impact Indicators - Section B'!$C$29:$C$90,0)),""),"")</f>
        <v/>
      </c>
      <c r="M50" s="271" t="str">
        <f t="array" ref="M50">IFERROR(IF(INDEX('Impact Indicators - Section B'!G$29:G$90,MATCH('Print View'!$A50&amp;'Print View'!$J$36,'Impact Indicators - Section B'!$A$29:$A$90&amp;'Impact Indicators - Section B'!$C$29:$C$90,0))&lt;&gt;0,INDEX('Impact Indicators - Section B'!G$29:G$90,MATCH('Print View'!$A50&amp;'Print View'!$J$36,'Impact Indicators - Section B'!$A$29:$A$90&amp;'Impact Indicators - Section B'!$C$29:$C$90,0)),""),"")</f>
        <v/>
      </c>
      <c r="N50" s="184" t="str">
        <f t="array" ref="N50">IFERROR(IF(INDEX('Impact Indicators - Section B'!H$29:H$90,MATCH('Print View'!$A50&amp;'Print View'!$J$36,'Impact Indicators - Section B'!$A$29:$A$90&amp;'Impact Indicators - Section B'!$C$29:$C$90,0))&lt;&gt;0,INDEX('Impact Indicators - Section B'!H$29:H$90,MATCH('Print View'!$A50&amp;'Print View'!$J$36,'Impact Indicators - Section B'!$A$29:$A$90&amp;'Impact Indicators - Section B'!$C$29:$C$90,0)),""),"")</f>
        <v/>
      </c>
      <c r="O50" s="264" t="str">
        <f t="array" ref="O50">IFERROR(IF(INDEX('Impact Indicators - Section B'!D$29:D$90,MATCH('Print View'!$A50&amp;'Print View'!$O$36,'Impact Indicators - Section B'!$A$29:$A$90&amp;'Impact Indicators - Section B'!$C$29:$C$90,0))&lt;&gt;0,INDEX('Impact Indicators - Section B'!D$29:D$90,MATCH('Print View'!$A50&amp;'Print View'!$O$36,'Impact Indicators - Section B'!$A$29:$A$90&amp;'Impact Indicators - Section B'!$C$29:$C$90,0)),""),"")</f>
        <v/>
      </c>
      <c r="P50" s="250" t="str">
        <f t="array" ref="P50">IFERROR(IF(INDEX('Impact Indicators - Section B'!E$29:E$90,MATCH('Print View'!$A50&amp;'Print View'!$O$36,'Impact Indicators - Section B'!$A$29:$A$90&amp;'Impact Indicators - Section B'!$C$29:$C$90,0))&lt;&gt;0,INDEX('Impact Indicators - Section B'!E$29:E$90,MATCH('Print View'!$A50&amp;'Print View'!$O$36,'Impact Indicators - Section B'!$A$29:$A$90&amp;'Impact Indicators - Section B'!$C$29:$C$90,0)),""),"")</f>
        <v/>
      </c>
      <c r="Q50" s="257" t="str">
        <f t="array" ref="Q50">IFERROR(IF(INDEX('Impact Indicators - Section B'!F$29:F$90,MATCH('Print View'!$A50&amp;'Print View'!$O$36,'Impact Indicators - Section B'!$A$29:$A$90&amp;'Impact Indicators - Section B'!$C$29:$C$90,0))&lt;&gt;0,INDEX('Impact Indicators - Section B'!F$29:F$90,MATCH('Print View'!$A50&amp;'Print View'!$O$36,'Impact Indicators - Section B'!$A$29:$A$90&amp;'Impact Indicators - Section B'!$C$29:$C$90,0)),""),"")</f>
        <v/>
      </c>
      <c r="R50" s="271" t="str">
        <f t="array" ref="R50">IFERROR(IF(INDEX('Impact Indicators - Section B'!G$29:G$90,MATCH('Print View'!$A50&amp;'Print View'!$O$36,'Impact Indicators - Section B'!$A$29:$A$90&amp;'Impact Indicators - Section B'!$C$29:$C$90,0))&lt;&gt;0,INDEX('Impact Indicators - Section B'!G$29:G$90,MATCH('Print View'!$A50&amp;'Print View'!$O$36,'Impact Indicators - Section B'!$A$29:$A$90&amp;'Impact Indicators - Section B'!$C$29:$C$90,0)),""),"")</f>
        <v/>
      </c>
      <c r="S50" s="184" t="str">
        <f t="array" ref="S50">IFERROR(IF(INDEX('Impact Indicators - Section B'!H$29:H$90,MATCH('Print View'!$A50&amp;'Print View'!$O$36,'Impact Indicators - Section B'!$A$29:$A$90&amp;'Impact Indicators - Section B'!$C$29:$C$90,0))&lt;&gt;0,INDEX('Impact Indicators - Section B'!H$29:H$90,MATCH('Print View'!$A50&amp;'Print View'!$O$36,'Impact Indicators - Section B'!$A$29:$A$90&amp;'Impact Indicators - Section B'!$C$29:$C$90,0)),""),"")</f>
        <v/>
      </c>
      <c r="T50" s="264" t="str">
        <f t="array" ref="T50">IFERROR(IF(INDEX('Impact Indicators - Section B'!D$29:D$90,MATCH('Print View'!$A50&amp;'Print View'!$T$36,'Impact Indicators - Section B'!$A$29:$A$90&amp;'Impact Indicators - Section B'!$C$29:$C$90,0))&lt;&gt;0,INDEX('Impact Indicators - Section B'!D$29:D$90,MATCH('Print View'!$A50&amp;'Print View'!$T$36,'Impact Indicators - Section B'!$A$29:$A$90&amp;'Impact Indicators - Section B'!$C$29:$C$90,0)),""),"")</f>
        <v/>
      </c>
      <c r="U50" s="250" t="str">
        <f t="array" ref="U50">IFERROR(IF(INDEX('Impact Indicators - Section B'!E$29:E$90,MATCH('Print View'!$A50&amp;'Print View'!$T$36,'Impact Indicators - Section B'!$A$29:$A$90&amp;'Impact Indicators - Section B'!$C$29:$C$90,0))&lt;&gt;0,INDEX('Impact Indicators - Section B'!E$29:E$90,MATCH('Print View'!$A50&amp;'Print View'!$T$36,'Impact Indicators - Section B'!$A$29:$A$90&amp;'Impact Indicators - Section B'!$C$29:$C$90,0)),""),"")</f>
        <v/>
      </c>
      <c r="V50" s="257" t="str">
        <f t="array" ref="V50">IFERROR(IF(INDEX('Impact Indicators - Section B'!F$29:F$90,MATCH('Print View'!$A50&amp;'Print View'!$T$36,'Impact Indicators - Section B'!$A$29:$A$90&amp;'Impact Indicators - Section B'!$C$29:$C$90,0))&lt;&gt;0,INDEX('Impact Indicators - Section B'!F$29:F$90,MATCH('Print View'!$A50&amp;'Print View'!$T$36,'Impact Indicators - Section B'!$A$29:$A$90&amp;'Impact Indicators - Section B'!$C$29:$C$90,0)),""),"")</f>
        <v/>
      </c>
      <c r="W50" s="271" t="str">
        <f t="array" ref="W50">IFERROR(IF(INDEX('Impact Indicators - Section B'!G$29:G$90,MATCH('Print View'!$A50&amp;'Print View'!$T$36,'Impact Indicators - Section B'!$A$29:$A$90&amp;'Impact Indicators - Section B'!$C$29:$C$90,0))&lt;&gt;0,INDEX('Impact Indicators - Section B'!G$29:G$90,MATCH('Print View'!$A50&amp;'Print View'!$T$36,'Impact Indicators - Section B'!$A$29:$A$90&amp;'Impact Indicators - Section B'!$C$29:$C$90,0)),""),"")</f>
        <v/>
      </c>
      <c r="X50" s="185" t="str">
        <f t="array" ref="X50">IFERROR(IF(INDEX('Impact Indicators - Section B'!H$29:H$90,MATCH('Print View'!$A50&amp;'Print View'!$T$36,'Impact Indicators - Section B'!$A$29:$A$90&amp;'Impact Indicators - Section B'!$C$29:$C$90,0))&lt;&gt;0,INDEX('Impact Indicators - Section B'!H$29:H$90,MATCH('Print View'!$A50&amp;'Print View'!$T$36,'Impact Indicators - Section B'!$A$29:$A$90&amp;'Impact Indicators - Section B'!$C$29:$C$90,0)),""),"")</f>
        <v/>
      </c>
      <c r="Y50" s="264" t="str">
        <f t="array" ref="Y50">IFERROR(IF(INDEX('Impact Indicators - Section B'!D$29:D$90,MATCH('Print View'!$A50&amp;'Print View'!$Y$36,'Impact Indicators - Section B'!$A$29:$A$90&amp;'Impact Indicators - Section B'!$C$29:$C$90,0))&lt;&gt;0,INDEX('Impact Indicators - Section B'!D$29:D$90,MATCH('Print View'!$A50&amp;'Print View'!$Y$36,'Impact Indicators - Section B'!$A$29:$A$90&amp;'Impact Indicators - Section B'!$C$29:$C$90,0)),""),"")</f>
        <v/>
      </c>
      <c r="Z50" s="250" t="str">
        <f t="array" ref="Z50">IFERROR(IF(INDEX('Impact Indicators - Section B'!E$29:E$90,MATCH('Print View'!$A50&amp;'Print View'!$Y$36,'Impact Indicators - Section B'!$A$29:$A$90&amp;'Impact Indicators - Section B'!$C$29:$C$90,0))&lt;&gt;0,INDEX('Impact Indicators - Section B'!E$29:E$90,MATCH('Print View'!$A50&amp;'Print View'!$Y$36,'Impact Indicators - Section B'!$A$29:$A$90&amp;'Impact Indicators - Section B'!$C$29:$C$90,0)),""),"")</f>
        <v/>
      </c>
      <c r="AA50" s="257" t="str">
        <f t="array" ref="AA50">IFERROR(IF(INDEX('Impact Indicators - Section B'!F$29:F$90,MATCH('Print View'!$A50&amp;'Print View'!$Y$36,'Impact Indicators - Section B'!$A$29:$A$90&amp;'Impact Indicators - Section B'!$C$29:$C$90,0))&lt;&gt;0,INDEX('Impact Indicators - Section B'!F$29:F$90,MATCH('Print View'!$A50&amp;'Print View'!$Y$36,'Impact Indicators - Section B'!$A$29:$A$90&amp;'Impact Indicators - Section B'!$C$29:$C$90,0)),""),"")</f>
        <v/>
      </c>
      <c r="AB50" s="271" t="str">
        <f t="array" ref="AB50">IFERROR(IF(INDEX('Impact Indicators - Section B'!G$29:G$90,MATCH('Print View'!$A50&amp;'Print View'!$Y$36,'Impact Indicators - Section B'!$A$29:$A$90&amp;'Impact Indicators - Section B'!$C$29:$C$90,0))&lt;&gt;0,INDEX('Impact Indicators - Section B'!G$29:G$90,MATCH('Print View'!$A50&amp;'Print View'!$Y$36,'Impact Indicators - Section B'!$A$29:$A$90&amp;'Impact Indicators - Section B'!$C$29:$C$90,0)),""),"")</f>
        <v/>
      </c>
      <c r="AC50" s="186" t="str">
        <f t="array" ref="AC50">IFERROR(IF(INDEX('Impact Indicators - Section B'!H$29:H$90,MATCH('Print View'!$A50&amp;'Print View'!$Y$36,'Impact Indicators - Section B'!$A$29:$A$90&amp;'Impact Indicators - Section B'!$C$29:$C$90,0))&lt;&gt;0,INDEX('Impact Indicators - Section B'!H$29:H$90,MATCH('Print View'!$A50&amp;'Print View'!$Y$36,'Impact Indicators - Section B'!$A$29:$A$90&amp;'Impact Indicators - Section B'!$C$29:$C$90,0)),""),"")</f>
        <v/>
      </c>
      <c r="AD50" s="264" t="str">
        <f t="array" ref="AD50">IFERROR(IF(INDEX('Impact Indicators - Section B'!D$29:D$90,MATCH('Print View'!$A50&amp;'Print View'!$AD$36,'Impact Indicators - Section B'!$A$29:$A$90&amp;'Impact Indicators - Section B'!$C$29:$C$90,0))&lt;&gt;0,INDEX('Impact Indicators - Section B'!D$29:D$90,MATCH('Print View'!$A50&amp;'Print View'!$AD$36,'Impact Indicators - Section B'!$A$29:$A$90&amp;'Impact Indicators - Section B'!$C$29:$C$90,0)),""),"")</f>
        <v/>
      </c>
      <c r="AE50" s="250" t="str">
        <f t="array" ref="AE50">IFERROR(IF(INDEX('Impact Indicators - Section B'!E$29:E$90,MATCH('Print View'!$A50&amp;'Print View'!$AD$36,'Impact Indicators - Section B'!$A$29:$A$90&amp;'Impact Indicators - Section B'!$C$29:$C$90,0))&lt;&gt;0,INDEX('Impact Indicators - Section B'!E$29:E$90,MATCH('Print View'!$A50&amp;'Print View'!$AD$36,'Impact Indicators - Section B'!$A$29:$A$90&amp;'Impact Indicators - Section B'!$C$29:$C$90,0)),""),"")</f>
        <v/>
      </c>
      <c r="AF50" s="257" t="str">
        <f t="array" ref="AF50">IFERROR(IF(INDEX('Impact Indicators - Section B'!F$29:F$90,MATCH('Print View'!$A50&amp;'Print View'!$AD$36,'Impact Indicators - Section B'!$A$29:$A$90&amp;'Impact Indicators - Section B'!$C$29:$C$90,0))&lt;&gt;0,INDEX('Impact Indicators - Section B'!F$29:F$90,MATCH('Print View'!$A50&amp;'Print View'!$AD$36,'Impact Indicators - Section B'!$A$29:$A$90&amp;'Impact Indicators - Section B'!$C$29:$C$90,0)),""),"")</f>
        <v/>
      </c>
      <c r="AG50" s="271" t="str">
        <f t="array" ref="AG50">IFERROR(IF(INDEX('Impact Indicators - Section B'!G$29:G$90,MATCH('Print View'!$A50&amp;'Print View'!$AD$36,'Impact Indicators - Section B'!$A$29:$A$90&amp;'Impact Indicators - Section B'!$C$29:$C$90,0))&lt;&gt;0,INDEX('Impact Indicators - Section B'!G$29:G$90,MATCH('Print View'!$A50&amp;'Print View'!$AD$36,'Impact Indicators - Section B'!$A$29:$A$90&amp;'Impact Indicators - Section B'!$C$29:$C$90,0)),""),"")</f>
        <v/>
      </c>
      <c r="AH50" s="185" t="str">
        <f t="array" ref="AH50">IFERROR(IF(INDEX('Impact Indicators - Section B'!H$29:H$90,MATCH('Print View'!$A50&amp;'Print View'!$AD$36,'Impact Indicators - Section B'!$A$29:$A$90&amp;'Impact Indicators - Section B'!$C$29:$C$90,0))&lt;&gt;0,INDEX('Impact Indicators - Section B'!H$29:H$90,MATCH('Print View'!$A50&amp;'Print View'!$AD$36,'Impact Indicators - Section B'!$A$29:$A$90&amp;'Impact Indicators - Section B'!$C$29:$C$90,0)),""),"")</f>
        <v/>
      </c>
      <c r="AI50" s="221"/>
      <c r="AJ50" s="223" t="str">
        <f>IFERROR(IF(INDEX('Impact Indicators - Section B'!P$9:P$25,MATCH('Print View'!A50,'Impact Indicators - Section B'!$A$9:$A$25,0))&lt;&gt;0,INDEX('Impact Indicators - Section B'!P$9:P$25,MATCH('Print View'!$A50,'Impact Indicators - Section B'!$A$9:$A$25,0)),""),"")</f>
        <v/>
      </c>
      <c r="AK50" s="284"/>
      <c r="AL50" s="284"/>
      <c r="AM50" s="284"/>
      <c r="AN50" s="284"/>
      <c r="AO50" s="284"/>
      <c r="AP50" s="284"/>
      <c r="AQ50" s="284"/>
      <c r="AR50" s="284"/>
    </row>
    <row r="51" spans="1:44" s="285" customFormat="1" ht="31" x14ac:dyDescent="0.2">
      <c r="A51" s="177">
        <v>14</v>
      </c>
      <c r="B51" s="286" t="str">
        <f>IFERROR(IF(INDEX('Impact Indicators - Section B'!B$9:B$25,MATCH('Print View'!$A51,'Impact Indicators - Section B'!$A$9:$A$25,0))&lt;&gt;0,INDEX('Impact Indicators - Section B'!B$9:B$25,MATCH('Print View'!$A51,'Impact Indicators - Section B'!$A$9:$A$25,0)),""),"")</f>
        <v/>
      </c>
      <c r="C51" s="286" t="str">
        <f>IFERROR(IF(INDEX('Impact Indicators - Section B'!C$9:C$25,MATCH('Print View'!$A51,'Impact Indicators - Section B'!$A$9:$A$25,0))&lt;&gt;0,INDEX('Impact Indicators - Section B'!C$9:C$25,MATCH('Print View'!$A51,'Impact Indicators - Section B'!$A$9:$A$25,0)),""),"")</f>
        <v/>
      </c>
      <c r="D51" s="286" t="str">
        <f>IFERROR(IF(INDEX('Impact Indicators - Section B'!D$9:D$25,MATCH('Print View'!$A51,'Impact Indicators - Section B'!$A$9:$A$25,0))&lt;&gt;0,INDEX('Impact Indicators - Section B'!D$9:D$25,MATCH('Print View'!$A51,'Impact Indicators - Section B'!$A$9:$A$25,0)),""),"")</f>
        <v/>
      </c>
      <c r="E51" s="286" t="str">
        <f>IFERROR(IF(INDEX('Impact Indicators - Section B'!E$9:E$25,MATCH('Print View'!$A51,'Impact Indicators - Section B'!$A$9:$A$25,0))&lt;&gt;0,INDEX('Impact Indicators - Section B'!E$9:E$25,MATCH('Print View'!$A51,'Impact Indicators - Section B'!$A$9:$A$25,0)),""),"")</f>
        <v/>
      </c>
      <c r="F51" s="286" t="str">
        <f>IFERROR(IF(INDEX('Impact Indicators - Section B'!F$9:F$25,MATCH('Print View'!$A51,'Impact Indicators - Section B'!$A$9:$A$25,0))&lt;&gt;0,INDEX('Impact Indicators - Section B'!F$9:F$25,MATCH('Print View'!$A51,'Impact Indicators - Section B'!$A$9:$A$25,0)),""),"")</f>
        <v/>
      </c>
      <c r="G51" s="286" t="str">
        <f>IFERROR(IF(INDEX('Impact Indicators - Section B'!G$9:G$25,MATCH('Print View'!$A51,'Impact Indicators - Section B'!$A$9:$A$25,0))&lt;&gt;0,INDEX('Impact Indicators - Section B'!G$9:G$25,MATCH('Print View'!$A51,'Impact Indicators - Section B'!$A$9:$A$25,0)),""),"")</f>
        <v/>
      </c>
      <c r="H51" s="286" t="str">
        <f>IFERROR(IF(INDEX('Impact Indicators - Section B'!H$9:H$25,MATCH('Print View'!$A51,'Impact Indicators - Section B'!$A$9:$A$25,0))&lt;&gt;0,INDEX('Impact Indicators - Section B'!H$9:H$25,MATCH('Print View'!$A51,'Impact Indicators - Section B'!$A$9:$A$25,0)),""),"")</f>
        <v/>
      </c>
      <c r="I51" s="286" t="str">
        <f>IFERROR(IF(INDEX('Impact Indicators - Section B'!O$9:O$25,MATCH('Print View'!$A51,'Impact Indicators - Section B'!$A$9:$A$25,0))&lt;&gt;0,INDEX('Impact Indicators - Section B'!O$9:O$25,MATCH('Print View'!$A51,'Impact Indicators - Section B'!$A$9:$A$25,0)),""),"")</f>
        <v/>
      </c>
      <c r="J51" s="263" t="str">
        <f t="array" ref="J51">IFERROR(IF(INDEX('Impact Indicators - Section B'!D$29:D$90,MATCH('Print View'!$A51&amp;'Print View'!$J$36,'Impact Indicators - Section B'!$A$29:$A$90&amp;'Impact Indicators - Section B'!$C$29:$C$90,0))&lt;&gt;0,INDEX('Impact Indicators - Section B'!D$29:D$90,MATCH('Print View'!$A51&amp;'Print View'!$J$36,'Impact Indicators - Section B'!$A$29:$A$90&amp;'Impact Indicators - Section B'!$C$29:$C$90,0)),""),"")</f>
        <v/>
      </c>
      <c r="K51" s="248" t="str">
        <f t="array" ref="K51">IFERROR(IF(INDEX('Impact Indicators - Section B'!E$29:E$90,MATCH('Print View'!$A51&amp;'Print View'!$J$36,'Impact Indicators - Section B'!$A$29:$A$90&amp;'Impact Indicators - Section B'!$C$29:$C$90,0))&lt;&gt;0,INDEX('Impact Indicators - Section B'!E$29:E$90,MATCH('Print View'!$A51&amp;'Print View'!$J$36,'Impact Indicators - Section B'!$A$29:$A$90&amp;'Impact Indicators - Section B'!$C$29:$C$90,0)),""),"")</f>
        <v/>
      </c>
      <c r="L51" s="256" t="str">
        <f t="array" ref="L51">IFERROR(IF(INDEX('Impact Indicators - Section B'!F$29:F$90,MATCH('Print View'!$A51&amp;'Print View'!$J$36,'Impact Indicators - Section B'!$A$29:$A$90&amp;'Impact Indicators - Section B'!$C$29:$C$90,0))&lt;&gt;0,INDEX('Impact Indicators - Section B'!F$29:F$90,MATCH('Print View'!$A51&amp;'Print View'!$J$36,'Impact Indicators - Section B'!$A$29:$A$90&amp;'Impact Indicators - Section B'!$C$29:$C$90,0)),""),"")</f>
        <v/>
      </c>
      <c r="M51" s="270" t="str">
        <f t="array" ref="M51">IFERROR(IF(INDEX('Impact Indicators - Section B'!G$29:G$90,MATCH('Print View'!$A51&amp;'Print View'!$J$36,'Impact Indicators - Section B'!$A$29:$A$90&amp;'Impact Indicators - Section B'!$C$29:$C$90,0))&lt;&gt;0,INDEX('Impact Indicators - Section B'!G$29:G$90,MATCH('Print View'!$A51&amp;'Print View'!$J$36,'Impact Indicators - Section B'!$A$29:$A$90&amp;'Impact Indicators - Section B'!$C$29:$C$90,0)),""),"")</f>
        <v/>
      </c>
      <c r="N51" s="179" t="str">
        <f t="array" ref="N51">IFERROR(IF(INDEX('Impact Indicators - Section B'!H$29:H$90,MATCH('Print View'!$A51&amp;'Print View'!$J$36,'Impact Indicators - Section B'!$A$29:$A$90&amp;'Impact Indicators - Section B'!$C$29:$C$90,0))&lt;&gt;0,INDEX('Impact Indicators - Section B'!H$29:H$90,MATCH('Print View'!$A51&amp;'Print View'!$J$36,'Impact Indicators - Section B'!$A$29:$A$90&amp;'Impact Indicators - Section B'!$C$29:$C$90,0)),""),"")</f>
        <v/>
      </c>
      <c r="O51" s="263" t="str">
        <f t="array" ref="O51">IFERROR(IF(INDEX('Impact Indicators - Section B'!D$29:D$90,MATCH('Print View'!$A51&amp;'Print View'!$O$36,'Impact Indicators - Section B'!$A$29:$A$90&amp;'Impact Indicators - Section B'!$C$29:$C$90,0))&lt;&gt;0,INDEX('Impact Indicators - Section B'!D$29:D$90,MATCH('Print View'!$A51&amp;'Print View'!$O$36,'Impact Indicators - Section B'!$A$29:$A$90&amp;'Impact Indicators - Section B'!$C$29:$C$90,0)),""),"")</f>
        <v/>
      </c>
      <c r="P51" s="248" t="str">
        <f t="array" ref="P51">IFERROR(IF(INDEX('Impact Indicators - Section B'!E$29:E$90,MATCH('Print View'!$A51&amp;'Print View'!$O$36,'Impact Indicators - Section B'!$A$29:$A$90&amp;'Impact Indicators - Section B'!$C$29:$C$90,0))&lt;&gt;0,INDEX('Impact Indicators - Section B'!E$29:E$90,MATCH('Print View'!$A51&amp;'Print View'!$O$36,'Impact Indicators - Section B'!$A$29:$A$90&amp;'Impact Indicators - Section B'!$C$29:$C$90,0)),""),"")</f>
        <v/>
      </c>
      <c r="Q51" s="256" t="str">
        <f t="array" ref="Q51">IFERROR(IF(INDEX('Impact Indicators - Section B'!F$29:F$90,MATCH('Print View'!$A51&amp;'Print View'!$O$36,'Impact Indicators - Section B'!$A$29:$A$90&amp;'Impact Indicators - Section B'!$C$29:$C$90,0))&lt;&gt;0,INDEX('Impact Indicators - Section B'!F$29:F$90,MATCH('Print View'!$A51&amp;'Print View'!$O$36,'Impact Indicators - Section B'!$A$29:$A$90&amp;'Impact Indicators - Section B'!$C$29:$C$90,0)),""),"")</f>
        <v/>
      </c>
      <c r="R51" s="270" t="str">
        <f t="array" ref="R51">IFERROR(IF(INDEX('Impact Indicators - Section B'!G$29:G$90,MATCH('Print View'!$A51&amp;'Print View'!$O$36,'Impact Indicators - Section B'!$A$29:$A$90&amp;'Impact Indicators - Section B'!$C$29:$C$90,0))&lt;&gt;0,INDEX('Impact Indicators - Section B'!G$29:G$90,MATCH('Print View'!$A51&amp;'Print View'!$O$36,'Impact Indicators - Section B'!$A$29:$A$90&amp;'Impact Indicators - Section B'!$C$29:$C$90,0)),""),"")</f>
        <v/>
      </c>
      <c r="S51" s="179" t="str">
        <f t="array" ref="S51">IFERROR(IF(INDEX('Impact Indicators - Section B'!H$29:H$90,MATCH('Print View'!$A51&amp;'Print View'!$O$36,'Impact Indicators - Section B'!$A$29:$A$90&amp;'Impact Indicators - Section B'!$C$29:$C$90,0))&lt;&gt;0,INDEX('Impact Indicators - Section B'!H$29:H$90,MATCH('Print View'!$A51&amp;'Print View'!$O$36,'Impact Indicators - Section B'!$A$29:$A$90&amp;'Impact Indicators - Section B'!$C$29:$C$90,0)),""),"")</f>
        <v/>
      </c>
      <c r="T51" s="263" t="str">
        <f t="array" ref="T51">IFERROR(IF(INDEX('Impact Indicators - Section B'!D$29:D$90,MATCH('Print View'!$A51&amp;'Print View'!$T$36,'Impact Indicators - Section B'!$A$29:$A$90&amp;'Impact Indicators - Section B'!$C$29:$C$90,0))&lt;&gt;0,INDEX('Impact Indicators - Section B'!D$29:D$90,MATCH('Print View'!$A51&amp;'Print View'!$T$36,'Impact Indicators - Section B'!$A$29:$A$90&amp;'Impact Indicators - Section B'!$C$29:$C$90,0)),""),"")</f>
        <v/>
      </c>
      <c r="U51" s="248" t="str">
        <f t="array" ref="U51">IFERROR(IF(INDEX('Impact Indicators - Section B'!E$29:E$90,MATCH('Print View'!$A51&amp;'Print View'!$T$36,'Impact Indicators - Section B'!$A$29:$A$90&amp;'Impact Indicators - Section B'!$C$29:$C$90,0))&lt;&gt;0,INDEX('Impact Indicators - Section B'!E$29:E$90,MATCH('Print View'!$A51&amp;'Print View'!$T$36,'Impact Indicators - Section B'!$A$29:$A$90&amp;'Impact Indicators - Section B'!$C$29:$C$90,0)),""),"")</f>
        <v/>
      </c>
      <c r="V51" s="256" t="str">
        <f t="array" ref="V51">IFERROR(IF(INDEX('Impact Indicators - Section B'!F$29:F$90,MATCH('Print View'!$A51&amp;'Print View'!$T$36,'Impact Indicators - Section B'!$A$29:$A$90&amp;'Impact Indicators - Section B'!$C$29:$C$90,0))&lt;&gt;0,INDEX('Impact Indicators - Section B'!F$29:F$90,MATCH('Print View'!$A51&amp;'Print View'!$T$36,'Impact Indicators - Section B'!$A$29:$A$90&amp;'Impact Indicators - Section B'!$C$29:$C$90,0)),""),"")</f>
        <v/>
      </c>
      <c r="W51" s="270" t="str">
        <f t="array" ref="W51">IFERROR(IF(INDEX('Impact Indicators - Section B'!G$29:G$90,MATCH('Print View'!$A51&amp;'Print View'!$T$36,'Impact Indicators - Section B'!$A$29:$A$90&amp;'Impact Indicators - Section B'!$C$29:$C$90,0))&lt;&gt;0,INDEX('Impact Indicators - Section B'!G$29:G$90,MATCH('Print View'!$A51&amp;'Print View'!$T$36,'Impact Indicators - Section B'!$A$29:$A$90&amp;'Impact Indicators - Section B'!$C$29:$C$90,0)),""),"")</f>
        <v/>
      </c>
      <c r="X51" s="180" t="str">
        <f t="array" ref="X51">IFERROR(IF(INDEX('Impact Indicators - Section B'!H$29:H$90,MATCH('Print View'!$A51&amp;'Print View'!$T$36,'Impact Indicators - Section B'!$A$29:$A$90&amp;'Impact Indicators - Section B'!$C$29:$C$90,0))&lt;&gt;0,INDEX('Impact Indicators - Section B'!H$29:H$90,MATCH('Print View'!$A51&amp;'Print View'!$T$36,'Impact Indicators - Section B'!$A$29:$A$90&amp;'Impact Indicators - Section B'!$C$29:$C$90,0)),""),"")</f>
        <v/>
      </c>
      <c r="Y51" s="263" t="str">
        <f t="array" ref="Y51">IFERROR(IF(INDEX('Impact Indicators - Section B'!D$29:D$90,MATCH('Print View'!$A51&amp;'Print View'!$Y$36,'Impact Indicators - Section B'!$A$29:$A$90&amp;'Impact Indicators - Section B'!$C$29:$C$90,0))&lt;&gt;0,INDEX('Impact Indicators - Section B'!D$29:D$90,MATCH('Print View'!$A51&amp;'Print View'!$Y$36,'Impact Indicators - Section B'!$A$29:$A$90&amp;'Impact Indicators - Section B'!$C$29:$C$90,0)),""),"")</f>
        <v/>
      </c>
      <c r="Z51" s="248" t="str">
        <f t="array" ref="Z51">IFERROR(IF(INDEX('Impact Indicators - Section B'!E$29:E$90,MATCH('Print View'!$A51&amp;'Print View'!$Y$36,'Impact Indicators - Section B'!$A$29:$A$90&amp;'Impact Indicators - Section B'!$C$29:$C$90,0))&lt;&gt;0,INDEX('Impact Indicators - Section B'!E$29:E$90,MATCH('Print View'!$A51&amp;'Print View'!$Y$36,'Impact Indicators - Section B'!$A$29:$A$90&amp;'Impact Indicators - Section B'!$C$29:$C$90,0)),""),"")</f>
        <v/>
      </c>
      <c r="AA51" s="256" t="str">
        <f t="array" ref="AA51">IFERROR(IF(INDEX('Impact Indicators - Section B'!F$29:F$90,MATCH('Print View'!$A51&amp;'Print View'!$Y$36,'Impact Indicators - Section B'!$A$29:$A$90&amp;'Impact Indicators - Section B'!$C$29:$C$90,0))&lt;&gt;0,INDEX('Impact Indicators - Section B'!F$29:F$90,MATCH('Print View'!$A51&amp;'Print View'!$Y$36,'Impact Indicators - Section B'!$A$29:$A$90&amp;'Impact Indicators - Section B'!$C$29:$C$90,0)),""),"")</f>
        <v/>
      </c>
      <c r="AB51" s="270" t="str">
        <f t="array" ref="AB51">IFERROR(IF(INDEX('Impact Indicators - Section B'!G$29:G$90,MATCH('Print View'!$A51&amp;'Print View'!$Y$36,'Impact Indicators - Section B'!$A$29:$A$90&amp;'Impact Indicators - Section B'!$C$29:$C$90,0))&lt;&gt;0,INDEX('Impact Indicators - Section B'!G$29:G$90,MATCH('Print View'!$A51&amp;'Print View'!$Y$36,'Impact Indicators - Section B'!$A$29:$A$90&amp;'Impact Indicators - Section B'!$C$29:$C$90,0)),""),"")</f>
        <v/>
      </c>
      <c r="AC51" s="181" t="str">
        <f t="array" ref="AC51">IFERROR(IF(INDEX('Impact Indicators - Section B'!H$29:H$90,MATCH('Print View'!$A51&amp;'Print View'!$Y$36,'Impact Indicators - Section B'!$A$29:$A$90&amp;'Impact Indicators - Section B'!$C$29:$C$90,0))&lt;&gt;0,INDEX('Impact Indicators - Section B'!H$29:H$90,MATCH('Print View'!$A51&amp;'Print View'!$Y$36,'Impact Indicators - Section B'!$A$29:$A$90&amp;'Impact Indicators - Section B'!$C$29:$C$90,0)),""),"")</f>
        <v/>
      </c>
      <c r="AD51" s="263" t="str">
        <f t="array" ref="AD51">IFERROR(IF(INDEX('Impact Indicators - Section B'!D$29:D$90,MATCH('Print View'!$A51&amp;'Print View'!$AD$36,'Impact Indicators - Section B'!$A$29:$A$90&amp;'Impact Indicators - Section B'!$C$29:$C$90,0))&lt;&gt;0,INDEX('Impact Indicators - Section B'!D$29:D$90,MATCH('Print View'!$A51&amp;'Print View'!$AD$36,'Impact Indicators - Section B'!$A$29:$A$90&amp;'Impact Indicators - Section B'!$C$29:$C$90,0)),""),"")</f>
        <v/>
      </c>
      <c r="AE51" s="248" t="str">
        <f t="array" ref="AE51">IFERROR(IF(INDEX('Impact Indicators - Section B'!E$29:E$90,MATCH('Print View'!$A51&amp;'Print View'!$AD$36,'Impact Indicators - Section B'!$A$29:$A$90&amp;'Impact Indicators - Section B'!$C$29:$C$90,0))&lt;&gt;0,INDEX('Impact Indicators - Section B'!E$29:E$90,MATCH('Print View'!$A51&amp;'Print View'!$AD$36,'Impact Indicators - Section B'!$A$29:$A$90&amp;'Impact Indicators - Section B'!$C$29:$C$90,0)),""),"")</f>
        <v/>
      </c>
      <c r="AF51" s="256" t="str">
        <f t="array" ref="AF51">IFERROR(IF(INDEX('Impact Indicators - Section B'!F$29:F$90,MATCH('Print View'!$A51&amp;'Print View'!$AD$36,'Impact Indicators - Section B'!$A$29:$A$90&amp;'Impact Indicators - Section B'!$C$29:$C$90,0))&lt;&gt;0,INDEX('Impact Indicators - Section B'!F$29:F$90,MATCH('Print View'!$A51&amp;'Print View'!$AD$36,'Impact Indicators - Section B'!$A$29:$A$90&amp;'Impact Indicators - Section B'!$C$29:$C$90,0)),""),"")</f>
        <v/>
      </c>
      <c r="AG51" s="270" t="str">
        <f t="array" ref="AG51">IFERROR(IF(INDEX('Impact Indicators - Section B'!G$29:G$90,MATCH('Print View'!$A51&amp;'Print View'!$AD$36,'Impact Indicators - Section B'!$A$29:$A$90&amp;'Impact Indicators - Section B'!$C$29:$C$90,0))&lt;&gt;0,INDEX('Impact Indicators - Section B'!G$29:G$90,MATCH('Print View'!$A51&amp;'Print View'!$AD$36,'Impact Indicators - Section B'!$A$29:$A$90&amp;'Impact Indicators - Section B'!$C$29:$C$90,0)),""),"")</f>
        <v/>
      </c>
      <c r="AH51" s="180" t="str">
        <f t="array" ref="AH51">IFERROR(IF(INDEX('Impact Indicators - Section B'!H$29:H$90,MATCH('Print View'!$A51&amp;'Print View'!$AD$36,'Impact Indicators - Section B'!$A$29:$A$90&amp;'Impact Indicators - Section B'!$C$29:$C$90,0))&lt;&gt;0,INDEX('Impact Indicators - Section B'!H$29:H$90,MATCH('Print View'!$A51&amp;'Print View'!$AD$36,'Impact Indicators - Section B'!$A$29:$A$90&amp;'Impact Indicators - Section B'!$C$29:$C$90,0)),""),"")</f>
        <v/>
      </c>
      <c r="AI51" s="221"/>
      <c r="AJ51" s="224" t="str">
        <f>IFERROR(IF(INDEX('Impact Indicators - Section B'!P$9:P$25,MATCH('Print View'!A51,'Impact Indicators - Section B'!$A$9:$A$25,0))&lt;&gt;0,INDEX('Impact Indicators - Section B'!P$9:P$25,MATCH('Print View'!$A51,'Impact Indicators - Section B'!$A$9:$A$25,0)),""),"")</f>
        <v/>
      </c>
      <c r="AK51" s="284"/>
      <c r="AL51" s="284"/>
      <c r="AM51" s="284"/>
      <c r="AN51" s="284"/>
      <c r="AO51" s="284"/>
      <c r="AP51" s="284"/>
      <c r="AQ51" s="284"/>
      <c r="AR51" s="284"/>
    </row>
    <row r="52" spans="1:44" s="285" customFormat="1" ht="32" thickBot="1" x14ac:dyDescent="0.25">
      <c r="A52" s="215">
        <v>15</v>
      </c>
      <c r="B52" s="287" t="str">
        <f>IFERROR(IF(INDEX('Impact Indicators - Section B'!B$9:B$25,MATCH('Print View'!$A52,'Impact Indicators - Section B'!$A$9:$A$25,0))&lt;&gt;0,INDEX('Impact Indicators - Section B'!B$9:B$25,MATCH('Print View'!$A52,'Impact Indicators - Section B'!$A$9:$A$25,0)),""),"")</f>
        <v/>
      </c>
      <c r="C52" s="287" t="str">
        <f>IFERROR(IF(INDEX('Impact Indicators - Section B'!C$9:C$25,MATCH('Print View'!$A52,'Impact Indicators - Section B'!$A$9:$A$25,0))&lt;&gt;0,INDEX('Impact Indicators - Section B'!C$9:C$25,MATCH('Print View'!$A52,'Impact Indicators - Section B'!$A$9:$A$25,0)),""),"")</f>
        <v/>
      </c>
      <c r="D52" s="287" t="str">
        <f>IFERROR(IF(INDEX('Impact Indicators - Section B'!D$9:D$25,MATCH('Print View'!$A52,'Impact Indicators - Section B'!$A$9:$A$25,0))&lt;&gt;0,INDEX('Impact Indicators - Section B'!D$9:D$25,MATCH('Print View'!$A52,'Impact Indicators - Section B'!$A$9:$A$25,0)),""),"")</f>
        <v/>
      </c>
      <c r="E52" s="287" t="str">
        <f>IFERROR(IF(INDEX('Impact Indicators - Section B'!E$9:E$25,MATCH('Print View'!$A52,'Impact Indicators - Section B'!$A$9:$A$25,0))&lt;&gt;0,INDEX('Impact Indicators - Section B'!E$9:E$25,MATCH('Print View'!$A52,'Impact Indicators - Section B'!$A$9:$A$25,0)),""),"")</f>
        <v/>
      </c>
      <c r="F52" s="287" t="str">
        <f>IFERROR(IF(INDEX('Impact Indicators - Section B'!F$9:F$25,MATCH('Print View'!$A52,'Impact Indicators - Section B'!$A$9:$A$25,0))&lt;&gt;0,INDEX('Impact Indicators - Section B'!F$9:F$25,MATCH('Print View'!$A52,'Impact Indicators - Section B'!$A$9:$A$25,0)),""),"")</f>
        <v/>
      </c>
      <c r="G52" s="287" t="str">
        <f>IFERROR(IF(INDEX('Impact Indicators - Section B'!G$9:G$25,MATCH('Print View'!$A52,'Impact Indicators - Section B'!$A$9:$A$25,0))&lt;&gt;0,INDEX('Impact Indicators - Section B'!G$9:G$25,MATCH('Print View'!$A52,'Impact Indicators - Section B'!$A$9:$A$25,0)),""),"")</f>
        <v/>
      </c>
      <c r="H52" s="287" t="str">
        <f>IFERROR(IF(INDEX('Impact Indicators - Section B'!H$9:H$25,MATCH('Print View'!$A52,'Impact Indicators - Section B'!$A$9:$A$25,0))&lt;&gt;0,INDEX('Impact Indicators - Section B'!H$9:H$25,MATCH('Print View'!$A52,'Impact Indicators - Section B'!$A$9:$A$25,0)),""),"")</f>
        <v/>
      </c>
      <c r="I52" s="287" t="str">
        <f>IFERROR(IF(INDEX('Impact Indicators - Section B'!O$9:O$25,MATCH('Print View'!$A52,'Impact Indicators - Section B'!$A$9:$A$25,0))&lt;&gt;0,INDEX('Impact Indicators - Section B'!O$9:O$25,MATCH('Print View'!$A52,'Impact Indicators - Section B'!$A$9:$A$25,0)),""),"")</f>
        <v/>
      </c>
      <c r="J52" s="265" t="str">
        <f t="array" ref="J52">IFERROR(IF(INDEX('Impact Indicators - Section B'!D$29:D$90,MATCH('Print View'!$A52&amp;'Print View'!$J$36,'Impact Indicators - Section B'!$A$29:$A$90&amp;'Impact Indicators - Section B'!$C$29:$C$90,0))&lt;&gt;0,INDEX('Impact Indicators - Section B'!D$29:D$90,MATCH('Print View'!$A52&amp;'Print View'!$J$36,'Impact Indicators - Section B'!$A$29:$A$90&amp;'Impact Indicators - Section B'!$C$29:$C$90,0)),""),"")</f>
        <v/>
      </c>
      <c r="K52" s="266" t="str">
        <f t="array" ref="K52">IFERROR(IF(INDEX('Impact Indicators - Section B'!E$29:E$90,MATCH('Print View'!$A52&amp;'Print View'!$J$36,'Impact Indicators - Section B'!$A$29:$A$90&amp;'Impact Indicators - Section B'!$C$29:$C$90,0))&lt;&gt;0,INDEX('Impact Indicators - Section B'!E$29:E$90,MATCH('Print View'!$A52&amp;'Print View'!$J$36,'Impact Indicators - Section B'!$A$29:$A$90&amp;'Impact Indicators - Section B'!$C$29:$C$90,0)),""),"")</f>
        <v/>
      </c>
      <c r="L52" s="268" t="str">
        <f t="array" ref="L52">IFERROR(IF(INDEX('Impact Indicators - Section B'!F$29:F$90,MATCH('Print View'!$A52&amp;'Print View'!$J$36,'Impact Indicators - Section B'!$A$29:$A$90&amp;'Impact Indicators - Section B'!$C$29:$C$90,0))&lt;&gt;0,INDEX('Impact Indicators - Section B'!F$29:F$90,MATCH('Print View'!$A52&amp;'Print View'!$J$36,'Impact Indicators - Section B'!$A$29:$A$90&amp;'Impact Indicators - Section B'!$C$29:$C$90,0)),""),"")</f>
        <v/>
      </c>
      <c r="M52" s="272" t="str">
        <f t="array" ref="M52">IFERROR(IF(INDEX('Impact Indicators - Section B'!G$29:G$90,MATCH('Print View'!$A52&amp;'Print View'!$J$36,'Impact Indicators - Section B'!$A$29:$A$90&amp;'Impact Indicators - Section B'!$C$29:$C$90,0))&lt;&gt;0,INDEX('Impact Indicators - Section B'!G$29:G$90,MATCH('Print View'!$A52&amp;'Print View'!$J$36,'Impact Indicators - Section B'!$A$29:$A$90&amp;'Impact Indicators - Section B'!$C$29:$C$90,0)),""),"")</f>
        <v/>
      </c>
      <c r="N52" s="191" t="str">
        <f t="array" ref="N52">IFERROR(IF(INDEX('Impact Indicators - Section B'!H$29:H$90,MATCH('Print View'!$A52&amp;'Print View'!$J$36,'Impact Indicators - Section B'!$A$29:$A$90&amp;'Impact Indicators - Section B'!$C$29:$C$90,0))&lt;&gt;0,INDEX('Impact Indicators - Section B'!H$29:H$90,MATCH('Print View'!$A52&amp;'Print View'!$J$36,'Impact Indicators - Section B'!$A$29:$A$90&amp;'Impact Indicators - Section B'!$C$29:$C$90,0)),""),"")</f>
        <v/>
      </c>
      <c r="O52" s="265" t="str">
        <f t="array" ref="O52">IFERROR(IF(INDEX('Impact Indicators - Section B'!D$29:D$90,MATCH('Print View'!$A52&amp;'Print View'!$O$36,'Impact Indicators - Section B'!$A$29:$A$90&amp;'Impact Indicators - Section B'!$C$29:$C$90,0))&lt;&gt;0,INDEX('Impact Indicators - Section B'!D$29:D$90,MATCH('Print View'!$A52&amp;'Print View'!$O$36,'Impact Indicators - Section B'!$A$29:$A$90&amp;'Impact Indicators - Section B'!$C$29:$C$90,0)),""),"")</f>
        <v/>
      </c>
      <c r="P52" s="266" t="str">
        <f t="array" ref="P52">IFERROR(IF(INDEX('Impact Indicators - Section B'!E$29:E$90,MATCH('Print View'!$A52&amp;'Print View'!$O$36,'Impact Indicators - Section B'!$A$29:$A$90&amp;'Impact Indicators - Section B'!$C$29:$C$90,0))&lt;&gt;0,INDEX('Impact Indicators - Section B'!E$29:E$90,MATCH('Print View'!$A52&amp;'Print View'!$O$36,'Impact Indicators - Section B'!$A$29:$A$90&amp;'Impact Indicators - Section B'!$C$29:$C$90,0)),""),"")</f>
        <v/>
      </c>
      <c r="Q52" s="268" t="str">
        <f t="array" ref="Q52">IFERROR(IF(INDEX('Impact Indicators - Section B'!F$29:F$90,MATCH('Print View'!$A52&amp;'Print View'!$O$36,'Impact Indicators - Section B'!$A$29:$A$90&amp;'Impact Indicators - Section B'!$C$29:$C$90,0))&lt;&gt;0,INDEX('Impact Indicators - Section B'!F$29:F$90,MATCH('Print View'!$A52&amp;'Print View'!$O$36,'Impact Indicators - Section B'!$A$29:$A$90&amp;'Impact Indicators - Section B'!$C$29:$C$90,0)),""),"")</f>
        <v/>
      </c>
      <c r="R52" s="272" t="str">
        <f t="array" ref="R52">IFERROR(IF(INDEX('Impact Indicators - Section B'!G$29:G$90,MATCH('Print View'!$A52&amp;'Print View'!$O$36,'Impact Indicators - Section B'!$A$29:$A$90&amp;'Impact Indicators - Section B'!$C$29:$C$90,0))&lt;&gt;0,INDEX('Impact Indicators - Section B'!G$29:G$90,MATCH('Print View'!$A52&amp;'Print View'!$O$36,'Impact Indicators - Section B'!$A$29:$A$90&amp;'Impact Indicators - Section B'!$C$29:$C$90,0)),""),"")</f>
        <v/>
      </c>
      <c r="S52" s="191" t="str">
        <f t="array" ref="S52">IFERROR(IF(INDEX('Impact Indicators - Section B'!H$29:H$90,MATCH('Print View'!$A52&amp;'Print View'!$O$36,'Impact Indicators - Section B'!$A$29:$A$90&amp;'Impact Indicators - Section B'!$C$29:$C$90,0))&lt;&gt;0,INDEX('Impact Indicators - Section B'!H$29:H$90,MATCH('Print View'!$A52&amp;'Print View'!$O$36,'Impact Indicators - Section B'!$A$29:$A$90&amp;'Impact Indicators - Section B'!$C$29:$C$90,0)),""),"")</f>
        <v/>
      </c>
      <c r="T52" s="265" t="str">
        <f t="array" ref="T52">IFERROR(IF(INDEX('Impact Indicators - Section B'!D$29:D$90,MATCH('Print View'!$A52&amp;'Print View'!$T$36,'Impact Indicators - Section B'!$A$29:$A$90&amp;'Impact Indicators - Section B'!$C$29:$C$90,0))&lt;&gt;0,INDEX('Impact Indicators - Section B'!D$29:D$90,MATCH('Print View'!$A52&amp;'Print View'!$T$36,'Impact Indicators - Section B'!$A$29:$A$90&amp;'Impact Indicators - Section B'!$C$29:$C$90,0)),""),"")</f>
        <v/>
      </c>
      <c r="U52" s="266" t="str">
        <f t="array" ref="U52">IFERROR(IF(INDEX('Impact Indicators - Section B'!E$29:E$90,MATCH('Print View'!$A52&amp;'Print View'!$T$36,'Impact Indicators - Section B'!$A$29:$A$90&amp;'Impact Indicators - Section B'!$C$29:$C$90,0))&lt;&gt;0,INDEX('Impact Indicators - Section B'!E$29:E$90,MATCH('Print View'!$A52&amp;'Print View'!$T$36,'Impact Indicators - Section B'!$A$29:$A$90&amp;'Impact Indicators - Section B'!$C$29:$C$90,0)),""),"")</f>
        <v/>
      </c>
      <c r="V52" s="268" t="str">
        <f t="array" ref="V52">IFERROR(IF(INDEX('Impact Indicators - Section B'!F$29:F$90,MATCH('Print View'!$A52&amp;'Print View'!$T$36,'Impact Indicators - Section B'!$A$29:$A$90&amp;'Impact Indicators - Section B'!$C$29:$C$90,0))&lt;&gt;0,INDEX('Impact Indicators - Section B'!F$29:F$90,MATCH('Print View'!$A52&amp;'Print View'!$T$36,'Impact Indicators - Section B'!$A$29:$A$90&amp;'Impact Indicators - Section B'!$C$29:$C$90,0)),""),"")</f>
        <v/>
      </c>
      <c r="W52" s="272" t="str">
        <f t="array" ref="W52">IFERROR(IF(INDEX('Impact Indicators - Section B'!G$29:G$90,MATCH('Print View'!$A52&amp;'Print View'!$T$36,'Impact Indicators - Section B'!$A$29:$A$90&amp;'Impact Indicators - Section B'!$C$29:$C$90,0))&lt;&gt;0,INDEX('Impact Indicators - Section B'!G$29:G$90,MATCH('Print View'!$A52&amp;'Print View'!$T$36,'Impact Indicators - Section B'!$A$29:$A$90&amp;'Impact Indicators - Section B'!$C$29:$C$90,0)),""),"")</f>
        <v/>
      </c>
      <c r="X52" s="192" t="str">
        <f t="array" ref="X52">IFERROR(IF(INDEX('Impact Indicators - Section B'!H$29:H$90,MATCH('Print View'!$A52&amp;'Print View'!$T$36,'Impact Indicators - Section B'!$A$29:$A$90&amp;'Impact Indicators - Section B'!$C$29:$C$90,0))&lt;&gt;0,INDEX('Impact Indicators - Section B'!H$29:H$90,MATCH('Print View'!$A52&amp;'Print View'!$T$36,'Impact Indicators - Section B'!$A$29:$A$90&amp;'Impact Indicators - Section B'!$C$29:$C$90,0)),""),"")</f>
        <v/>
      </c>
      <c r="Y52" s="265" t="str">
        <f t="array" ref="Y52">IFERROR(IF(INDEX('Impact Indicators - Section B'!D$29:D$90,MATCH('Print View'!$A52&amp;'Print View'!$Y$36,'Impact Indicators - Section B'!$A$29:$A$90&amp;'Impact Indicators - Section B'!$C$29:$C$90,0))&lt;&gt;0,INDEX('Impact Indicators - Section B'!D$29:D$90,MATCH('Print View'!$A52&amp;'Print View'!$Y$36,'Impact Indicators - Section B'!$A$29:$A$90&amp;'Impact Indicators - Section B'!$C$29:$C$90,0)),""),"")</f>
        <v/>
      </c>
      <c r="Z52" s="266" t="str">
        <f t="array" ref="Z52">IFERROR(IF(INDEX('Impact Indicators - Section B'!E$29:E$90,MATCH('Print View'!$A52&amp;'Print View'!$Y$36,'Impact Indicators - Section B'!$A$29:$A$90&amp;'Impact Indicators - Section B'!$C$29:$C$90,0))&lt;&gt;0,INDEX('Impact Indicators - Section B'!E$29:E$90,MATCH('Print View'!$A52&amp;'Print View'!$Y$36,'Impact Indicators - Section B'!$A$29:$A$90&amp;'Impact Indicators - Section B'!$C$29:$C$90,0)),""),"")</f>
        <v/>
      </c>
      <c r="AA52" s="268" t="str">
        <f t="array" ref="AA52">IFERROR(IF(INDEX('Impact Indicators - Section B'!F$29:F$90,MATCH('Print View'!$A52&amp;'Print View'!$Y$36,'Impact Indicators - Section B'!$A$29:$A$90&amp;'Impact Indicators - Section B'!$C$29:$C$90,0))&lt;&gt;0,INDEX('Impact Indicators - Section B'!F$29:F$90,MATCH('Print View'!$A52&amp;'Print View'!$Y$36,'Impact Indicators - Section B'!$A$29:$A$90&amp;'Impact Indicators - Section B'!$C$29:$C$90,0)),""),"")</f>
        <v/>
      </c>
      <c r="AB52" s="272" t="str">
        <f t="array" ref="AB52">IFERROR(IF(INDEX('Impact Indicators - Section B'!G$29:G$90,MATCH('Print View'!$A52&amp;'Print View'!$Y$36,'Impact Indicators - Section B'!$A$29:$A$90&amp;'Impact Indicators - Section B'!$C$29:$C$90,0))&lt;&gt;0,INDEX('Impact Indicators - Section B'!G$29:G$90,MATCH('Print View'!$A52&amp;'Print View'!$Y$36,'Impact Indicators - Section B'!$A$29:$A$90&amp;'Impact Indicators - Section B'!$C$29:$C$90,0)),""),"")</f>
        <v/>
      </c>
      <c r="AC52" s="193" t="str">
        <f t="array" ref="AC52">IFERROR(IF(INDEX('Impact Indicators - Section B'!H$29:H$90,MATCH('Print View'!$A52&amp;'Print View'!$Y$36,'Impact Indicators - Section B'!$A$29:$A$90&amp;'Impact Indicators - Section B'!$C$29:$C$90,0))&lt;&gt;0,INDEX('Impact Indicators - Section B'!H$29:H$90,MATCH('Print View'!$A52&amp;'Print View'!$Y$36,'Impact Indicators - Section B'!$A$29:$A$90&amp;'Impact Indicators - Section B'!$C$29:$C$90,0)),""),"")</f>
        <v/>
      </c>
      <c r="AD52" s="265" t="str">
        <f t="array" ref="AD52">IFERROR(IF(INDEX('Impact Indicators - Section B'!D$29:D$90,MATCH('Print View'!$A52&amp;'Print View'!$AD$36,'Impact Indicators - Section B'!$A$29:$A$90&amp;'Impact Indicators - Section B'!$C$29:$C$90,0))&lt;&gt;0,INDEX('Impact Indicators - Section B'!D$29:D$90,MATCH('Print View'!$A52&amp;'Print View'!$AD$36,'Impact Indicators - Section B'!$A$29:$A$90&amp;'Impact Indicators - Section B'!$C$29:$C$90,0)),""),"")</f>
        <v/>
      </c>
      <c r="AE52" s="266" t="str">
        <f t="array" ref="AE52">IFERROR(IF(INDEX('Impact Indicators - Section B'!E$29:E$90,MATCH('Print View'!$A52&amp;'Print View'!$AD$36,'Impact Indicators - Section B'!$A$29:$A$90&amp;'Impact Indicators - Section B'!$C$29:$C$90,0))&lt;&gt;0,INDEX('Impact Indicators - Section B'!E$29:E$90,MATCH('Print View'!$A52&amp;'Print View'!$AD$36,'Impact Indicators - Section B'!$A$29:$A$90&amp;'Impact Indicators - Section B'!$C$29:$C$90,0)),""),"")</f>
        <v/>
      </c>
      <c r="AF52" s="268" t="str">
        <f t="array" ref="AF52">IFERROR(IF(INDEX('Impact Indicators - Section B'!F$29:F$90,MATCH('Print View'!$A52&amp;'Print View'!$AD$36,'Impact Indicators - Section B'!$A$29:$A$90&amp;'Impact Indicators - Section B'!$C$29:$C$90,0))&lt;&gt;0,INDEX('Impact Indicators - Section B'!F$29:F$90,MATCH('Print View'!$A52&amp;'Print View'!$AD$36,'Impact Indicators - Section B'!$A$29:$A$90&amp;'Impact Indicators - Section B'!$C$29:$C$90,0)),""),"")</f>
        <v/>
      </c>
      <c r="AG52" s="272" t="str">
        <f t="array" ref="AG52">IFERROR(IF(INDEX('Impact Indicators - Section B'!G$29:G$90,MATCH('Print View'!$A52&amp;'Print View'!$AD$36,'Impact Indicators - Section B'!$A$29:$A$90&amp;'Impact Indicators - Section B'!$C$29:$C$90,0))&lt;&gt;0,INDEX('Impact Indicators - Section B'!G$29:G$90,MATCH('Print View'!$A52&amp;'Print View'!$AD$36,'Impact Indicators - Section B'!$A$29:$A$90&amp;'Impact Indicators - Section B'!$C$29:$C$90,0)),""),"")</f>
        <v/>
      </c>
      <c r="AH52" s="192" t="str">
        <f t="array" ref="AH52">IFERROR(IF(INDEX('Impact Indicators - Section B'!H$29:H$90,MATCH('Print View'!$A52&amp;'Print View'!$AD$36,'Impact Indicators - Section B'!$A$29:$A$90&amp;'Impact Indicators - Section B'!$C$29:$C$90,0))&lt;&gt;0,INDEX('Impact Indicators - Section B'!H$29:H$90,MATCH('Print View'!$A52&amp;'Print View'!$AD$36,'Impact Indicators - Section B'!$A$29:$A$90&amp;'Impact Indicators - Section B'!$C$29:$C$90,0)),""),"")</f>
        <v/>
      </c>
      <c r="AI52" s="222"/>
      <c r="AJ52" s="225" t="str">
        <f>IFERROR(IF(INDEX('Impact Indicators - Section B'!P$9:P$25,MATCH('Print View'!A52,'Impact Indicators - Section B'!$A$9:$A$25,0))&lt;&gt;0,INDEX('Impact Indicators - Section B'!P$9:P$25,MATCH('Print View'!$A52,'Impact Indicators - Section B'!$A$9:$A$25,0)),""),"")</f>
        <v/>
      </c>
      <c r="AK52" s="284"/>
      <c r="AL52" s="284"/>
      <c r="AM52" s="284"/>
      <c r="AN52" s="284"/>
      <c r="AO52" s="284"/>
      <c r="AP52" s="284"/>
      <c r="AQ52" s="284"/>
      <c r="AR52" s="284"/>
    </row>
    <row r="53" spans="1:44" x14ac:dyDescent="0.2">
      <c r="A53" s="278"/>
      <c r="B53" s="278"/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88"/>
      <c r="O53" s="278"/>
      <c r="P53" s="278"/>
      <c r="Q53" s="278"/>
      <c r="R53" s="278"/>
      <c r="S53" s="278"/>
      <c r="T53" s="278"/>
      <c r="U53" s="278"/>
      <c r="V53" s="278"/>
      <c r="W53" s="278"/>
      <c r="X53" s="278"/>
      <c r="Y53" s="278"/>
      <c r="Z53" s="278"/>
      <c r="AA53" s="278"/>
      <c r="AB53" s="278"/>
      <c r="AC53" s="278"/>
      <c r="AD53" s="278"/>
      <c r="AE53" s="278"/>
      <c r="AF53" s="278"/>
      <c r="AG53" s="278"/>
      <c r="AH53" s="278"/>
      <c r="AI53" s="278"/>
      <c r="AJ53" s="278"/>
      <c r="AQ53" s="276"/>
      <c r="AR53" s="276"/>
    </row>
    <row r="54" spans="1:44" ht="17" thickBot="1" x14ac:dyDescent="0.25">
      <c r="A54" s="278"/>
      <c r="B54" s="278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  <c r="N54" s="288"/>
      <c r="O54" s="278"/>
      <c r="P54" s="278"/>
      <c r="Q54" s="278"/>
      <c r="R54" s="278"/>
      <c r="S54" s="278"/>
      <c r="T54" s="278"/>
      <c r="U54" s="278"/>
      <c r="V54" s="278"/>
      <c r="W54" s="278"/>
      <c r="X54" s="278"/>
      <c r="Y54" s="278"/>
      <c r="Z54" s="278"/>
      <c r="AA54" s="278"/>
      <c r="AB54" s="278"/>
      <c r="AC54" s="278"/>
      <c r="AD54" s="278"/>
      <c r="AE54" s="278"/>
      <c r="AF54" s="278"/>
      <c r="AG54" s="278"/>
      <c r="AH54" s="278"/>
      <c r="AI54" s="278"/>
      <c r="AJ54" s="278"/>
      <c r="AQ54" s="276"/>
      <c r="AR54" s="276"/>
    </row>
    <row r="55" spans="1:44" ht="46" thickBot="1" x14ac:dyDescent="0.25">
      <c r="A55" s="532" t="str">
        <f>'Outcome Indicators - Section C'!A8:N8</f>
        <v>Outcome Indicators</v>
      </c>
      <c r="B55" s="533"/>
      <c r="C55" s="533"/>
      <c r="D55" s="533"/>
      <c r="E55" s="533"/>
      <c r="F55" s="533"/>
      <c r="G55" s="533"/>
      <c r="H55" s="533"/>
      <c r="I55" s="534"/>
      <c r="J55" s="278"/>
      <c r="K55" s="278"/>
      <c r="L55" s="278"/>
      <c r="M55" s="278"/>
      <c r="N55" s="288"/>
      <c r="O55" s="278"/>
      <c r="P55" s="278"/>
      <c r="Q55" s="278"/>
      <c r="R55" s="278"/>
      <c r="S55" s="278"/>
      <c r="T55" s="278"/>
      <c r="U55" s="278"/>
      <c r="V55" s="278"/>
      <c r="W55" s="278"/>
      <c r="X55" s="278"/>
      <c r="Y55" s="278"/>
      <c r="Z55" s="278"/>
      <c r="AA55" s="278"/>
      <c r="AB55" s="278"/>
      <c r="AC55" s="278"/>
      <c r="AD55" s="278"/>
      <c r="AE55" s="278"/>
      <c r="AF55" s="278"/>
      <c r="AG55" s="278"/>
      <c r="AH55" s="278"/>
      <c r="AI55" s="278"/>
      <c r="AJ55" s="278"/>
      <c r="AQ55" s="276"/>
      <c r="AR55" s="276"/>
    </row>
    <row r="56" spans="1:44" ht="17" thickBot="1" x14ac:dyDescent="0.25">
      <c r="A56" s="278"/>
      <c r="B56" s="278"/>
      <c r="C56" s="278"/>
      <c r="D56" s="278"/>
      <c r="E56" s="278"/>
      <c r="F56" s="278"/>
      <c r="G56" s="278"/>
      <c r="H56" s="278"/>
      <c r="I56" s="278"/>
      <c r="J56" s="278"/>
      <c r="K56" s="278"/>
      <c r="L56" s="278"/>
      <c r="M56" s="278"/>
      <c r="N56" s="288"/>
      <c r="O56" s="278"/>
      <c r="P56" s="278"/>
      <c r="Q56" s="278"/>
      <c r="R56" s="278"/>
      <c r="S56" s="278"/>
      <c r="T56" s="278"/>
      <c r="U56" s="278"/>
      <c r="V56" s="278"/>
      <c r="W56" s="278"/>
      <c r="X56" s="278"/>
      <c r="Y56" s="278"/>
      <c r="Z56" s="278"/>
      <c r="AA56" s="278"/>
      <c r="AB56" s="278"/>
      <c r="AC56" s="278"/>
      <c r="AD56" s="278"/>
      <c r="AE56" s="278"/>
      <c r="AF56" s="278"/>
      <c r="AG56" s="278"/>
      <c r="AH56" s="278"/>
      <c r="AI56" s="278"/>
      <c r="AJ56" s="278"/>
      <c r="AQ56" s="276"/>
      <c r="AR56" s="276"/>
    </row>
    <row r="57" spans="1:44" ht="31" thickBot="1" x14ac:dyDescent="0.25">
      <c r="A57" s="535" t="s">
        <v>225</v>
      </c>
      <c r="B57" s="539" t="str">
        <f>'Outcome Indicators - Section C'!B9</f>
        <v>Standard Indicator</v>
      </c>
      <c r="C57" s="539" t="str">
        <f>'Outcome Indicators - Section C'!C9</f>
        <v>Custom Indicator</v>
      </c>
      <c r="D57" s="539" t="str">
        <f>'Outcome Indicators - Section C'!D9</f>
        <v>Baseline Value</v>
      </c>
      <c r="E57" s="539" t="str">
        <f>'Outcome Indicators - Section C'!E9</f>
        <v>Baseline Year</v>
      </c>
      <c r="F57" s="539" t="str">
        <f>'Outcome Indicators - Section C'!F9</f>
        <v>Baseline Source</v>
      </c>
      <c r="G57" s="541" t="str">
        <f>'Outcome Indicators - Section C'!G9</f>
        <v>Required Disaggregation</v>
      </c>
      <c r="H57" s="539" t="str">
        <f>'Outcome Indicators - Section C'!H9</f>
        <v>Responsible PR</v>
      </c>
      <c r="I57" s="537" t="str">
        <f>'Outcome Indicators - Section C'!O9</f>
        <v>Country</v>
      </c>
      <c r="J57" s="589">
        <f>IFERROR(INDEX(YEAR('Overview - Section A'!A$43:A$48),MATCH('Print View'!$N$6,'Overview - Section A'!B$43:B$48,0)),"")</f>
        <v>2018</v>
      </c>
      <c r="K57" s="590"/>
      <c r="L57" s="590"/>
      <c r="M57" s="590"/>
      <c r="N57" s="591"/>
      <c r="O57" s="592">
        <f>IFERROR(J57+1,"")</f>
        <v>2019</v>
      </c>
      <c r="P57" s="593"/>
      <c r="Q57" s="593"/>
      <c r="R57" s="593"/>
      <c r="S57" s="594"/>
      <c r="T57" s="592">
        <f>IFERROR(O57+1,"")</f>
        <v>2020</v>
      </c>
      <c r="U57" s="593"/>
      <c r="V57" s="593"/>
      <c r="W57" s="593"/>
      <c r="X57" s="594"/>
      <c r="Y57" s="592">
        <f>IFERROR(T57+1,"")</f>
        <v>2021</v>
      </c>
      <c r="Z57" s="593"/>
      <c r="AA57" s="593"/>
      <c r="AB57" s="593"/>
      <c r="AC57" s="594"/>
      <c r="AD57" s="592">
        <f>IFERROR(Y57+1,"")</f>
        <v>2022</v>
      </c>
      <c r="AE57" s="593"/>
      <c r="AF57" s="593"/>
      <c r="AG57" s="593"/>
      <c r="AH57" s="594"/>
      <c r="AI57" s="195"/>
      <c r="AJ57" s="595" t="str">
        <f>'Outcome Indicators - Section C'!P9</f>
        <v>Comments</v>
      </c>
      <c r="AQ57" s="276"/>
      <c r="AR57" s="276"/>
    </row>
    <row r="58" spans="1:44" ht="122.25" customHeight="1" thickBot="1" x14ac:dyDescent="0.25">
      <c r="A58" s="545"/>
      <c r="B58" s="543"/>
      <c r="C58" s="543"/>
      <c r="D58" s="543"/>
      <c r="E58" s="543"/>
      <c r="F58" s="543"/>
      <c r="G58" s="542"/>
      <c r="H58" s="543"/>
      <c r="I58" s="544"/>
      <c r="J58" s="274" t="str">
        <f>'Outcome Indicators - Section C'!D29</f>
        <v>Target N#</v>
      </c>
      <c r="K58" s="273" t="str">
        <f>'Outcome Indicators - Section C'!E29</f>
        <v>Target D#</v>
      </c>
      <c r="L58" s="273" t="str">
        <f>'Outcome Indicators - Section C'!F29</f>
        <v>Target %</v>
      </c>
      <c r="M58" s="273" t="str">
        <f>'Outcome Indicators - Section C'!G29</f>
        <v>Report Due Date</v>
      </c>
      <c r="N58" s="226" t="str">
        <f>'Outcome Indicators - Section C'!H29</f>
        <v>Mark if target is TBD?</v>
      </c>
      <c r="O58" s="274" t="str">
        <f>'Outcome Indicators - Section C'!D29</f>
        <v>Target N#</v>
      </c>
      <c r="P58" s="273" t="str">
        <f>'Outcome Indicators - Section C'!E29</f>
        <v>Target D#</v>
      </c>
      <c r="Q58" s="273" t="str">
        <f>'Outcome Indicators - Section C'!F29</f>
        <v>Target %</v>
      </c>
      <c r="R58" s="273" t="str">
        <f>'Outcome Indicators - Section C'!G29</f>
        <v>Report Due Date</v>
      </c>
      <c r="S58" s="226" t="str">
        <f>'Outcome Indicators - Section C'!H29</f>
        <v>Mark if target is TBD?</v>
      </c>
      <c r="T58" s="274" t="str">
        <f>'Outcome Indicators - Section C'!D29</f>
        <v>Target N#</v>
      </c>
      <c r="U58" s="273" t="str">
        <f>'Outcome Indicators - Section C'!E29</f>
        <v>Target D#</v>
      </c>
      <c r="V58" s="273" t="str">
        <f>'Outcome Indicators - Section C'!F29</f>
        <v>Target %</v>
      </c>
      <c r="W58" s="273" t="str">
        <f>'Outcome Indicators - Section C'!G29</f>
        <v>Report Due Date</v>
      </c>
      <c r="X58" s="226" t="str">
        <f>'Outcome Indicators - Section C'!H29</f>
        <v>Mark if target is TBD?</v>
      </c>
      <c r="Y58" s="274" t="str">
        <f>'Outcome Indicators - Section C'!D29</f>
        <v>Target N#</v>
      </c>
      <c r="Z58" s="273" t="str">
        <f>'Outcome Indicators - Section C'!E29</f>
        <v>Target D#</v>
      </c>
      <c r="AA58" s="273" t="str">
        <f>'Outcome Indicators - Section C'!F29</f>
        <v>Target %</v>
      </c>
      <c r="AB58" s="273" t="str">
        <f>'Outcome Indicators - Section C'!G29</f>
        <v>Report Due Date</v>
      </c>
      <c r="AC58" s="227" t="str">
        <f>'Outcome Indicators - Section C'!H29</f>
        <v>Mark if target is TBD?</v>
      </c>
      <c r="AD58" s="274" t="str">
        <f>'Outcome Indicators - Section C'!D29</f>
        <v>Target N#</v>
      </c>
      <c r="AE58" s="273" t="str">
        <f>'Outcome Indicators - Section C'!E29</f>
        <v>Target D#</v>
      </c>
      <c r="AF58" s="273" t="str">
        <f>'Outcome Indicators - Section C'!F29</f>
        <v>Target %</v>
      </c>
      <c r="AG58" s="273" t="str">
        <f>'Outcome Indicators - Section C'!G29</f>
        <v>Report Due Date</v>
      </c>
      <c r="AH58" s="226" t="str">
        <f>'Outcome Indicators - Section C'!H29</f>
        <v>Mark if target is TBD?</v>
      </c>
      <c r="AI58" s="196"/>
      <c r="AJ58" s="596"/>
      <c r="AQ58" s="276"/>
      <c r="AR58" s="276"/>
    </row>
    <row r="59" spans="1:44" ht="270" x14ac:dyDescent="0.2">
      <c r="A59" s="212">
        <v>1</v>
      </c>
      <c r="B59" s="172" t="str">
        <f>IFERROR(IF(INDEX('Outcome Indicators - Section C'!B$10:B$26,MATCH('Print View'!$A59,'Outcome Indicators - Section C'!$A$10:$A$26,0))&lt;&gt;0,INDEX('Outcome Indicators - Section C'!B$10:B$26,MATCH('Print View'!$A59,'Outcome Indicators - Section C'!$A$10:$A$26,0)),""),"")</f>
        <v>TB O-1a: Case notification rate of all forms of TB per 100,000 population - bacteriologically confirmed plus clinically diagnosed, new and relapse cases</v>
      </c>
      <c r="C59" s="172" t="str">
        <f>IFERROR(IF(INDEX('Outcome Indicators - Section C'!C$10:C$26,MATCH('Print View'!$A59,'Outcome Indicators - Section C'!$A$10:$A$26,0))&lt;&gt;0,INDEX('Outcome Indicators - Section C'!C$10:C$26,MATCH('Print View'!$A59,'Outcome Indicators - Section C'!$A$10:$A$26,0)),""),"")</f>
        <v/>
      </c>
      <c r="D59" s="172" t="str">
        <f>IFERROR(IF(INDEX('Outcome Indicators - Section C'!D$10:D$26,MATCH('Print View'!$A59,'Outcome Indicators - Section C'!$A$10:$A$26,0))&lt;&gt;0,INDEX('Outcome Indicators - Section C'!D$10:D$26,MATCH('Print View'!$A59,'Outcome Indicators - Section C'!$A$10:$A$26,0)),""),"")</f>
        <v>71</v>
      </c>
      <c r="E59" s="172" t="str">
        <f>IFERROR(IF(INDEX('Outcome Indicators - Section C'!E$10:E$26,MATCH('Print View'!$A59,'Outcome Indicators - Section C'!$A$10:$A$26,0))&lt;&gt;0,INDEX('Outcome Indicators - Section C'!E$10:E$26,MATCH('Print View'!$A59,'Outcome Indicators - Section C'!$A$10:$A$26,0)),""),"")</f>
        <v>2016</v>
      </c>
      <c r="F59" s="172" t="str">
        <f>IFERROR(IF(INDEX('Outcome Indicators - Section C'!F$10:F$26,MATCH('Print View'!$A59,'Outcome Indicators - Section C'!$A$10:$A$26,0))&lt;&gt;0,INDEX('Outcome Indicators - Section C'!F$10:F$26,MATCH('Print View'!$A59,'Outcome Indicators - Section C'!$A$10:$A$26,0)),""),"")</f>
        <v>NTC data 2016</v>
      </c>
      <c r="G59" s="172" t="str">
        <f>IFERROR(IF(INDEX('Outcome Indicators - Section C'!G$10:G$26,MATCH('Print View'!$A59,'Outcome Indicators - Section C'!$A$10:$A$26,0))&lt;&gt;0,INDEX('Outcome Indicators - Section C'!G$10:G$26,MATCH('Print View'!$A59,'Outcome Indicators - Section C'!$A$10:$A$26,0)),""),"")</f>
        <v/>
      </c>
      <c r="H59" s="172" t="str">
        <f>IFERROR(IF(INDEX('Outcome Indicators - Section C'!H$10:H$26,MATCH('Print View'!$A59,'Outcome Indicators - Section C'!$A$10:$A$26,0))&lt;&gt;0,INDEX('Outcome Indicators - Section C'!H$10:H$26,MATCH('Print View'!$A59,'Outcome Indicators - Section C'!$A$10:$A$26,0)),""),"")</f>
        <v>Ministry of Health of the Lao People's Democratic Republic</v>
      </c>
      <c r="I59" s="172" t="str">
        <f>IFERROR(IF(INDEX('Outcome Indicators - Section C'!O$10:O$26,MATCH('Print View'!$A59,'Outcome Indicators - Section C'!$A$10:$A$26,0))&lt;&gt;0,INDEX('Outcome Indicators - Section C'!O$10:O$26,MATCH('Print View'!$A59,'Outcome Indicators - Section C'!$A$10:$A$26,0)),""),"")</f>
        <v>Lao (Peoples Democratic Republic)</v>
      </c>
      <c r="J59" s="238" t="str">
        <f t="array" ref="J59">IFERROR(IF(INDEX('Outcome Indicators - Section C'!D$30:D$91,MATCH('Print View'!$A59&amp;'Print View'!$J$57,'Outcome Indicators - Section C'!$A$30:$A$91&amp;'Outcome Indicators - Section C'!$C$30:$C$91,0))&lt;&gt;0,INDEX('Outcome Indicators - Section C'!D$30:D$91,MATCH('Print View'!$A59&amp;'Print View'!$J$57,'Outcome Indicators - Section C'!$A$30:$A$91&amp;'Outcome Indicators - Section C'!$C$30:$C$91,0)),""),"")</f>
        <v/>
      </c>
      <c r="K59" s="239" t="str">
        <f t="array" ref="K59">IFERROR(IF(INDEX('Outcome Indicators - Section C'!E$30:E$91,MATCH('Print View'!$A59&amp;'Print View'!$J$57,'Outcome Indicators - Section C'!$A$30:$A$91&amp;'Outcome Indicators - Section C'!$C$30:$C$91,0))&lt;&gt;0,INDEX('Outcome Indicators - Section C'!E$30:E$91,MATCH('Print View'!$A59&amp;'Print View'!$J$57,'Outcome Indicators - Section C'!$A$30:$A$91&amp;'Outcome Indicators - Section C'!$C$30:$C$91,0)),""),"")</f>
        <v/>
      </c>
      <c r="L59" s="253" t="str">
        <f t="array" ref="L59">IFERROR(IF(INDEX('Outcome Indicators - Section C'!F$30:F$91,MATCH('Print View'!$A59&amp;'Print View'!$J$57,'Outcome Indicators - Section C'!$A$30:$A$91&amp;'Outcome Indicators - Section C'!$C$30:$C$91,0))&lt;&gt;0,INDEX('Outcome Indicators - Section C'!F$30:F$91,MATCH('Print View'!$A59&amp;'Print View'!$J$57,'Outcome Indicators - Section C'!$A$30:$A$91&amp;'Outcome Indicators - Section C'!$C$30:$C$91,0)),""),"")</f>
        <v/>
      </c>
      <c r="M59" s="269" t="str">
        <f t="array" ref="M59">IFERROR(IF(INDEX('Outcome Indicators - Section C'!G$30:G$91,MATCH('Print View'!$A59&amp;'Print View'!$J$57,'Outcome Indicators - Section C'!$A$30:$A$91&amp;'Outcome Indicators - Section C'!$C$30:$C$91,0))&lt;&gt;0,INDEX('Outcome Indicators - Section C'!G$30:G$91,MATCH('Print View'!$A59&amp;'Print View'!$J$57,'Outcome Indicators - Section C'!$A$30:$A$91&amp;'Outcome Indicators - Section C'!$C$30:$C$91,0)),""),"")</f>
        <v/>
      </c>
      <c r="N59" s="173" t="str">
        <f t="array" ref="N59">IFERROR(IF(INDEX('Outcome Indicators - Section C'!H$30:H$91,MATCH('Print View'!$A59&amp;'Print View'!$J$57,'Outcome Indicators - Section C'!$A$30:$A$91&amp;'Outcome Indicators - Section C'!$C$30:$C$91,0))&lt;&gt;0,INDEX('Outcome Indicators - Section C'!H$30:H$91,MATCH('Print View'!$A59&amp;'Print View'!$J$57,'Outcome Indicators - Section C'!$A$30:$A$91&amp;'Outcome Indicators - Section C'!$C$30:$C$91,0)),""),"")</f>
        <v/>
      </c>
      <c r="O59" s="244" t="str">
        <f t="array" ref="O59">IFERROR(IF(INDEX('Outcome Indicators - Section C'!D$30:D$91,MATCH('Print View'!$A59&amp;'Print View'!$O$57,'Outcome Indicators - Section C'!$A$30:$A$91&amp;'Outcome Indicators - Section C'!$C$30:$C$91,0))&lt;&gt;0,INDEX('Outcome Indicators - Section C'!D$30:D$91,MATCH('Print View'!$A59&amp;'Print View'!$O$57,'Outcome Indicators - Section C'!$A$30:$A$91&amp;'Outcome Indicators - Section C'!$C$30:$C$91,0)),""),"")</f>
        <v/>
      </c>
      <c r="P59" s="239" t="str">
        <f t="array" ref="P59">IFERROR(IF(INDEX('Outcome Indicators - Section C'!E$30:E$91,MATCH('Print View'!$A59&amp;'Print View'!$O$57,'Outcome Indicators - Section C'!$A$30:$A$91&amp;'Outcome Indicators - Section C'!$C$30:$C$91,0))&lt;&gt;0,INDEX('Outcome Indicators - Section C'!E$30:E$91,MATCH('Print View'!$A59&amp;'Print View'!$O$57,'Outcome Indicators - Section C'!$A$30:$A$91&amp;'Outcome Indicators - Section C'!$C$30:$C$91,0)),""),"")</f>
        <v/>
      </c>
      <c r="Q59" s="253" t="str">
        <f t="array" ref="Q59">IFERROR(IF(INDEX('Outcome Indicators - Section C'!F$30:F$91,MATCH('Print View'!$A59&amp;'Print View'!$O$57,'Outcome Indicators - Section C'!$A$30:$A$91&amp;'Outcome Indicators - Section C'!$C$30:$C$91,0))&lt;&gt;0,INDEX('Outcome Indicators - Section C'!F$30:F$91,MATCH('Print View'!$A59&amp;'Print View'!$O$57,'Outcome Indicators - Section C'!$A$30:$A$91&amp;'Outcome Indicators - Section C'!$C$30:$C$91,0)),""),"")</f>
        <v/>
      </c>
      <c r="R59" s="269" t="str">
        <f t="array" ref="R59">IFERROR(IF(INDEX('Outcome Indicators - Section C'!G$30:G$91,MATCH('Print View'!$A59&amp;'Print View'!$O$57,'Outcome Indicators - Section C'!$A$30:$A$91&amp;'Outcome Indicators - Section C'!$C$30:$C$91,0))&lt;&gt;0,INDEX('Outcome Indicators - Section C'!G$30:G$91,MATCH('Print View'!$A59&amp;'Print View'!$O$57,'Outcome Indicators - Section C'!$A$30:$A$91&amp;'Outcome Indicators - Section C'!$C$30:$C$91,0)),""),"")</f>
        <v/>
      </c>
      <c r="S59" s="173" t="str">
        <f t="array" ref="S59">IFERROR(IF(INDEX('Outcome Indicators - Section C'!H$30:H$91,MATCH('Print View'!$A59&amp;'Print View'!$O$57,'Outcome Indicators - Section C'!$A$30:$A$91&amp;'Outcome Indicators - Section C'!$C$30:$C$91,0))&lt;&gt;0,INDEX('Outcome Indicators - Section C'!H$30:H$91,MATCH('Print View'!$A59&amp;'Print View'!$O$57,'Outcome Indicators - Section C'!$A$30:$A$91&amp;'Outcome Indicators - Section C'!$C$30:$C$91,0)),""),"")</f>
        <v/>
      </c>
      <c r="T59" s="244" t="str">
        <f t="array" ref="T59">IFERROR(IF(INDEX('Outcome Indicators - Section C'!D$30:D$91,MATCH('Print View'!$A59&amp;'Print View'!$T$57,'Outcome Indicators - Section C'!$A$30:$A$91&amp;'Outcome Indicators - Section C'!$C$30:$C$91,0))&lt;&gt;0,INDEX('Outcome Indicators - Section C'!D$30:D$91,MATCH('Print View'!$A59&amp;'Print View'!$T$57,'Outcome Indicators - Section C'!$A$30:$A$91&amp;'Outcome Indicators - Section C'!$C$30:$C$91,0)),""),"")</f>
        <v/>
      </c>
      <c r="U59" s="239" t="str">
        <f t="array" ref="U59">IFERROR(IF(INDEX('Outcome Indicators - Section C'!E$30:E$91,MATCH('Print View'!$A59&amp;'Print View'!$T$57,'Outcome Indicators - Section C'!$A$30:$A$91&amp;'Outcome Indicators - Section C'!$C$30:$C$91,0))&lt;&gt;0,INDEX('Outcome Indicators - Section C'!E$30:E$91,MATCH('Print View'!$A59&amp;'Print View'!$T$57,'Outcome Indicators - Section C'!$A$30:$A$91&amp;'Outcome Indicators - Section C'!$C$30:$C$91,0)),""),"")</f>
        <v/>
      </c>
      <c r="V59" s="253" t="str">
        <f t="array" ref="V59">IFERROR(IF(INDEX('Outcome Indicators - Section C'!F$30:F$91,MATCH('Print View'!$A59&amp;'Print View'!$T$57,'Outcome Indicators - Section C'!$A$30:$A$91&amp;'Outcome Indicators - Section C'!$C$30:$C$91,0))&lt;&gt;0,INDEX('Outcome Indicators - Section C'!F$30:F$91,MATCH('Print View'!$A59&amp;'Print View'!$T$57,'Outcome Indicators - Section C'!$A$30:$A$91&amp;'Outcome Indicators - Section C'!$C$30:$C$91,0)),""),"")</f>
        <v/>
      </c>
      <c r="W59" s="269" t="str">
        <f t="array" ref="W59">IFERROR(IF(INDEX('Outcome Indicators - Section C'!G$30:G$91,MATCH('Print View'!$A59&amp;'Print View'!$T$57,'Outcome Indicators - Section C'!$A$30:$A$91&amp;'Outcome Indicators - Section C'!$C$30:$C$91,0))&lt;&gt;0,INDEX('Outcome Indicators - Section C'!G$30:G$91,MATCH('Print View'!$A59&amp;'Print View'!$T$57,'Outcome Indicators - Section C'!$A$30:$A$91&amp;'Outcome Indicators - Section C'!$C$30:$C$91,0)),""),"")</f>
        <v/>
      </c>
      <c r="X59" s="174" t="str">
        <f t="array" ref="X59">IFERROR(IF(INDEX('Outcome Indicators - Section C'!H$30:H$91,MATCH('Print View'!$A59&amp;'Print View'!$T$57,'Outcome Indicators - Section C'!$A$30:$A$91&amp;'Outcome Indicators - Section C'!$C$30:$C$91,0))&lt;&gt;0,INDEX('Outcome Indicators - Section C'!H$30:H$91,MATCH('Print View'!$A59&amp;'Print View'!$T$57,'Outcome Indicators - Section C'!$A$30:$A$91&amp;'Outcome Indicators - Section C'!$C$30:$C$91,0)),""),"")</f>
        <v/>
      </c>
      <c r="Y59" s="244" t="str">
        <f t="array" ref="Y59">IFERROR(IF(INDEX('Outcome Indicators - Section C'!D$30:D$91,MATCH('Print View'!$A59&amp;'Print View'!$Y$57,'Outcome Indicators - Section C'!$A$30:$A$91&amp;'Outcome Indicators - Section C'!$C$30:$C$91,0))&lt;&gt;0,INDEX('Outcome Indicators - Section C'!D$30:D$91,MATCH('Print View'!$A59&amp;'Print View'!$Y$57,'Outcome Indicators - Section C'!$A$30:$A$91&amp;'Outcome Indicators - Section C'!$C$30:$C$91,0)),""),"")</f>
        <v/>
      </c>
      <c r="Z59" s="239" t="str">
        <f t="array" ref="Z59">IFERROR(IF(INDEX('Outcome Indicators - Section C'!E$30:E$91,MATCH('Print View'!$A59&amp;'Print View'!$Y$57,'Outcome Indicators - Section C'!$A$30:$A$91&amp;'Outcome Indicators - Section C'!$C$30:$C$91,0))&lt;&gt;0,INDEX('Outcome Indicators - Section C'!E$30:E$91,MATCH('Print View'!$A59&amp;'Print View'!$Y$57,'Outcome Indicators - Section C'!$A$30:$A$91&amp;'Outcome Indicators - Section C'!$C$30:$C$91,0)),""),"")</f>
        <v/>
      </c>
      <c r="AA59" s="253" t="str">
        <f t="array" ref="AA59">IFERROR(IF(INDEX('Outcome Indicators - Section C'!F$30:F$91,MATCH('Print View'!$A59&amp;'Print View'!$Y$57,'Outcome Indicators - Section C'!$A$30:$A$91&amp;'Outcome Indicators - Section C'!$C$30:$C$91,0))&lt;&gt;0,INDEX('Outcome Indicators - Section C'!F$30:F$91,MATCH('Print View'!$A59&amp;'Print View'!$Y$57,'Outcome Indicators - Section C'!$A$30:$A$91&amp;'Outcome Indicators - Section C'!$C$30:$C$91,0)),""),"")</f>
        <v/>
      </c>
      <c r="AB59" s="269" t="str">
        <f t="array" ref="AB59">IFERROR(IF(INDEX('Outcome Indicators - Section C'!G$30:G$91,MATCH('Print View'!$A59&amp;'Print View'!$Y$57,'Outcome Indicators - Section C'!$A$30:$A$91&amp;'Outcome Indicators - Section C'!$C$30:$C$91,0))&lt;&gt;0,INDEX('Outcome Indicators - Section C'!G$30:G$91,MATCH('Print View'!$A59&amp;'Print View'!$Y$57,'Outcome Indicators - Section C'!$A$30:$A$91&amp;'Outcome Indicators - Section C'!$C$30:$C$91,0)),""),"")</f>
        <v/>
      </c>
      <c r="AC59" s="174" t="str">
        <f t="array" ref="AC59">IFERROR(IF(INDEX('Outcome Indicators - Section C'!H$30:H$91,MATCH('Print View'!$A59&amp;'Print View'!$Y$57,'Outcome Indicators - Section C'!$A$30:$A$91&amp;'Outcome Indicators - Section C'!$C$30:$C$91,0))&lt;&gt;0,INDEX('Outcome Indicators - Section C'!H$30:H$91,MATCH('Print View'!$A59&amp;'Print View'!$Y$57,'Outcome Indicators - Section C'!$A$30:$A$91&amp;'Outcome Indicators - Section C'!$C$30:$C$91,0)),""),"")</f>
        <v/>
      </c>
      <c r="AD59" s="238" t="str">
        <f t="array" ref="AD59">IFERROR(IF(INDEX('Outcome Indicators - Section C'!D$30:D$91,MATCH('Print View'!$A59&amp;'Print View'!$AD$57,'Outcome Indicators - Section C'!$A$30:$A$91&amp;'Outcome Indicators - Section C'!$C$30:$C$91,0))&lt;&gt;0,INDEX('Outcome Indicators - Section C'!D$30:D$91,MATCH('Print View'!$A59&amp;'Print View'!$AD$57,'Outcome Indicators - Section C'!$A$30:$A$91&amp;'Outcome Indicators - Section C'!$C$30:$C$91,0)),""),"")</f>
        <v/>
      </c>
      <c r="AE59" s="239" t="str">
        <f t="array" ref="AE59">IFERROR(IF(INDEX('Outcome Indicators - Section C'!E$30:E$91,MATCH('Print View'!$A59&amp;'Print View'!$AD$57,'Outcome Indicators - Section C'!$A$30:$A$91&amp;'Outcome Indicators - Section C'!$C$30:$C$91,0))&lt;&gt;0,INDEX('Outcome Indicators - Section C'!E$30:E$91,MATCH('Print View'!$A59&amp;'Print View'!$AD$57,'Outcome Indicators - Section C'!$A$30:$A$91&amp;'Outcome Indicators - Section C'!$C$30:$C$91,0)),""),"")</f>
        <v/>
      </c>
      <c r="AF59" s="253" t="str">
        <f t="array" ref="AF59">IFERROR(IF(INDEX('Outcome Indicators - Section C'!F$30:F$91,MATCH('Print View'!$A59&amp;'Print View'!$AD$57,'Outcome Indicators - Section C'!$A$30:$A$91&amp;'Outcome Indicators - Section C'!$C$30:$C$91,0))&lt;&gt;0,INDEX('Outcome Indicators - Section C'!F$30:F$91,MATCH('Print View'!$A59&amp;'Print View'!$AD$57,'Outcome Indicators - Section C'!$A$30:$A$91&amp;'Outcome Indicators - Section C'!$C$30:$C$91,0)),""),"")</f>
        <v/>
      </c>
      <c r="AG59" s="269" t="str">
        <f t="array" ref="AG59">IFERROR(IF(INDEX('Outcome Indicators - Section C'!G$30:G$91,MATCH('Print View'!$A59&amp;'Print View'!$AD$57,'Outcome Indicators - Section C'!$A$30:$A$91&amp;'Outcome Indicators - Section C'!$C$30:$C$91,0))&lt;&gt;0,INDEX('Outcome Indicators - Section C'!G$30:G$91,MATCH('Print View'!$A59&amp;'Print View'!$AD$57,'Outcome Indicators - Section C'!$A$30:$A$91&amp;'Outcome Indicators - Section C'!$C$30:$C$91,0)),""),"")</f>
        <v/>
      </c>
      <c r="AH59" s="176" t="str">
        <f t="array" ref="AH59">IFERROR(IF(INDEX('Outcome Indicators - Section C'!H$30:H$91,MATCH('Print View'!$A59&amp;'Print View'!$AD$57,'Outcome Indicators - Section C'!$A$30:$A$91&amp;'Outcome Indicators - Section C'!$C$30:$C$91,0))&lt;&gt;0,INDEX('Outcome Indicators - Section C'!H$30:H$91,MATCH('Print View'!$A59&amp;'Print View'!$AD$57,'Outcome Indicators - Section C'!$A$30:$A$91&amp;'Outcome Indicators - Section C'!$C$30:$C$91,0)),""),"")</f>
        <v/>
      </c>
      <c r="AI59" s="198"/>
      <c r="AJ59" s="289" t="str">
        <f>IFERROR(IF(INDEX('Outcome Indicators - Section C'!P$10:P$26,MATCH('Print View'!$A59,'Outcome Indicators - Section C'!A$10:A$26,0))&lt;&gt;0,INDEX('Outcome Indicators - Section C'!P$10:P$26,MATCH('Print View'!$A59,'Outcome Indicators - Section C'!A$10:A$26,0)),""),"")</f>
        <v>Assuming population denominator 6.975 M in 2016</v>
      </c>
      <c r="AQ59" s="276"/>
      <c r="AR59" s="276"/>
    </row>
    <row r="60" spans="1:44" ht="240" x14ac:dyDescent="0.2">
      <c r="A60" s="171">
        <v>2</v>
      </c>
      <c r="B60" s="178" t="str">
        <f>IFERROR(IF(INDEX('Outcome Indicators - Section C'!B$10:B$26,MATCH('Print View'!$A60,'Outcome Indicators - Section C'!$A$10:$A$26,0))&lt;&gt;0,INDEX('Outcome Indicators - Section C'!B$10:B$26,MATCH('Print View'!$A60,'Outcome Indicators - Section C'!$A$10:$A$26,0)),""),"")</f>
        <v>TB O-2a: Treatment success rate of all forms of TB- bacteriologically confirmed plus clinically diagnosed, new and relapse cases</v>
      </c>
      <c r="C60" s="178" t="str">
        <f>IFERROR(IF(INDEX('Outcome Indicators - Section C'!C$10:C$26,MATCH('Print View'!$A60,'Outcome Indicators - Section C'!$A$10:$A$26,0))&lt;&gt;0,INDEX('Outcome Indicators - Section C'!C$10:C$26,MATCH('Print View'!$A60,'Outcome Indicators - Section C'!$A$10:$A$26,0)),""),"")</f>
        <v/>
      </c>
      <c r="D60" s="178" t="str">
        <f>IFERROR(IF(INDEX('Outcome Indicators - Section C'!D$10:D$26,MATCH('Print View'!$A60,'Outcome Indicators - Section C'!$A$10:$A$26,0))&lt;&gt;0,INDEX('Outcome Indicators - Section C'!D$10:D$26,MATCH('Print View'!$A60,'Outcome Indicators - Section C'!$A$10:$A$26,0)),""),"")</f>
        <v>87.7</v>
      </c>
      <c r="E60" s="178" t="str">
        <f>IFERROR(IF(INDEX('Outcome Indicators - Section C'!E$10:E$26,MATCH('Print View'!$A60,'Outcome Indicators - Section C'!$A$10:$A$26,0))&lt;&gt;0,INDEX('Outcome Indicators - Section C'!E$10:E$26,MATCH('Print View'!$A60,'Outcome Indicators - Section C'!$A$10:$A$26,0)),""),"")</f>
        <v>2015</v>
      </c>
      <c r="F60" s="178" t="str">
        <f>IFERROR(IF(INDEX('Outcome Indicators - Section C'!F$10:F$26,MATCH('Print View'!$A60,'Outcome Indicators - Section C'!$A$10:$A$26,0))&lt;&gt;0,INDEX('Outcome Indicators - Section C'!F$10:F$26,MATCH('Print View'!$A60,'Outcome Indicators - Section C'!$A$10:$A$26,0)),""),"")</f>
        <v>WHO Lao TB country profile 2016 for 2015 data</v>
      </c>
      <c r="G60" s="178" t="str">
        <f>IFERROR(IF(INDEX('Outcome Indicators - Section C'!G$10:G$26,MATCH('Print View'!$A60,'Outcome Indicators - Section C'!$A$10:$A$26,0))&lt;&gt;0,INDEX('Outcome Indicators - Section C'!G$10:G$26,MATCH('Print View'!$A60,'Outcome Indicators - Section C'!$A$10:$A$26,0)),""),"")</f>
        <v/>
      </c>
      <c r="H60" s="178" t="str">
        <f>IFERROR(IF(INDEX('Outcome Indicators - Section C'!H$10:H$26,MATCH('Print View'!$A60,'Outcome Indicators - Section C'!$A$10:$A$26,0))&lt;&gt;0,INDEX('Outcome Indicators - Section C'!H$10:H$26,MATCH('Print View'!$A60,'Outcome Indicators - Section C'!$A$10:$A$26,0)),""),"")</f>
        <v>Ministry of Health of the Lao People's Democratic Republic</v>
      </c>
      <c r="I60" s="199" t="str">
        <f>IFERROR(IF(INDEX('Outcome Indicators - Section C'!O$10:O$26,MATCH('Print View'!$A60,'Outcome Indicators - Section C'!$A$10:$A$26,0))&lt;&gt;0,INDEX('Outcome Indicators - Section C'!O$10:O$26,MATCH('Print View'!$A60,'Outcome Indicators - Section C'!$A$10:$A$26,0)),""),"")</f>
        <v>Lao (Peoples Democratic Republic)</v>
      </c>
      <c r="J60" s="263" t="str">
        <f t="array" ref="J60">IFERROR(IF(INDEX('Outcome Indicators - Section C'!D$30:D$91,MATCH('Print View'!$A60&amp;'Print View'!$J$57,'Outcome Indicators - Section C'!$A$30:$A$91&amp;'Outcome Indicators - Section C'!$C$30:$C$91,0))&lt;&gt;0,INDEX('Outcome Indicators - Section C'!D$30:D$91,MATCH('Print View'!$A60&amp;'Print View'!$J$57,'Outcome Indicators - Section C'!$A$30:$A$91&amp;'Outcome Indicators - Section C'!$C$30:$C$91,0)),""),"")</f>
        <v/>
      </c>
      <c r="K60" s="248" t="str">
        <f t="array" ref="K60">IFERROR(IF(INDEX('Outcome Indicators - Section C'!E$30:E$91,MATCH('Print View'!$A60&amp;'Print View'!$J$57,'Outcome Indicators - Section C'!$A$30:$A$91&amp;'Outcome Indicators - Section C'!$C$30:$C$91,0))&lt;&gt;0,INDEX('Outcome Indicators - Section C'!E$30:E$91,MATCH('Print View'!$A60&amp;'Print View'!$J$57,'Outcome Indicators - Section C'!$A$30:$A$91&amp;'Outcome Indicators - Section C'!$C$30:$C$91,0)),""),"")</f>
        <v/>
      </c>
      <c r="L60" s="256" t="str">
        <f t="array" ref="L60">IFERROR(IF(INDEX('Outcome Indicators - Section C'!F$30:F$91,MATCH('Print View'!$A60&amp;'Print View'!$J$57,'Outcome Indicators - Section C'!$A$30:$A$91&amp;'Outcome Indicators - Section C'!$C$30:$C$91,0))&lt;&gt;0,INDEX('Outcome Indicators - Section C'!F$30:F$91,MATCH('Print View'!$A60&amp;'Print View'!$J$57,'Outcome Indicators - Section C'!$A$30:$A$91&amp;'Outcome Indicators - Section C'!$C$30:$C$91,0)),""),"")</f>
        <v/>
      </c>
      <c r="M60" s="270" t="str">
        <f t="array" ref="M60">IFERROR(IF(INDEX('Outcome Indicators - Section C'!G$30:G$91,MATCH('Print View'!$A60&amp;'Print View'!$J$57,'Outcome Indicators - Section C'!$A$30:$A$91&amp;'Outcome Indicators - Section C'!$C$30:$C$91,0))&lt;&gt;0,INDEX('Outcome Indicators - Section C'!G$30:G$91,MATCH('Print View'!$A60&amp;'Print View'!$J$57,'Outcome Indicators - Section C'!$A$30:$A$91&amp;'Outcome Indicators - Section C'!$C$30:$C$91,0)),""),"")</f>
        <v/>
      </c>
      <c r="N60" s="180" t="str">
        <f t="array" ref="N60">IFERROR(IF(INDEX('Outcome Indicators - Section C'!H$30:H$91,MATCH('Print View'!$A60&amp;'Print View'!$J$57,'Outcome Indicators - Section C'!$A$30:$A$91&amp;'Outcome Indicators - Section C'!$C$30:$C$91,0))&lt;&gt;0,INDEX('Outcome Indicators - Section C'!H$30:H$91,MATCH('Print View'!$A60&amp;'Print View'!$J$57,'Outcome Indicators - Section C'!$A$30:$A$91&amp;'Outcome Indicators - Section C'!$C$30:$C$91,0)),""),"")</f>
        <v/>
      </c>
      <c r="O60" s="247" t="str">
        <f t="array" ref="O60">IFERROR(IF(INDEX('Outcome Indicators - Section C'!D$30:D$91,MATCH('Print View'!$A60&amp;'Print View'!$O$57,'Outcome Indicators - Section C'!$A$30:$A$91&amp;'Outcome Indicators - Section C'!$C$30:$C$91,0))&lt;&gt;0,INDEX('Outcome Indicators - Section C'!D$30:D$91,MATCH('Print View'!$A60&amp;'Print View'!$O$57,'Outcome Indicators - Section C'!$A$30:$A$91&amp;'Outcome Indicators - Section C'!$C$30:$C$91,0)),""),"")</f>
        <v/>
      </c>
      <c r="P60" s="248" t="str">
        <f t="array" ref="P60">IFERROR(IF(INDEX('Outcome Indicators - Section C'!E$30:E$91,MATCH('Print View'!$A60&amp;'Print View'!$O$57,'Outcome Indicators - Section C'!$A$30:$A$91&amp;'Outcome Indicators - Section C'!$C$30:$C$91,0))&lt;&gt;0,INDEX('Outcome Indicators - Section C'!E$30:E$91,MATCH('Print View'!$A60&amp;'Print View'!$O$57,'Outcome Indicators - Section C'!$A$30:$A$91&amp;'Outcome Indicators - Section C'!$C$30:$C$91,0)),""),"")</f>
        <v/>
      </c>
      <c r="Q60" s="256" t="str">
        <f t="array" ref="Q60">IFERROR(IF(INDEX('Outcome Indicators - Section C'!F$30:F$91,MATCH('Print View'!$A60&amp;'Print View'!$O$57,'Outcome Indicators - Section C'!$A$30:$A$91&amp;'Outcome Indicators - Section C'!$C$30:$C$91,0))&lt;&gt;0,INDEX('Outcome Indicators - Section C'!F$30:F$91,MATCH('Print View'!$A60&amp;'Print View'!$O$57,'Outcome Indicators - Section C'!$A$30:$A$91&amp;'Outcome Indicators - Section C'!$C$30:$C$91,0)),""),"")</f>
        <v/>
      </c>
      <c r="R60" s="270" t="str">
        <f t="array" ref="R60">IFERROR(IF(INDEX('Outcome Indicators - Section C'!G$30:G$91,MATCH('Print View'!$A60&amp;'Print View'!$O$57,'Outcome Indicators - Section C'!$A$30:$A$91&amp;'Outcome Indicators - Section C'!$C$30:$C$91,0))&lt;&gt;0,INDEX('Outcome Indicators - Section C'!G$30:G$91,MATCH('Print View'!$A60&amp;'Print View'!$O$57,'Outcome Indicators - Section C'!$A$30:$A$91&amp;'Outcome Indicators - Section C'!$C$30:$C$91,0)),""),"")</f>
        <v/>
      </c>
      <c r="S60" s="179" t="str">
        <f t="array" ref="S60">IFERROR(IF(INDEX('Outcome Indicators - Section C'!H$30:H$91,MATCH('Print View'!$A60&amp;'Print View'!$O$57,'Outcome Indicators - Section C'!$A$30:$A$91&amp;'Outcome Indicators - Section C'!$C$30:$C$91,0))&lt;&gt;0,INDEX('Outcome Indicators - Section C'!H$30:H$91,MATCH('Print View'!$A60&amp;'Print View'!$O$57,'Outcome Indicators - Section C'!$A$30:$A$91&amp;'Outcome Indicators - Section C'!$C$30:$C$91,0)),""),"")</f>
        <v/>
      </c>
      <c r="T60" s="247" t="str">
        <f t="array" ref="T60">IFERROR(IF(INDEX('Outcome Indicators - Section C'!D$30:D$91,MATCH('Print View'!$A60&amp;'Print View'!$T$57,'Outcome Indicators - Section C'!$A$30:$A$91&amp;'Outcome Indicators - Section C'!$C$30:$C$91,0))&lt;&gt;0,INDEX('Outcome Indicators - Section C'!D$30:D$91,MATCH('Print View'!$A60&amp;'Print View'!$T$57,'Outcome Indicators - Section C'!$A$30:$A$91&amp;'Outcome Indicators - Section C'!$C$30:$C$91,0)),""),"")</f>
        <v/>
      </c>
      <c r="U60" s="248" t="str">
        <f t="array" ref="U60">IFERROR(IF(INDEX('Outcome Indicators - Section C'!E$30:E$91,MATCH('Print View'!$A60&amp;'Print View'!$T$57,'Outcome Indicators - Section C'!$A$30:$A$91&amp;'Outcome Indicators - Section C'!$C$30:$C$91,0))&lt;&gt;0,INDEX('Outcome Indicators - Section C'!E$30:E$91,MATCH('Print View'!$A60&amp;'Print View'!$T$57,'Outcome Indicators - Section C'!$A$30:$A$91&amp;'Outcome Indicators - Section C'!$C$30:$C$91,0)),""),"")</f>
        <v/>
      </c>
      <c r="V60" s="256" t="str">
        <f t="array" ref="V60">IFERROR(IF(INDEX('Outcome Indicators - Section C'!F$30:F$91,MATCH('Print View'!$A60&amp;'Print View'!$T$57,'Outcome Indicators - Section C'!$A$30:$A$91&amp;'Outcome Indicators - Section C'!$C$30:$C$91,0))&lt;&gt;0,INDEX('Outcome Indicators - Section C'!F$30:F$91,MATCH('Print View'!$A60&amp;'Print View'!$T$57,'Outcome Indicators - Section C'!$A$30:$A$91&amp;'Outcome Indicators - Section C'!$C$30:$C$91,0)),""),"")</f>
        <v/>
      </c>
      <c r="W60" s="270" t="str">
        <f t="array" ref="W60">IFERROR(IF(INDEX('Outcome Indicators - Section C'!G$30:G$91,MATCH('Print View'!$A60&amp;'Print View'!$T$57,'Outcome Indicators - Section C'!$A$30:$A$91&amp;'Outcome Indicators - Section C'!$C$30:$C$91,0))&lt;&gt;0,INDEX('Outcome Indicators - Section C'!G$30:G$91,MATCH('Print View'!$A60&amp;'Print View'!$T$57,'Outcome Indicators - Section C'!$A$30:$A$91&amp;'Outcome Indicators - Section C'!$C$30:$C$91,0)),""),"")</f>
        <v/>
      </c>
      <c r="X60" s="180" t="str">
        <f t="array" ref="X60">IFERROR(IF(INDEX('Outcome Indicators - Section C'!H$30:H$91,MATCH('Print View'!$A60&amp;'Print View'!$T$57,'Outcome Indicators - Section C'!$A$30:$A$91&amp;'Outcome Indicators - Section C'!$C$30:$C$91,0))&lt;&gt;0,INDEX('Outcome Indicators - Section C'!H$30:H$91,MATCH('Print View'!$A60&amp;'Print View'!$T$57,'Outcome Indicators - Section C'!$A$30:$A$91&amp;'Outcome Indicators - Section C'!$C$30:$C$91,0)),""),"")</f>
        <v/>
      </c>
      <c r="Y60" s="247" t="str">
        <f t="array" ref="Y60">IFERROR(IF(INDEX('Outcome Indicators - Section C'!D$30:D$91,MATCH('Print View'!$A60&amp;'Print View'!$Y$57,'Outcome Indicators - Section C'!$A$30:$A$91&amp;'Outcome Indicators - Section C'!$C$30:$C$91,0))&lt;&gt;0,INDEX('Outcome Indicators - Section C'!D$30:D$91,MATCH('Print View'!$A60&amp;'Print View'!$Y$57,'Outcome Indicators - Section C'!$A$30:$A$91&amp;'Outcome Indicators - Section C'!$C$30:$C$91,0)),""),"")</f>
        <v/>
      </c>
      <c r="Z60" s="248" t="str">
        <f t="array" ref="Z60">IFERROR(IF(INDEX('Outcome Indicators - Section C'!E$30:E$91,MATCH('Print View'!$A60&amp;'Print View'!$Y$57,'Outcome Indicators - Section C'!$A$30:$A$91&amp;'Outcome Indicators - Section C'!$C$30:$C$91,0))&lt;&gt;0,INDEX('Outcome Indicators - Section C'!E$30:E$91,MATCH('Print View'!$A60&amp;'Print View'!$Y$57,'Outcome Indicators - Section C'!$A$30:$A$91&amp;'Outcome Indicators - Section C'!$C$30:$C$91,0)),""),"")</f>
        <v/>
      </c>
      <c r="AA60" s="256" t="str">
        <f t="array" ref="AA60">IFERROR(IF(INDEX('Outcome Indicators - Section C'!F$30:F$91,MATCH('Print View'!$A60&amp;'Print View'!$Y$57,'Outcome Indicators - Section C'!$A$30:$A$91&amp;'Outcome Indicators - Section C'!$C$30:$C$91,0))&lt;&gt;0,INDEX('Outcome Indicators - Section C'!F$30:F$91,MATCH('Print View'!$A60&amp;'Print View'!$Y$57,'Outcome Indicators - Section C'!$A$30:$A$91&amp;'Outcome Indicators - Section C'!$C$30:$C$91,0)),""),"")</f>
        <v/>
      </c>
      <c r="AB60" s="270" t="str">
        <f t="array" ref="AB60">IFERROR(IF(INDEX('Outcome Indicators - Section C'!G$30:G$91,MATCH('Print View'!$A60&amp;'Print View'!$Y$57,'Outcome Indicators - Section C'!$A$30:$A$91&amp;'Outcome Indicators - Section C'!$C$30:$C$91,0))&lt;&gt;0,INDEX('Outcome Indicators - Section C'!G$30:G$91,MATCH('Print View'!$A60&amp;'Print View'!$Y$57,'Outcome Indicators - Section C'!$A$30:$A$91&amp;'Outcome Indicators - Section C'!$C$30:$C$91,0)),""),"")</f>
        <v/>
      </c>
      <c r="AC60" s="180" t="str">
        <f t="array" ref="AC60">IFERROR(IF(INDEX('Outcome Indicators - Section C'!H$30:H$91,MATCH('Print View'!$A60&amp;'Print View'!$Y$57,'Outcome Indicators - Section C'!$A$30:$A$91&amp;'Outcome Indicators - Section C'!$C$30:$C$91,0))&lt;&gt;0,INDEX('Outcome Indicators - Section C'!H$30:H$91,MATCH('Print View'!$A60&amp;'Print View'!$Y$57,'Outcome Indicators - Section C'!$A$30:$A$91&amp;'Outcome Indicators - Section C'!$C$30:$C$91,0)),""),"")</f>
        <v/>
      </c>
      <c r="AD60" s="263" t="str">
        <f t="array" ref="AD60">IFERROR(IF(INDEX('Outcome Indicators - Section C'!D$30:D$91,MATCH('Print View'!$A60&amp;'Print View'!$AD$57,'Outcome Indicators - Section C'!$A$30:$A$91&amp;'Outcome Indicators - Section C'!$C$30:$C$91,0))&lt;&gt;0,INDEX('Outcome Indicators - Section C'!D$30:D$91,MATCH('Print View'!$A60&amp;'Print View'!$AD$57,'Outcome Indicators - Section C'!$A$30:$A$91&amp;'Outcome Indicators - Section C'!$C$30:$C$91,0)),""),"")</f>
        <v/>
      </c>
      <c r="AE60" s="248" t="str">
        <f t="array" ref="AE60">IFERROR(IF(INDEX('Outcome Indicators - Section C'!E$30:E$91,MATCH('Print View'!$A60&amp;'Print View'!$AD$57,'Outcome Indicators - Section C'!$A$30:$A$91&amp;'Outcome Indicators - Section C'!$C$30:$C$91,0))&lt;&gt;0,INDEX('Outcome Indicators - Section C'!E$30:E$91,MATCH('Print View'!$A60&amp;'Print View'!$AD$57,'Outcome Indicators - Section C'!$A$30:$A$91&amp;'Outcome Indicators - Section C'!$C$30:$C$91,0)),""),"")</f>
        <v/>
      </c>
      <c r="AF60" s="256" t="str">
        <f t="array" ref="AF60">IFERROR(IF(INDEX('Outcome Indicators - Section C'!F$30:F$91,MATCH('Print View'!$A60&amp;'Print View'!$AD$57,'Outcome Indicators - Section C'!$A$30:$A$91&amp;'Outcome Indicators - Section C'!$C$30:$C$91,0))&lt;&gt;0,INDEX('Outcome Indicators - Section C'!F$30:F$91,MATCH('Print View'!$A60&amp;'Print View'!$AD$57,'Outcome Indicators - Section C'!$A$30:$A$91&amp;'Outcome Indicators - Section C'!$C$30:$C$91,0)),""),"")</f>
        <v/>
      </c>
      <c r="AG60" s="270" t="str">
        <f t="array" ref="AG60">IFERROR(IF(INDEX('Outcome Indicators - Section C'!G$30:G$91,MATCH('Print View'!$A60&amp;'Print View'!$AD$57,'Outcome Indicators - Section C'!$A$30:$A$91&amp;'Outcome Indicators - Section C'!$C$30:$C$91,0))&lt;&gt;0,INDEX('Outcome Indicators - Section C'!G$30:G$91,MATCH('Print View'!$A60&amp;'Print View'!$AD$57,'Outcome Indicators - Section C'!$A$30:$A$91&amp;'Outcome Indicators - Section C'!$C$30:$C$91,0)),""),"")</f>
        <v/>
      </c>
      <c r="AH60" s="183" t="str">
        <f t="array" ref="AH60">IFERROR(IF(INDEX('Outcome Indicators - Section C'!H$30:H$91,MATCH('Print View'!$A60&amp;'Print View'!$AD$57,'Outcome Indicators - Section C'!$A$30:$A$91&amp;'Outcome Indicators - Section C'!$C$30:$C$91,0))&lt;&gt;0,INDEX('Outcome Indicators - Section C'!H$30:H$91,MATCH('Print View'!$A60&amp;'Print View'!$AD$57,'Outcome Indicators - Section C'!$A$30:$A$91&amp;'Outcome Indicators - Section C'!$C$30:$C$91,0)),""),"")</f>
        <v/>
      </c>
      <c r="AI60" s="198"/>
      <c r="AJ60" s="290" t="str">
        <f>IFERROR(IF(INDEX('Outcome Indicators - Section C'!P$10:P$26,MATCH('Print View'!$A60,'Outcome Indicators - Section C'!A$10:A$26,0))&lt;&gt;0,INDEX('Outcome Indicators - Section C'!P$10:P$26,MATCH('Print View'!$A60,'Outcome Indicators - Section C'!A$10:A$26,0)),""),"")</f>
        <v>http://www.who.int/tb/country/data/profiles/en/</v>
      </c>
      <c r="AQ60" s="276"/>
      <c r="AR60" s="276"/>
    </row>
    <row r="61" spans="1:44" ht="409" x14ac:dyDescent="0.2">
      <c r="A61" s="212">
        <v>3</v>
      </c>
      <c r="B61" s="172" t="str">
        <f>IFERROR(IF(INDEX('Outcome Indicators - Section C'!B$10:B$26,MATCH('Print View'!$A61,'Outcome Indicators - Section C'!$A$10:$A$26,0))&lt;&gt;0,INDEX('Outcome Indicators - Section C'!B$10:B$26,MATCH('Print View'!$A61,'Outcome Indicators - Section C'!$A$10:$A$26,0)),""),"")</f>
        <v>TB O-5(M): TB treatment coverage: Percentage of new and relapse cases that were notified and treated among the estimated number of incident TB cases in the same year (all form of TB - bacteriologically confirmed plus clinically diagnosed)</v>
      </c>
      <c r="C61" s="172" t="str">
        <f>IFERROR(IF(INDEX('Outcome Indicators - Section C'!C$10:C$26,MATCH('Print View'!$A61,'Outcome Indicators - Section C'!$A$10:$A$26,0))&lt;&gt;0,INDEX('Outcome Indicators - Section C'!C$10:C$26,MATCH('Print View'!$A61,'Outcome Indicators - Section C'!$A$10:$A$26,0)),""),"")</f>
        <v/>
      </c>
      <c r="D61" s="172" t="str">
        <f>IFERROR(IF(INDEX('Outcome Indicators - Section C'!D$10:D$26,MATCH('Print View'!$A61,'Outcome Indicators - Section C'!$A$10:$A$26,0))&lt;&gt;0,INDEX('Outcome Indicators - Section C'!D$10:D$26,MATCH('Print View'!$A61,'Outcome Indicators - Section C'!$A$10:$A$26,0)),""),"")</f>
        <v>40.6%</v>
      </c>
      <c r="E61" s="172" t="str">
        <f>IFERROR(IF(INDEX('Outcome Indicators - Section C'!E$10:E$26,MATCH('Print View'!$A61,'Outcome Indicators - Section C'!$A$10:$A$26,0))&lt;&gt;0,INDEX('Outcome Indicators - Section C'!E$10:E$26,MATCH('Print View'!$A61,'Outcome Indicators - Section C'!$A$10:$A$26,0)),""),"")</f>
        <v>2016</v>
      </c>
      <c r="F61" s="172" t="str">
        <f>IFERROR(IF(INDEX('Outcome Indicators - Section C'!F$10:F$26,MATCH('Print View'!$A61,'Outcome Indicators - Section C'!$A$10:$A$26,0))&lt;&gt;0,INDEX('Outcome Indicators - Section C'!F$10:F$26,MATCH('Print View'!$A61,'Outcome Indicators - Section C'!$A$10:$A$26,0)),""),"")</f>
        <v>NTC data 2016</v>
      </c>
      <c r="G61" s="172" t="str">
        <f>IFERROR(IF(INDEX('Outcome Indicators - Section C'!G$10:G$26,MATCH('Print View'!$A61,'Outcome Indicators - Section C'!$A$10:$A$26,0))&lt;&gt;0,INDEX('Outcome Indicators - Section C'!G$10:G$26,MATCH('Print View'!$A61,'Outcome Indicators - Section C'!$A$10:$A$26,0)),""),"")</f>
        <v/>
      </c>
      <c r="H61" s="172" t="str">
        <f>IFERROR(IF(INDEX('Outcome Indicators - Section C'!H$10:H$26,MATCH('Print View'!$A61,'Outcome Indicators - Section C'!$A$10:$A$26,0))&lt;&gt;0,INDEX('Outcome Indicators - Section C'!H$10:H$26,MATCH('Print View'!$A61,'Outcome Indicators - Section C'!$A$10:$A$26,0)),""),"")</f>
        <v>Ministry of Health of the Lao People's Democratic Republic</v>
      </c>
      <c r="I61" s="197" t="str">
        <f>IFERROR(IF(INDEX('Outcome Indicators - Section C'!O$10:O$26,MATCH('Print View'!$A61,'Outcome Indicators - Section C'!$A$10:$A$26,0))&lt;&gt;0,INDEX('Outcome Indicators - Section C'!O$10:O$26,MATCH('Print View'!$A61,'Outcome Indicators - Section C'!$A$10:$A$26,0)),""),"")</f>
        <v>Lao (Peoples Democratic Republic)</v>
      </c>
      <c r="J61" s="264" t="str">
        <f t="array" ref="J61">IFERROR(IF(INDEX('Outcome Indicators - Section C'!D$30:D$91,MATCH('Print View'!$A61&amp;'Print View'!$J$57,'Outcome Indicators - Section C'!$A$30:$A$91&amp;'Outcome Indicators - Section C'!$C$30:$C$91,0))&lt;&gt;0,INDEX('Outcome Indicators - Section C'!D$30:D$91,MATCH('Print View'!$A61&amp;'Print View'!$J$57,'Outcome Indicators - Section C'!$A$30:$A$91&amp;'Outcome Indicators - Section C'!$C$30:$C$91,0)),""),"")</f>
        <v/>
      </c>
      <c r="K61" s="250" t="str">
        <f t="array" ref="K61">IFERROR(IF(INDEX('Outcome Indicators - Section C'!E$30:E$91,MATCH('Print View'!$A61&amp;'Print View'!$J$57,'Outcome Indicators - Section C'!$A$30:$A$91&amp;'Outcome Indicators - Section C'!$C$30:$C$91,0))&lt;&gt;0,INDEX('Outcome Indicators - Section C'!E$30:E$91,MATCH('Print View'!$A61&amp;'Print View'!$J$57,'Outcome Indicators - Section C'!$A$30:$A$91&amp;'Outcome Indicators - Section C'!$C$30:$C$91,0)),""),"")</f>
        <v/>
      </c>
      <c r="L61" s="257" t="str">
        <f t="array" ref="L61">IFERROR(IF(INDEX('Outcome Indicators - Section C'!F$30:F$91,MATCH('Print View'!$A61&amp;'Print View'!$J$57,'Outcome Indicators - Section C'!$A$30:$A$91&amp;'Outcome Indicators - Section C'!$C$30:$C$91,0))&lt;&gt;0,INDEX('Outcome Indicators - Section C'!F$30:F$91,MATCH('Print View'!$A61&amp;'Print View'!$J$57,'Outcome Indicators - Section C'!$A$30:$A$91&amp;'Outcome Indicators - Section C'!$C$30:$C$91,0)),""),"")</f>
        <v/>
      </c>
      <c r="M61" s="271" t="str">
        <f t="array" ref="M61">IFERROR(IF(INDEX('Outcome Indicators - Section C'!G$30:G$91,MATCH('Print View'!$A61&amp;'Print View'!$J$57,'Outcome Indicators - Section C'!$A$30:$A$91&amp;'Outcome Indicators - Section C'!$C$30:$C$91,0))&lt;&gt;0,INDEX('Outcome Indicators - Section C'!G$30:G$91,MATCH('Print View'!$A61&amp;'Print View'!$J$57,'Outcome Indicators - Section C'!$A$30:$A$91&amp;'Outcome Indicators - Section C'!$C$30:$C$91,0)),""),"")</f>
        <v/>
      </c>
      <c r="N61" s="185" t="str">
        <f t="array" ref="N61">IFERROR(IF(INDEX('Outcome Indicators - Section C'!H$30:H$91,MATCH('Print View'!$A61&amp;'Print View'!$J$57,'Outcome Indicators - Section C'!$A$30:$A$91&amp;'Outcome Indicators - Section C'!$C$30:$C$91,0))&lt;&gt;0,INDEX('Outcome Indicators - Section C'!H$30:H$91,MATCH('Print View'!$A61&amp;'Print View'!$J$57,'Outcome Indicators - Section C'!$A$30:$A$91&amp;'Outcome Indicators - Section C'!$C$30:$C$91,0)),""),"")</f>
        <v/>
      </c>
      <c r="O61" s="249" t="str">
        <f t="array" ref="O61">IFERROR(IF(INDEX('Outcome Indicators - Section C'!D$30:D$91,MATCH('Print View'!$A61&amp;'Print View'!$O$57,'Outcome Indicators - Section C'!$A$30:$A$91&amp;'Outcome Indicators - Section C'!$C$30:$C$91,0))&lt;&gt;0,INDEX('Outcome Indicators - Section C'!D$30:D$91,MATCH('Print View'!$A61&amp;'Print View'!$O$57,'Outcome Indicators - Section C'!$A$30:$A$91&amp;'Outcome Indicators - Section C'!$C$30:$C$91,0)),""),"")</f>
        <v/>
      </c>
      <c r="P61" s="250" t="str">
        <f t="array" ref="P61">IFERROR(IF(INDEX('Outcome Indicators - Section C'!E$30:E$91,MATCH('Print View'!$A61&amp;'Print View'!$O$57,'Outcome Indicators - Section C'!$A$30:$A$91&amp;'Outcome Indicators - Section C'!$C$30:$C$91,0))&lt;&gt;0,INDEX('Outcome Indicators - Section C'!E$30:E$91,MATCH('Print View'!$A61&amp;'Print View'!$O$57,'Outcome Indicators - Section C'!$A$30:$A$91&amp;'Outcome Indicators - Section C'!$C$30:$C$91,0)),""),"")</f>
        <v/>
      </c>
      <c r="Q61" s="257" t="str">
        <f t="array" ref="Q61">IFERROR(IF(INDEX('Outcome Indicators - Section C'!F$30:F$91,MATCH('Print View'!$A61&amp;'Print View'!$O$57,'Outcome Indicators - Section C'!$A$30:$A$91&amp;'Outcome Indicators - Section C'!$C$30:$C$91,0))&lt;&gt;0,INDEX('Outcome Indicators - Section C'!F$30:F$91,MATCH('Print View'!$A61&amp;'Print View'!$O$57,'Outcome Indicators - Section C'!$A$30:$A$91&amp;'Outcome Indicators - Section C'!$C$30:$C$91,0)),""),"")</f>
        <v/>
      </c>
      <c r="R61" s="271" t="str">
        <f t="array" ref="R61">IFERROR(IF(INDEX('Outcome Indicators - Section C'!G$30:G$91,MATCH('Print View'!$A61&amp;'Print View'!$O$57,'Outcome Indicators - Section C'!$A$30:$A$91&amp;'Outcome Indicators - Section C'!$C$30:$C$91,0))&lt;&gt;0,INDEX('Outcome Indicators - Section C'!G$30:G$91,MATCH('Print View'!$A61&amp;'Print View'!$O$57,'Outcome Indicators - Section C'!$A$30:$A$91&amp;'Outcome Indicators - Section C'!$C$30:$C$91,0)),""),"")</f>
        <v/>
      </c>
      <c r="S61" s="184" t="str">
        <f t="array" ref="S61">IFERROR(IF(INDEX('Outcome Indicators - Section C'!H$30:H$91,MATCH('Print View'!$A61&amp;'Print View'!$O$57,'Outcome Indicators - Section C'!$A$30:$A$91&amp;'Outcome Indicators - Section C'!$C$30:$C$91,0))&lt;&gt;0,INDEX('Outcome Indicators - Section C'!H$30:H$91,MATCH('Print View'!$A61&amp;'Print View'!$O$57,'Outcome Indicators - Section C'!$A$30:$A$91&amp;'Outcome Indicators - Section C'!$C$30:$C$91,0)),""),"")</f>
        <v/>
      </c>
      <c r="T61" s="249" t="str">
        <f t="array" ref="T61">IFERROR(IF(INDEX('Outcome Indicators - Section C'!D$30:D$91,MATCH('Print View'!$A61&amp;'Print View'!$T$57,'Outcome Indicators - Section C'!$A$30:$A$91&amp;'Outcome Indicators - Section C'!$C$30:$C$91,0))&lt;&gt;0,INDEX('Outcome Indicators - Section C'!D$30:D$91,MATCH('Print View'!$A61&amp;'Print View'!$T$57,'Outcome Indicators - Section C'!$A$30:$A$91&amp;'Outcome Indicators - Section C'!$C$30:$C$91,0)),""),"")</f>
        <v/>
      </c>
      <c r="U61" s="250" t="str">
        <f t="array" ref="U61">IFERROR(IF(INDEX('Outcome Indicators - Section C'!E$30:E$91,MATCH('Print View'!$A61&amp;'Print View'!$T$57,'Outcome Indicators - Section C'!$A$30:$A$91&amp;'Outcome Indicators - Section C'!$C$30:$C$91,0))&lt;&gt;0,INDEX('Outcome Indicators - Section C'!E$30:E$91,MATCH('Print View'!$A61&amp;'Print View'!$T$57,'Outcome Indicators - Section C'!$A$30:$A$91&amp;'Outcome Indicators - Section C'!$C$30:$C$91,0)),""),"")</f>
        <v/>
      </c>
      <c r="V61" s="257" t="str">
        <f t="array" ref="V61">IFERROR(IF(INDEX('Outcome Indicators - Section C'!F$30:F$91,MATCH('Print View'!$A61&amp;'Print View'!$T$57,'Outcome Indicators - Section C'!$A$30:$A$91&amp;'Outcome Indicators - Section C'!$C$30:$C$91,0))&lt;&gt;0,INDEX('Outcome Indicators - Section C'!F$30:F$91,MATCH('Print View'!$A61&amp;'Print View'!$T$57,'Outcome Indicators - Section C'!$A$30:$A$91&amp;'Outcome Indicators - Section C'!$C$30:$C$91,0)),""),"")</f>
        <v/>
      </c>
      <c r="W61" s="271" t="str">
        <f t="array" ref="W61">IFERROR(IF(INDEX('Outcome Indicators - Section C'!G$30:G$91,MATCH('Print View'!$A61&amp;'Print View'!$T$57,'Outcome Indicators - Section C'!$A$30:$A$91&amp;'Outcome Indicators - Section C'!$C$30:$C$91,0))&lt;&gt;0,INDEX('Outcome Indicators - Section C'!G$30:G$91,MATCH('Print View'!$A61&amp;'Print View'!$T$57,'Outcome Indicators - Section C'!$A$30:$A$91&amp;'Outcome Indicators - Section C'!$C$30:$C$91,0)),""),"")</f>
        <v/>
      </c>
      <c r="X61" s="185" t="str">
        <f t="array" ref="X61">IFERROR(IF(INDEX('Outcome Indicators - Section C'!H$30:H$91,MATCH('Print View'!$A61&amp;'Print View'!$T$57,'Outcome Indicators - Section C'!$A$30:$A$91&amp;'Outcome Indicators - Section C'!$C$30:$C$91,0))&lt;&gt;0,INDEX('Outcome Indicators - Section C'!H$30:H$91,MATCH('Print View'!$A61&amp;'Print View'!$T$57,'Outcome Indicators - Section C'!$A$30:$A$91&amp;'Outcome Indicators - Section C'!$C$30:$C$91,0)),""),"")</f>
        <v/>
      </c>
      <c r="Y61" s="249" t="str">
        <f t="array" ref="Y61">IFERROR(IF(INDEX('Outcome Indicators - Section C'!D$30:D$91,MATCH('Print View'!$A61&amp;'Print View'!$Y$57,'Outcome Indicators - Section C'!$A$30:$A$91&amp;'Outcome Indicators - Section C'!$C$30:$C$91,0))&lt;&gt;0,INDEX('Outcome Indicators - Section C'!D$30:D$91,MATCH('Print View'!$A61&amp;'Print View'!$Y$57,'Outcome Indicators - Section C'!$A$30:$A$91&amp;'Outcome Indicators - Section C'!$C$30:$C$91,0)),""),"")</f>
        <v/>
      </c>
      <c r="Z61" s="250" t="str">
        <f t="array" ref="Z61">IFERROR(IF(INDEX('Outcome Indicators - Section C'!E$30:E$91,MATCH('Print View'!$A61&amp;'Print View'!$Y$57,'Outcome Indicators - Section C'!$A$30:$A$91&amp;'Outcome Indicators - Section C'!$C$30:$C$91,0))&lt;&gt;0,INDEX('Outcome Indicators - Section C'!E$30:E$91,MATCH('Print View'!$A61&amp;'Print View'!$Y$57,'Outcome Indicators - Section C'!$A$30:$A$91&amp;'Outcome Indicators - Section C'!$C$30:$C$91,0)),""),"")</f>
        <v/>
      </c>
      <c r="AA61" s="257" t="str">
        <f t="array" ref="AA61">IFERROR(IF(INDEX('Outcome Indicators - Section C'!F$30:F$91,MATCH('Print View'!$A61&amp;'Print View'!$Y$57,'Outcome Indicators - Section C'!$A$30:$A$91&amp;'Outcome Indicators - Section C'!$C$30:$C$91,0))&lt;&gt;0,INDEX('Outcome Indicators - Section C'!F$30:F$91,MATCH('Print View'!$A61&amp;'Print View'!$Y$57,'Outcome Indicators - Section C'!$A$30:$A$91&amp;'Outcome Indicators - Section C'!$C$30:$C$91,0)),""),"")</f>
        <v/>
      </c>
      <c r="AB61" s="271" t="str">
        <f t="array" ref="AB61">IFERROR(IF(INDEX('Outcome Indicators - Section C'!G$30:G$91,MATCH('Print View'!$A61&amp;'Print View'!$Y$57,'Outcome Indicators - Section C'!$A$30:$A$91&amp;'Outcome Indicators - Section C'!$C$30:$C$91,0))&lt;&gt;0,INDEX('Outcome Indicators - Section C'!G$30:G$91,MATCH('Print View'!$A61&amp;'Print View'!$Y$57,'Outcome Indicators - Section C'!$A$30:$A$91&amp;'Outcome Indicators - Section C'!$C$30:$C$91,0)),""),"")</f>
        <v/>
      </c>
      <c r="AC61" s="185" t="str">
        <f t="array" ref="AC61">IFERROR(IF(INDEX('Outcome Indicators - Section C'!H$30:H$91,MATCH('Print View'!$A61&amp;'Print View'!$Y$57,'Outcome Indicators - Section C'!$A$30:$A$91&amp;'Outcome Indicators - Section C'!$C$30:$C$91,0))&lt;&gt;0,INDEX('Outcome Indicators - Section C'!H$30:H$91,MATCH('Print View'!$A61&amp;'Print View'!$Y$57,'Outcome Indicators - Section C'!$A$30:$A$91&amp;'Outcome Indicators - Section C'!$C$30:$C$91,0)),""),"")</f>
        <v/>
      </c>
      <c r="AD61" s="264" t="str">
        <f t="array" ref="AD61">IFERROR(IF(INDEX('Outcome Indicators - Section C'!D$30:D$91,MATCH('Print View'!$A61&amp;'Print View'!$AD$57,'Outcome Indicators - Section C'!$A$30:$A$91&amp;'Outcome Indicators - Section C'!$C$30:$C$91,0))&lt;&gt;0,INDEX('Outcome Indicators - Section C'!D$30:D$91,MATCH('Print View'!$A61&amp;'Print View'!$AD$57,'Outcome Indicators - Section C'!$A$30:$A$91&amp;'Outcome Indicators - Section C'!$C$30:$C$91,0)),""),"")</f>
        <v/>
      </c>
      <c r="AE61" s="250" t="str">
        <f t="array" ref="AE61">IFERROR(IF(INDEX('Outcome Indicators - Section C'!E$30:E$91,MATCH('Print View'!$A61&amp;'Print View'!$AD$57,'Outcome Indicators - Section C'!$A$30:$A$91&amp;'Outcome Indicators - Section C'!$C$30:$C$91,0))&lt;&gt;0,INDEX('Outcome Indicators - Section C'!E$30:E$91,MATCH('Print View'!$A61&amp;'Print View'!$AD$57,'Outcome Indicators - Section C'!$A$30:$A$91&amp;'Outcome Indicators - Section C'!$C$30:$C$91,0)),""),"")</f>
        <v/>
      </c>
      <c r="AF61" s="257" t="str">
        <f t="array" ref="AF61">IFERROR(IF(INDEX('Outcome Indicators - Section C'!F$30:F$91,MATCH('Print View'!$A61&amp;'Print View'!$AD$57,'Outcome Indicators - Section C'!$A$30:$A$91&amp;'Outcome Indicators - Section C'!$C$30:$C$91,0))&lt;&gt;0,INDEX('Outcome Indicators - Section C'!F$30:F$91,MATCH('Print View'!$A61&amp;'Print View'!$AD$57,'Outcome Indicators - Section C'!$A$30:$A$91&amp;'Outcome Indicators - Section C'!$C$30:$C$91,0)),""),"")</f>
        <v/>
      </c>
      <c r="AG61" s="271" t="str">
        <f t="array" ref="AG61">IFERROR(IF(INDEX('Outcome Indicators - Section C'!G$30:G$91,MATCH('Print View'!$A61&amp;'Print View'!$AD$57,'Outcome Indicators - Section C'!$A$30:$A$91&amp;'Outcome Indicators - Section C'!$C$30:$C$91,0))&lt;&gt;0,INDEX('Outcome Indicators - Section C'!G$30:G$91,MATCH('Print View'!$A61&amp;'Print View'!$AD$57,'Outcome Indicators - Section C'!$A$30:$A$91&amp;'Outcome Indicators - Section C'!$C$30:$C$91,0)),""),"")</f>
        <v/>
      </c>
      <c r="AH61" s="188" t="str">
        <f t="array" ref="AH61">IFERROR(IF(INDEX('Outcome Indicators - Section C'!H$30:H$91,MATCH('Print View'!$A61&amp;'Print View'!$AD$57,'Outcome Indicators - Section C'!$A$30:$A$91&amp;'Outcome Indicators - Section C'!$C$30:$C$91,0))&lt;&gt;0,INDEX('Outcome Indicators - Section C'!H$30:H$91,MATCH('Print View'!$A61&amp;'Print View'!$AD$57,'Outcome Indicators - Section C'!$A$30:$A$91&amp;'Outcome Indicators - Section C'!$C$30:$C$91,0)),""),"")</f>
        <v/>
      </c>
      <c r="AI61" s="198"/>
      <c r="AJ61" s="289" t="str">
        <f>IFERROR(IF(INDEX('Outcome Indicators - Section C'!P$10:P$26,MATCH('Print View'!$A61,'Outcome Indicators - Section C'!A$10:A$26,0))&lt;&gt;0,INDEX('Outcome Indicators - Section C'!P$10:P$26,MATCH('Print View'!$A61,'Outcome Indicators - Section C'!A$10:A$26,0)),""),"")</f>
        <v>Numerator is the case notification rate (TB O1a) 71/100,000_x000D_Denominator 175/100,000 is the projection in 2016 of 2015 WHO estimated incidence 182/100,000 (4% decrease per year)</v>
      </c>
      <c r="AQ61" s="276"/>
      <c r="AR61" s="276"/>
    </row>
    <row r="62" spans="1:44" ht="390" x14ac:dyDescent="0.2">
      <c r="A62" s="171">
        <v>4</v>
      </c>
      <c r="B62" s="178" t="str">
        <f>IFERROR(IF(INDEX('Outcome Indicators - Section C'!B$10:B$26,MATCH('Print View'!$A62,'Outcome Indicators - Section C'!$A$10:$A$26,0))&lt;&gt;0,INDEX('Outcome Indicators - Section C'!B$10:B$26,MATCH('Print View'!$A62,'Outcome Indicators - Section C'!$A$10:$A$26,0)),""),"")</f>
        <v>TB O-6: Notification of RR-TB and/or MDR-TB cases – Percentage of notified cases of bacteriologically confirmed, drug resistant RR-TB and/or MDR-TB as a proportion of all estimated RR-TB and/or MDR-TB cases</v>
      </c>
      <c r="C62" s="178" t="str">
        <f>IFERROR(IF(INDEX('Outcome Indicators - Section C'!C$10:C$26,MATCH('Print View'!$A62,'Outcome Indicators - Section C'!$A$10:$A$26,0))&lt;&gt;0,INDEX('Outcome Indicators - Section C'!C$10:C$26,MATCH('Print View'!$A62,'Outcome Indicators - Section C'!$A$10:$A$26,0)),""),"")</f>
        <v/>
      </c>
      <c r="D62" s="178" t="str">
        <f>IFERROR(IF(INDEX('Outcome Indicators - Section C'!D$10:D$26,MATCH('Print View'!$A62,'Outcome Indicators - Section C'!$A$10:$A$26,0))&lt;&gt;0,INDEX('Outcome Indicators - Section C'!D$10:D$26,MATCH('Print View'!$A62,'Outcome Indicators - Section C'!$A$10:$A$26,0)),""),"")</f>
        <v>22%</v>
      </c>
      <c r="E62" s="178" t="str">
        <f>IFERROR(IF(INDEX('Outcome Indicators - Section C'!E$10:E$26,MATCH('Print View'!$A62,'Outcome Indicators - Section C'!$A$10:$A$26,0))&lt;&gt;0,INDEX('Outcome Indicators - Section C'!E$10:E$26,MATCH('Print View'!$A62,'Outcome Indicators - Section C'!$A$10:$A$26,0)),""),"")</f>
        <v>2016</v>
      </c>
      <c r="F62" s="178" t="str">
        <f>IFERROR(IF(INDEX('Outcome Indicators - Section C'!F$10:F$26,MATCH('Print View'!$A62,'Outcome Indicators - Section C'!$A$10:$A$26,0))&lt;&gt;0,INDEX('Outcome Indicators - Section C'!F$10:F$26,MATCH('Print View'!$A62,'Outcome Indicators - Section C'!$A$10:$A$26,0)),""),"")</f>
        <v>NTC data 2017</v>
      </c>
      <c r="G62" s="178" t="str">
        <f>IFERROR(IF(INDEX('Outcome Indicators - Section C'!G$10:G$26,MATCH('Print View'!$A62,'Outcome Indicators - Section C'!$A$10:$A$26,0))&lt;&gt;0,INDEX('Outcome Indicators - Section C'!G$10:G$26,MATCH('Print View'!$A62,'Outcome Indicators - Section C'!$A$10:$A$26,0)),""),"")</f>
        <v/>
      </c>
      <c r="H62" s="178" t="str">
        <f>IFERROR(IF(INDEX('Outcome Indicators - Section C'!H$10:H$26,MATCH('Print View'!$A62,'Outcome Indicators - Section C'!$A$10:$A$26,0))&lt;&gt;0,INDEX('Outcome Indicators - Section C'!H$10:H$26,MATCH('Print View'!$A62,'Outcome Indicators - Section C'!$A$10:$A$26,0)),""),"")</f>
        <v>Ministry of Health of the Lao People's Democratic Republic</v>
      </c>
      <c r="I62" s="199" t="str">
        <f>IFERROR(IF(INDEX('Outcome Indicators - Section C'!O$10:O$26,MATCH('Print View'!$A62,'Outcome Indicators - Section C'!$A$10:$A$26,0))&lt;&gt;0,INDEX('Outcome Indicators - Section C'!O$10:O$26,MATCH('Print View'!$A62,'Outcome Indicators - Section C'!$A$10:$A$26,0)),""),"")</f>
        <v>Lao (Peoples Democratic Republic)</v>
      </c>
      <c r="J62" s="263" t="str">
        <f t="array" ref="J62">IFERROR(IF(INDEX('Outcome Indicators - Section C'!D$30:D$91,MATCH('Print View'!$A62&amp;'Print View'!$J$57,'Outcome Indicators - Section C'!$A$30:$A$91&amp;'Outcome Indicators - Section C'!$C$30:$C$91,0))&lt;&gt;0,INDEX('Outcome Indicators - Section C'!D$30:D$91,MATCH('Print View'!$A62&amp;'Print View'!$J$57,'Outcome Indicators - Section C'!$A$30:$A$91&amp;'Outcome Indicators - Section C'!$C$30:$C$91,0)),""),"")</f>
        <v/>
      </c>
      <c r="K62" s="248" t="str">
        <f t="array" ref="K62">IFERROR(IF(INDEX('Outcome Indicators - Section C'!E$30:E$91,MATCH('Print View'!$A62&amp;'Print View'!$J$57,'Outcome Indicators - Section C'!$A$30:$A$91&amp;'Outcome Indicators - Section C'!$C$30:$C$91,0))&lt;&gt;0,INDEX('Outcome Indicators - Section C'!E$30:E$91,MATCH('Print View'!$A62&amp;'Print View'!$J$57,'Outcome Indicators - Section C'!$A$30:$A$91&amp;'Outcome Indicators - Section C'!$C$30:$C$91,0)),""),"")</f>
        <v/>
      </c>
      <c r="L62" s="256" t="str">
        <f t="array" ref="L62">IFERROR(IF(INDEX('Outcome Indicators - Section C'!F$30:F$91,MATCH('Print View'!$A62&amp;'Print View'!$J$57,'Outcome Indicators - Section C'!$A$30:$A$91&amp;'Outcome Indicators - Section C'!$C$30:$C$91,0))&lt;&gt;0,INDEX('Outcome Indicators - Section C'!F$30:F$91,MATCH('Print View'!$A62&amp;'Print View'!$J$57,'Outcome Indicators - Section C'!$A$30:$A$91&amp;'Outcome Indicators - Section C'!$C$30:$C$91,0)),""),"")</f>
        <v/>
      </c>
      <c r="M62" s="270" t="str">
        <f t="array" ref="M62">IFERROR(IF(INDEX('Outcome Indicators - Section C'!G$30:G$91,MATCH('Print View'!$A62&amp;'Print View'!$J$57,'Outcome Indicators - Section C'!$A$30:$A$91&amp;'Outcome Indicators - Section C'!$C$30:$C$91,0))&lt;&gt;0,INDEX('Outcome Indicators - Section C'!G$30:G$91,MATCH('Print View'!$A62&amp;'Print View'!$J$57,'Outcome Indicators - Section C'!$A$30:$A$91&amp;'Outcome Indicators - Section C'!$C$30:$C$91,0)),""),"")</f>
        <v/>
      </c>
      <c r="N62" s="180" t="str">
        <f t="array" ref="N62">IFERROR(IF(INDEX('Outcome Indicators - Section C'!H$30:H$91,MATCH('Print View'!$A62&amp;'Print View'!$J$57,'Outcome Indicators - Section C'!$A$30:$A$91&amp;'Outcome Indicators - Section C'!$C$30:$C$91,0))&lt;&gt;0,INDEX('Outcome Indicators - Section C'!H$30:H$91,MATCH('Print View'!$A62&amp;'Print View'!$J$57,'Outcome Indicators - Section C'!$A$30:$A$91&amp;'Outcome Indicators - Section C'!$C$30:$C$91,0)),""),"")</f>
        <v/>
      </c>
      <c r="O62" s="247" t="str">
        <f t="array" ref="O62">IFERROR(IF(INDEX('Outcome Indicators - Section C'!D$30:D$91,MATCH('Print View'!$A62&amp;'Print View'!$O$57,'Outcome Indicators - Section C'!$A$30:$A$91&amp;'Outcome Indicators - Section C'!$C$30:$C$91,0))&lt;&gt;0,INDEX('Outcome Indicators - Section C'!D$30:D$91,MATCH('Print View'!$A62&amp;'Print View'!$O$57,'Outcome Indicators - Section C'!$A$30:$A$91&amp;'Outcome Indicators - Section C'!$C$30:$C$91,0)),""),"")</f>
        <v/>
      </c>
      <c r="P62" s="248" t="str">
        <f t="array" ref="P62">IFERROR(IF(INDEX('Outcome Indicators - Section C'!E$30:E$91,MATCH('Print View'!$A62&amp;'Print View'!$O$57,'Outcome Indicators - Section C'!$A$30:$A$91&amp;'Outcome Indicators - Section C'!$C$30:$C$91,0))&lt;&gt;0,INDEX('Outcome Indicators - Section C'!E$30:E$91,MATCH('Print View'!$A62&amp;'Print View'!$O$57,'Outcome Indicators - Section C'!$A$30:$A$91&amp;'Outcome Indicators - Section C'!$C$30:$C$91,0)),""),"")</f>
        <v/>
      </c>
      <c r="Q62" s="256" t="str">
        <f t="array" ref="Q62">IFERROR(IF(INDEX('Outcome Indicators - Section C'!F$30:F$91,MATCH('Print View'!$A62&amp;'Print View'!$O$57,'Outcome Indicators - Section C'!$A$30:$A$91&amp;'Outcome Indicators - Section C'!$C$30:$C$91,0))&lt;&gt;0,INDEX('Outcome Indicators - Section C'!F$30:F$91,MATCH('Print View'!$A62&amp;'Print View'!$O$57,'Outcome Indicators - Section C'!$A$30:$A$91&amp;'Outcome Indicators - Section C'!$C$30:$C$91,0)),""),"")</f>
        <v/>
      </c>
      <c r="R62" s="270" t="str">
        <f t="array" ref="R62">IFERROR(IF(INDEX('Outcome Indicators - Section C'!G$30:G$91,MATCH('Print View'!$A62&amp;'Print View'!$O$57,'Outcome Indicators - Section C'!$A$30:$A$91&amp;'Outcome Indicators - Section C'!$C$30:$C$91,0))&lt;&gt;0,INDEX('Outcome Indicators - Section C'!G$30:G$91,MATCH('Print View'!$A62&amp;'Print View'!$O$57,'Outcome Indicators - Section C'!$A$30:$A$91&amp;'Outcome Indicators - Section C'!$C$30:$C$91,0)),""),"")</f>
        <v/>
      </c>
      <c r="S62" s="179" t="str">
        <f t="array" ref="S62">IFERROR(IF(INDEX('Outcome Indicators - Section C'!H$30:H$91,MATCH('Print View'!$A62&amp;'Print View'!$O$57,'Outcome Indicators - Section C'!$A$30:$A$91&amp;'Outcome Indicators - Section C'!$C$30:$C$91,0))&lt;&gt;0,INDEX('Outcome Indicators - Section C'!H$30:H$91,MATCH('Print View'!$A62&amp;'Print View'!$O$57,'Outcome Indicators - Section C'!$A$30:$A$91&amp;'Outcome Indicators - Section C'!$C$30:$C$91,0)),""),"")</f>
        <v/>
      </c>
      <c r="T62" s="247" t="str">
        <f t="array" ref="T62">IFERROR(IF(INDEX('Outcome Indicators - Section C'!D$30:D$91,MATCH('Print View'!$A62&amp;'Print View'!$T$57,'Outcome Indicators - Section C'!$A$30:$A$91&amp;'Outcome Indicators - Section C'!$C$30:$C$91,0))&lt;&gt;0,INDEX('Outcome Indicators - Section C'!D$30:D$91,MATCH('Print View'!$A62&amp;'Print View'!$T$57,'Outcome Indicators - Section C'!$A$30:$A$91&amp;'Outcome Indicators - Section C'!$C$30:$C$91,0)),""),"")</f>
        <v/>
      </c>
      <c r="U62" s="248" t="str">
        <f t="array" ref="U62">IFERROR(IF(INDEX('Outcome Indicators - Section C'!E$30:E$91,MATCH('Print View'!$A62&amp;'Print View'!$T$57,'Outcome Indicators - Section C'!$A$30:$A$91&amp;'Outcome Indicators - Section C'!$C$30:$C$91,0))&lt;&gt;0,INDEX('Outcome Indicators - Section C'!E$30:E$91,MATCH('Print View'!$A62&amp;'Print View'!$T$57,'Outcome Indicators - Section C'!$A$30:$A$91&amp;'Outcome Indicators - Section C'!$C$30:$C$91,0)),""),"")</f>
        <v/>
      </c>
      <c r="V62" s="256" t="str">
        <f t="array" ref="V62">IFERROR(IF(INDEX('Outcome Indicators - Section C'!F$30:F$91,MATCH('Print View'!$A62&amp;'Print View'!$T$57,'Outcome Indicators - Section C'!$A$30:$A$91&amp;'Outcome Indicators - Section C'!$C$30:$C$91,0))&lt;&gt;0,INDEX('Outcome Indicators - Section C'!F$30:F$91,MATCH('Print View'!$A62&amp;'Print View'!$T$57,'Outcome Indicators - Section C'!$A$30:$A$91&amp;'Outcome Indicators - Section C'!$C$30:$C$91,0)),""),"")</f>
        <v/>
      </c>
      <c r="W62" s="270" t="str">
        <f t="array" ref="W62">IFERROR(IF(INDEX('Outcome Indicators - Section C'!G$30:G$91,MATCH('Print View'!$A62&amp;'Print View'!$T$57,'Outcome Indicators - Section C'!$A$30:$A$91&amp;'Outcome Indicators - Section C'!$C$30:$C$91,0))&lt;&gt;0,INDEX('Outcome Indicators - Section C'!G$30:G$91,MATCH('Print View'!$A62&amp;'Print View'!$T$57,'Outcome Indicators - Section C'!$A$30:$A$91&amp;'Outcome Indicators - Section C'!$C$30:$C$91,0)),""),"")</f>
        <v/>
      </c>
      <c r="X62" s="180" t="str">
        <f t="array" ref="X62">IFERROR(IF(INDEX('Outcome Indicators - Section C'!H$30:H$91,MATCH('Print View'!$A62&amp;'Print View'!$T$57,'Outcome Indicators - Section C'!$A$30:$A$91&amp;'Outcome Indicators - Section C'!$C$30:$C$91,0))&lt;&gt;0,INDEX('Outcome Indicators - Section C'!H$30:H$91,MATCH('Print View'!$A62&amp;'Print View'!$T$57,'Outcome Indicators - Section C'!$A$30:$A$91&amp;'Outcome Indicators - Section C'!$C$30:$C$91,0)),""),"")</f>
        <v/>
      </c>
      <c r="Y62" s="247" t="str">
        <f t="array" ref="Y62">IFERROR(IF(INDEX('Outcome Indicators - Section C'!D$30:D$91,MATCH('Print View'!$A62&amp;'Print View'!$Y$57,'Outcome Indicators - Section C'!$A$30:$A$91&amp;'Outcome Indicators - Section C'!$C$30:$C$91,0))&lt;&gt;0,INDEX('Outcome Indicators - Section C'!D$30:D$91,MATCH('Print View'!$A62&amp;'Print View'!$Y$57,'Outcome Indicators - Section C'!$A$30:$A$91&amp;'Outcome Indicators - Section C'!$C$30:$C$91,0)),""),"")</f>
        <v/>
      </c>
      <c r="Z62" s="248" t="str">
        <f t="array" ref="Z62">IFERROR(IF(INDEX('Outcome Indicators - Section C'!E$30:E$91,MATCH('Print View'!$A62&amp;'Print View'!$Y$57,'Outcome Indicators - Section C'!$A$30:$A$91&amp;'Outcome Indicators - Section C'!$C$30:$C$91,0))&lt;&gt;0,INDEX('Outcome Indicators - Section C'!E$30:E$91,MATCH('Print View'!$A62&amp;'Print View'!$Y$57,'Outcome Indicators - Section C'!$A$30:$A$91&amp;'Outcome Indicators - Section C'!$C$30:$C$91,0)),""),"")</f>
        <v/>
      </c>
      <c r="AA62" s="256" t="str">
        <f t="array" ref="AA62">IFERROR(IF(INDEX('Outcome Indicators - Section C'!F$30:F$91,MATCH('Print View'!$A62&amp;'Print View'!$Y$57,'Outcome Indicators - Section C'!$A$30:$A$91&amp;'Outcome Indicators - Section C'!$C$30:$C$91,0))&lt;&gt;0,INDEX('Outcome Indicators - Section C'!F$30:F$91,MATCH('Print View'!$A62&amp;'Print View'!$Y$57,'Outcome Indicators - Section C'!$A$30:$A$91&amp;'Outcome Indicators - Section C'!$C$30:$C$91,0)),""),"")</f>
        <v/>
      </c>
      <c r="AB62" s="270" t="str">
        <f t="array" ref="AB62">IFERROR(IF(INDEX('Outcome Indicators - Section C'!G$30:G$91,MATCH('Print View'!$A62&amp;'Print View'!$Y$57,'Outcome Indicators - Section C'!$A$30:$A$91&amp;'Outcome Indicators - Section C'!$C$30:$C$91,0))&lt;&gt;0,INDEX('Outcome Indicators - Section C'!G$30:G$91,MATCH('Print View'!$A62&amp;'Print View'!$Y$57,'Outcome Indicators - Section C'!$A$30:$A$91&amp;'Outcome Indicators - Section C'!$C$30:$C$91,0)),""),"")</f>
        <v/>
      </c>
      <c r="AC62" s="180" t="str">
        <f t="array" ref="AC62">IFERROR(IF(INDEX('Outcome Indicators - Section C'!H$30:H$91,MATCH('Print View'!$A62&amp;'Print View'!$Y$57,'Outcome Indicators - Section C'!$A$30:$A$91&amp;'Outcome Indicators - Section C'!$C$30:$C$91,0))&lt;&gt;0,INDEX('Outcome Indicators - Section C'!H$30:H$91,MATCH('Print View'!$A62&amp;'Print View'!$Y$57,'Outcome Indicators - Section C'!$A$30:$A$91&amp;'Outcome Indicators - Section C'!$C$30:$C$91,0)),""),"")</f>
        <v/>
      </c>
      <c r="AD62" s="263" t="str">
        <f t="array" ref="AD62">IFERROR(IF(INDEX('Outcome Indicators - Section C'!D$30:D$91,MATCH('Print View'!$A62&amp;'Print View'!$AD$57,'Outcome Indicators - Section C'!$A$30:$A$91&amp;'Outcome Indicators - Section C'!$C$30:$C$91,0))&lt;&gt;0,INDEX('Outcome Indicators - Section C'!D$30:D$91,MATCH('Print View'!$A62&amp;'Print View'!$AD$57,'Outcome Indicators - Section C'!$A$30:$A$91&amp;'Outcome Indicators - Section C'!$C$30:$C$91,0)),""),"")</f>
        <v/>
      </c>
      <c r="AE62" s="248" t="str">
        <f t="array" ref="AE62">IFERROR(IF(INDEX('Outcome Indicators - Section C'!E$30:E$91,MATCH('Print View'!$A62&amp;'Print View'!$AD$57,'Outcome Indicators - Section C'!$A$30:$A$91&amp;'Outcome Indicators - Section C'!$C$30:$C$91,0))&lt;&gt;0,INDEX('Outcome Indicators - Section C'!E$30:E$91,MATCH('Print View'!$A62&amp;'Print View'!$AD$57,'Outcome Indicators - Section C'!$A$30:$A$91&amp;'Outcome Indicators - Section C'!$C$30:$C$91,0)),""),"")</f>
        <v/>
      </c>
      <c r="AF62" s="256" t="str">
        <f t="array" ref="AF62">IFERROR(IF(INDEX('Outcome Indicators - Section C'!F$30:F$91,MATCH('Print View'!$A62&amp;'Print View'!$AD$57,'Outcome Indicators - Section C'!$A$30:$A$91&amp;'Outcome Indicators - Section C'!$C$30:$C$91,0))&lt;&gt;0,INDEX('Outcome Indicators - Section C'!F$30:F$91,MATCH('Print View'!$A62&amp;'Print View'!$AD$57,'Outcome Indicators - Section C'!$A$30:$A$91&amp;'Outcome Indicators - Section C'!$C$30:$C$91,0)),""),"")</f>
        <v/>
      </c>
      <c r="AG62" s="270" t="str">
        <f t="array" ref="AG62">IFERROR(IF(INDEX('Outcome Indicators - Section C'!G$30:G$91,MATCH('Print View'!$A62&amp;'Print View'!$AD$57,'Outcome Indicators - Section C'!$A$30:$A$91&amp;'Outcome Indicators - Section C'!$C$30:$C$91,0))&lt;&gt;0,INDEX('Outcome Indicators - Section C'!G$30:G$91,MATCH('Print View'!$A62&amp;'Print View'!$AD$57,'Outcome Indicators - Section C'!$A$30:$A$91&amp;'Outcome Indicators - Section C'!$C$30:$C$91,0)),""),"")</f>
        <v/>
      </c>
      <c r="AH62" s="183" t="str">
        <f t="array" ref="AH62">IFERROR(IF(INDEX('Outcome Indicators - Section C'!H$30:H$91,MATCH('Print View'!$A62&amp;'Print View'!$AD$57,'Outcome Indicators - Section C'!$A$30:$A$91&amp;'Outcome Indicators - Section C'!$C$30:$C$91,0))&lt;&gt;0,INDEX('Outcome Indicators - Section C'!H$30:H$91,MATCH('Print View'!$A62&amp;'Print View'!$AD$57,'Outcome Indicators - Section C'!$A$30:$A$91&amp;'Outcome Indicators - Section C'!$C$30:$C$91,0)),""),"")</f>
        <v/>
      </c>
      <c r="AI62" s="198"/>
      <c r="AJ62" s="290" t="str">
        <f>IFERROR(IF(INDEX('Outcome Indicators - Section C'!P$10:P$26,MATCH('Print View'!$A62,'Outcome Indicators - Section C'!A$10:A$26,0))&lt;&gt;0,INDEX('Outcome Indicators - Section C'!P$10:P$26,MATCH('Print View'!$A62,'Outcome Indicators - Section C'!A$10:A$26,0)),""),"")</f>
        <v>Baseline Numerator is 38 MDR/RR-TB cases notified in 2016_x000D_Baseline denominator is based on WHO estimate 280 RR/MDR-TB in 2016 country profile._x000D_Denominator for the period 2018-20 will be adjusted to 1.5% RR/MDR-TB among new TB cases based on the preliminary results of  first National drug resistance survey (DRS) NRL/NTC data (final DRS results end of 2017); and estimated 15% RR/MDR-TB frequency among retreatment TB cases (based on routine Xpert testing among retreatment TB cases in 2016 (NTC data)_x000D_</v>
      </c>
      <c r="AQ62" s="276"/>
      <c r="AR62" s="276"/>
    </row>
    <row r="63" spans="1:44" ht="240" x14ac:dyDescent="0.2">
      <c r="A63" s="212">
        <v>5</v>
      </c>
      <c r="B63" s="172" t="str">
        <f>IFERROR(IF(INDEX('Outcome Indicators - Section C'!B$10:B$26,MATCH('Print View'!$A63,'Outcome Indicators - Section C'!$A$10:$A$26,0))&lt;&gt;0,INDEX('Outcome Indicators - Section C'!B$10:B$26,MATCH('Print View'!$A63,'Outcome Indicators - Section C'!$A$10:$A$26,0)),""),"")</f>
        <v>TB O-4(M): Treatment success rate of RR TB and/or MDR-TB: Percentage of cases with RR and/or MDR-TB successfully treated</v>
      </c>
      <c r="C63" s="172" t="str">
        <f>IFERROR(IF(INDEX('Outcome Indicators - Section C'!C$10:C$26,MATCH('Print View'!$A63,'Outcome Indicators - Section C'!$A$10:$A$26,0))&lt;&gt;0,INDEX('Outcome Indicators - Section C'!C$10:C$26,MATCH('Print View'!$A63,'Outcome Indicators - Section C'!$A$10:$A$26,0)),""),"")</f>
        <v/>
      </c>
      <c r="D63" s="172" t="str">
        <f>IFERROR(IF(INDEX('Outcome Indicators - Section C'!D$10:D$26,MATCH('Print View'!$A63,'Outcome Indicators - Section C'!$A$10:$A$26,0))&lt;&gt;0,INDEX('Outcome Indicators - Section C'!D$10:D$26,MATCH('Print View'!$A63,'Outcome Indicators - Section C'!$A$10:$A$26,0)),""),"")</f>
        <v>82%</v>
      </c>
      <c r="E63" s="172" t="str">
        <f>IFERROR(IF(INDEX('Outcome Indicators - Section C'!E$10:E$26,MATCH('Print View'!$A63,'Outcome Indicators - Section C'!$A$10:$A$26,0))&lt;&gt;0,INDEX('Outcome Indicators - Section C'!E$10:E$26,MATCH('Print View'!$A63,'Outcome Indicators - Section C'!$A$10:$A$26,0)),""),"")</f>
        <v>2015</v>
      </c>
      <c r="F63" s="172" t="str">
        <f>IFERROR(IF(INDEX('Outcome Indicators - Section C'!F$10:F$26,MATCH('Print View'!$A63,'Outcome Indicators - Section C'!$A$10:$A$26,0))&lt;&gt;0,INDEX('Outcome Indicators - Section C'!F$10:F$26,MATCH('Print View'!$A63,'Outcome Indicators - Section C'!$A$10:$A$26,0)),""),"")</f>
        <v>NTC data 2016</v>
      </c>
      <c r="G63" s="172" t="str">
        <f>IFERROR(IF(INDEX('Outcome Indicators - Section C'!G$10:G$26,MATCH('Print View'!$A63,'Outcome Indicators - Section C'!$A$10:$A$26,0))&lt;&gt;0,INDEX('Outcome Indicators - Section C'!G$10:G$26,MATCH('Print View'!$A63,'Outcome Indicators - Section C'!$A$10:$A$26,0)),""),"")</f>
        <v>TB case definition</v>
      </c>
      <c r="H63" s="172" t="str">
        <f>IFERROR(IF(INDEX('Outcome Indicators - Section C'!H$10:H$26,MATCH('Print View'!$A63,'Outcome Indicators - Section C'!$A$10:$A$26,0))&lt;&gt;0,INDEX('Outcome Indicators - Section C'!H$10:H$26,MATCH('Print View'!$A63,'Outcome Indicators - Section C'!$A$10:$A$26,0)),""),"")</f>
        <v>Ministry of Health of the Lao People's Democratic Republic</v>
      </c>
      <c r="I63" s="197" t="str">
        <f>IFERROR(IF(INDEX('Outcome Indicators - Section C'!O$10:O$26,MATCH('Print View'!$A63,'Outcome Indicators - Section C'!$A$10:$A$26,0))&lt;&gt;0,INDEX('Outcome Indicators - Section C'!O$10:O$26,MATCH('Print View'!$A63,'Outcome Indicators - Section C'!$A$10:$A$26,0)),""),"")</f>
        <v>Lao (Peoples Democratic Republic)</v>
      </c>
      <c r="J63" s="264" t="str">
        <f t="array" ref="J63">IFERROR(IF(INDEX('Outcome Indicators - Section C'!D$30:D$91,MATCH('Print View'!$A63&amp;'Print View'!$J$57,'Outcome Indicators - Section C'!$A$30:$A$91&amp;'Outcome Indicators - Section C'!$C$30:$C$91,0))&lt;&gt;0,INDEX('Outcome Indicators - Section C'!D$30:D$91,MATCH('Print View'!$A63&amp;'Print View'!$J$57,'Outcome Indicators - Section C'!$A$30:$A$91&amp;'Outcome Indicators - Section C'!$C$30:$C$91,0)),""),"")</f>
        <v/>
      </c>
      <c r="K63" s="250" t="str">
        <f t="array" ref="K63">IFERROR(IF(INDEX('Outcome Indicators - Section C'!E$30:E$91,MATCH('Print View'!$A63&amp;'Print View'!$J$57,'Outcome Indicators - Section C'!$A$30:$A$91&amp;'Outcome Indicators - Section C'!$C$30:$C$91,0))&lt;&gt;0,INDEX('Outcome Indicators - Section C'!E$30:E$91,MATCH('Print View'!$A63&amp;'Print View'!$J$57,'Outcome Indicators - Section C'!$A$30:$A$91&amp;'Outcome Indicators - Section C'!$C$30:$C$91,0)),""),"")</f>
        <v/>
      </c>
      <c r="L63" s="257" t="str">
        <f t="array" ref="L63">IFERROR(IF(INDEX('Outcome Indicators - Section C'!F$30:F$91,MATCH('Print View'!$A63&amp;'Print View'!$J$57,'Outcome Indicators - Section C'!$A$30:$A$91&amp;'Outcome Indicators - Section C'!$C$30:$C$91,0))&lt;&gt;0,INDEX('Outcome Indicators - Section C'!F$30:F$91,MATCH('Print View'!$A63&amp;'Print View'!$J$57,'Outcome Indicators - Section C'!$A$30:$A$91&amp;'Outcome Indicators - Section C'!$C$30:$C$91,0)),""),"")</f>
        <v/>
      </c>
      <c r="M63" s="271" t="str">
        <f t="array" ref="M63">IFERROR(IF(INDEX('Outcome Indicators - Section C'!G$30:G$91,MATCH('Print View'!$A63&amp;'Print View'!$J$57,'Outcome Indicators - Section C'!$A$30:$A$91&amp;'Outcome Indicators - Section C'!$C$30:$C$91,0))&lt;&gt;0,INDEX('Outcome Indicators - Section C'!G$30:G$91,MATCH('Print View'!$A63&amp;'Print View'!$J$57,'Outcome Indicators - Section C'!$A$30:$A$91&amp;'Outcome Indicators - Section C'!$C$30:$C$91,0)),""),"")</f>
        <v/>
      </c>
      <c r="N63" s="185" t="str">
        <f t="array" ref="N63">IFERROR(IF(INDEX('Outcome Indicators - Section C'!H$30:H$91,MATCH('Print View'!$A63&amp;'Print View'!$J$57,'Outcome Indicators - Section C'!$A$30:$A$91&amp;'Outcome Indicators - Section C'!$C$30:$C$91,0))&lt;&gt;0,INDEX('Outcome Indicators - Section C'!H$30:H$91,MATCH('Print View'!$A63&amp;'Print View'!$J$57,'Outcome Indicators - Section C'!$A$30:$A$91&amp;'Outcome Indicators - Section C'!$C$30:$C$91,0)),""),"")</f>
        <v/>
      </c>
      <c r="O63" s="249" t="str">
        <f t="array" ref="O63">IFERROR(IF(INDEX('Outcome Indicators - Section C'!D$30:D$91,MATCH('Print View'!$A63&amp;'Print View'!$O$57,'Outcome Indicators - Section C'!$A$30:$A$91&amp;'Outcome Indicators - Section C'!$C$30:$C$91,0))&lt;&gt;0,INDEX('Outcome Indicators - Section C'!D$30:D$91,MATCH('Print View'!$A63&amp;'Print View'!$O$57,'Outcome Indicators - Section C'!$A$30:$A$91&amp;'Outcome Indicators - Section C'!$C$30:$C$91,0)),""),"")</f>
        <v/>
      </c>
      <c r="P63" s="250" t="str">
        <f t="array" ref="P63">IFERROR(IF(INDEX('Outcome Indicators - Section C'!E$30:E$91,MATCH('Print View'!$A63&amp;'Print View'!$O$57,'Outcome Indicators - Section C'!$A$30:$A$91&amp;'Outcome Indicators - Section C'!$C$30:$C$91,0))&lt;&gt;0,INDEX('Outcome Indicators - Section C'!E$30:E$91,MATCH('Print View'!$A63&amp;'Print View'!$O$57,'Outcome Indicators - Section C'!$A$30:$A$91&amp;'Outcome Indicators - Section C'!$C$30:$C$91,0)),""),"")</f>
        <v/>
      </c>
      <c r="Q63" s="257" t="str">
        <f t="array" ref="Q63">IFERROR(IF(INDEX('Outcome Indicators - Section C'!F$30:F$91,MATCH('Print View'!$A63&amp;'Print View'!$O$57,'Outcome Indicators - Section C'!$A$30:$A$91&amp;'Outcome Indicators - Section C'!$C$30:$C$91,0))&lt;&gt;0,INDEX('Outcome Indicators - Section C'!F$30:F$91,MATCH('Print View'!$A63&amp;'Print View'!$O$57,'Outcome Indicators - Section C'!$A$30:$A$91&amp;'Outcome Indicators - Section C'!$C$30:$C$91,0)),""),"")</f>
        <v/>
      </c>
      <c r="R63" s="271" t="str">
        <f t="array" ref="R63">IFERROR(IF(INDEX('Outcome Indicators - Section C'!G$30:G$91,MATCH('Print View'!$A63&amp;'Print View'!$O$57,'Outcome Indicators - Section C'!$A$30:$A$91&amp;'Outcome Indicators - Section C'!$C$30:$C$91,0))&lt;&gt;0,INDEX('Outcome Indicators - Section C'!G$30:G$91,MATCH('Print View'!$A63&amp;'Print View'!$O$57,'Outcome Indicators - Section C'!$A$30:$A$91&amp;'Outcome Indicators - Section C'!$C$30:$C$91,0)),""),"")</f>
        <v/>
      </c>
      <c r="S63" s="184" t="str">
        <f t="array" ref="S63">IFERROR(IF(INDEX('Outcome Indicators - Section C'!H$30:H$91,MATCH('Print View'!$A63&amp;'Print View'!$O$57,'Outcome Indicators - Section C'!$A$30:$A$91&amp;'Outcome Indicators - Section C'!$C$30:$C$91,0))&lt;&gt;0,INDEX('Outcome Indicators - Section C'!H$30:H$91,MATCH('Print View'!$A63&amp;'Print View'!$O$57,'Outcome Indicators - Section C'!$A$30:$A$91&amp;'Outcome Indicators - Section C'!$C$30:$C$91,0)),""),"")</f>
        <v/>
      </c>
      <c r="T63" s="249" t="str">
        <f t="array" ref="T63">IFERROR(IF(INDEX('Outcome Indicators - Section C'!D$30:D$91,MATCH('Print View'!$A63&amp;'Print View'!$T$57,'Outcome Indicators - Section C'!$A$30:$A$91&amp;'Outcome Indicators - Section C'!$C$30:$C$91,0))&lt;&gt;0,INDEX('Outcome Indicators - Section C'!D$30:D$91,MATCH('Print View'!$A63&amp;'Print View'!$T$57,'Outcome Indicators - Section C'!$A$30:$A$91&amp;'Outcome Indicators - Section C'!$C$30:$C$91,0)),""),"")</f>
        <v/>
      </c>
      <c r="U63" s="250" t="str">
        <f t="array" ref="U63">IFERROR(IF(INDEX('Outcome Indicators - Section C'!E$30:E$91,MATCH('Print View'!$A63&amp;'Print View'!$T$57,'Outcome Indicators - Section C'!$A$30:$A$91&amp;'Outcome Indicators - Section C'!$C$30:$C$91,0))&lt;&gt;0,INDEX('Outcome Indicators - Section C'!E$30:E$91,MATCH('Print View'!$A63&amp;'Print View'!$T$57,'Outcome Indicators - Section C'!$A$30:$A$91&amp;'Outcome Indicators - Section C'!$C$30:$C$91,0)),""),"")</f>
        <v/>
      </c>
      <c r="V63" s="257" t="str">
        <f t="array" ref="V63">IFERROR(IF(INDEX('Outcome Indicators - Section C'!F$30:F$91,MATCH('Print View'!$A63&amp;'Print View'!$T$57,'Outcome Indicators - Section C'!$A$30:$A$91&amp;'Outcome Indicators - Section C'!$C$30:$C$91,0))&lt;&gt;0,INDEX('Outcome Indicators - Section C'!F$30:F$91,MATCH('Print View'!$A63&amp;'Print View'!$T$57,'Outcome Indicators - Section C'!$A$30:$A$91&amp;'Outcome Indicators - Section C'!$C$30:$C$91,0)),""),"")</f>
        <v/>
      </c>
      <c r="W63" s="271" t="str">
        <f t="array" ref="W63">IFERROR(IF(INDEX('Outcome Indicators - Section C'!G$30:G$91,MATCH('Print View'!$A63&amp;'Print View'!$T$57,'Outcome Indicators - Section C'!$A$30:$A$91&amp;'Outcome Indicators - Section C'!$C$30:$C$91,0))&lt;&gt;0,INDEX('Outcome Indicators - Section C'!G$30:G$91,MATCH('Print View'!$A63&amp;'Print View'!$T$57,'Outcome Indicators - Section C'!$A$30:$A$91&amp;'Outcome Indicators - Section C'!$C$30:$C$91,0)),""),"")</f>
        <v/>
      </c>
      <c r="X63" s="185" t="str">
        <f t="array" ref="X63">IFERROR(IF(INDEX('Outcome Indicators - Section C'!H$30:H$91,MATCH('Print View'!$A63&amp;'Print View'!$T$57,'Outcome Indicators - Section C'!$A$30:$A$91&amp;'Outcome Indicators - Section C'!$C$30:$C$91,0))&lt;&gt;0,INDEX('Outcome Indicators - Section C'!H$30:H$91,MATCH('Print View'!$A63&amp;'Print View'!$T$57,'Outcome Indicators - Section C'!$A$30:$A$91&amp;'Outcome Indicators - Section C'!$C$30:$C$91,0)),""),"")</f>
        <v/>
      </c>
      <c r="Y63" s="249" t="str">
        <f t="array" ref="Y63">IFERROR(IF(INDEX('Outcome Indicators - Section C'!D$30:D$91,MATCH('Print View'!$A63&amp;'Print View'!$Y$57,'Outcome Indicators - Section C'!$A$30:$A$91&amp;'Outcome Indicators - Section C'!$C$30:$C$91,0))&lt;&gt;0,INDEX('Outcome Indicators - Section C'!D$30:D$91,MATCH('Print View'!$A63&amp;'Print View'!$Y$57,'Outcome Indicators - Section C'!$A$30:$A$91&amp;'Outcome Indicators - Section C'!$C$30:$C$91,0)),""),"")</f>
        <v/>
      </c>
      <c r="Z63" s="250" t="str">
        <f t="array" ref="Z63">IFERROR(IF(INDEX('Outcome Indicators - Section C'!E$30:E$91,MATCH('Print View'!$A63&amp;'Print View'!$Y$57,'Outcome Indicators - Section C'!$A$30:$A$91&amp;'Outcome Indicators - Section C'!$C$30:$C$91,0))&lt;&gt;0,INDEX('Outcome Indicators - Section C'!E$30:E$91,MATCH('Print View'!$A63&amp;'Print View'!$Y$57,'Outcome Indicators - Section C'!$A$30:$A$91&amp;'Outcome Indicators - Section C'!$C$30:$C$91,0)),""),"")</f>
        <v/>
      </c>
      <c r="AA63" s="257" t="str">
        <f t="array" ref="AA63">IFERROR(IF(INDEX('Outcome Indicators - Section C'!F$30:F$91,MATCH('Print View'!$A63&amp;'Print View'!$Y$57,'Outcome Indicators - Section C'!$A$30:$A$91&amp;'Outcome Indicators - Section C'!$C$30:$C$91,0))&lt;&gt;0,INDEX('Outcome Indicators - Section C'!F$30:F$91,MATCH('Print View'!$A63&amp;'Print View'!$Y$57,'Outcome Indicators - Section C'!$A$30:$A$91&amp;'Outcome Indicators - Section C'!$C$30:$C$91,0)),""),"")</f>
        <v/>
      </c>
      <c r="AB63" s="271" t="str">
        <f t="array" ref="AB63">IFERROR(IF(INDEX('Outcome Indicators - Section C'!G$30:G$91,MATCH('Print View'!$A63&amp;'Print View'!$Y$57,'Outcome Indicators - Section C'!$A$30:$A$91&amp;'Outcome Indicators - Section C'!$C$30:$C$91,0))&lt;&gt;0,INDEX('Outcome Indicators - Section C'!G$30:G$91,MATCH('Print View'!$A63&amp;'Print View'!$Y$57,'Outcome Indicators - Section C'!$A$30:$A$91&amp;'Outcome Indicators - Section C'!$C$30:$C$91,0)),""),"")</f>
        <v/>
      </c>
      <c r="AC63" s="185" t="str">
        <f t="array" ref="AC63">IFERROR(IF(INDEX('Outcome Indicators - Section C'!H$30:H$91,MATCH('Print View'!$A63&amp;'Print View'!$Y$57,'Outcome Indicators - Section C'!$A$30:$A$91&amp;'Outcome Indicators - Section C'!$C$30:$C$91,0))&lt;&gt;0,INDEX('Outcome Indicators - Section C'!H$30:H$91,MATCH('Print View'!$A63&amp;'Print View'!$Y$57,'Outcome Indicators - Section C'!$A$30:$A$91&amp;'Outcome Indicators - Section C'!$C$30:$C$91,0)),""),"")</f>
        <v/>
      </c>
      <c r="AD63" s="264" t="str">
        <f t="array" ref="AD63">IFERROR(IF(INDEX('Outcome Indicators - Section C'!D$30:D$91,MATCH('Print View'!$A63&amp;'Print View'!$AD$57,'Outcome Indicators - Section C'!$A$30:$A$91&amp;'Outcome Indicators - Section C'!$C$30:$C$91,0))&lt;&gt;0,INDEX('Outcome Indicators - Section C'!D$30:D$91,MATCH('Print View'!$A63&amp;'Print View'!$AD$57,'Outcome Indicators - Section C'!$A$30:$A$91&amp;'Outcome Indicators - Section C'!$C$30:$C$91,0)),""),"")</f>
        <v/>
      </c>
      <c r="AE63" s="250" t="str">
        <f t="array" ref="AE63">IFERROR(IF(INDEX('Outcome Indicators - Section C'!E$30:E$91,MATCH('Print View'!$A63&amp;'Print View'!$AD$57,'Outcome Indicators - Section C'!$A$30:$A$91&amp;'Outcome Indicators - Section C'!$C$30:$C$91,0))&lt;&gt;0,INDEX('Outcome Indicators - Section C'!E$30:E$91,MATCH('Print View'!$A63&amp;'Print View'!$AD$57,'Outcome Indicators - Section C'!$A$30:$A$91&amp;'Outcome Indicators - Section C'!$C$30:$C$91,0)),""),"")</f>
        <v/>
      </c>
      <c r="AF63" s="257" t="str">
        <f t="array" ref="AF63">IFERROR(IF(INDEX('Outcome Indicators - Section C'!F$30:F$91,MATCH('Print View'!$A63&amp;'Print View'!$AD$57,'Outcome Indicators - Section C'!$A$30:$A$91&amp;'Outcome Indicators - Section C'!$C$30:$C$91,0))&lt;&gt;0,INDEX('Outcome Indicators - Section C'!F$30:F$91,MATCH('Print View'!$A63&amp;'Print View'!$AD$57,'Outcome Indicators - Section C'!$A$30:$A$91&amp;'Outcome Indicators - Section C'!$C$30:$C$91,0)),""),"")</f>
        <v/>
      </c>
      <c r="AG63" s="271" t="str">
        <f t="array" ref="AG63">IFERROR(IF(INDEX('Outcome Indicators - Section C'!G$30:G$91,MATCH('Print View'!$A63&amp;'Print View'!$AD$57,'Outcome Indicators - Section C'!$A$30:$A$91&amp;'Outcome Indicators - Section C'!$C$30:$C$91,0))&lt;&gt;0,INDEX('Outcome Indicators - Section C'!G$30:G$91,MATCH('Print View'!$A63&amp;'Print View'!$AD$57,'Outcome Indicators - Section C'!$A$30:$A$91&amp;'Outcome Indicators - Section C'!$C$30:$C$91,0)),""),"")</f>
        <v/>
      </c>
      <c r="AH63" s="188" t="str">
        <f t="array" ref="AH63">IFERROR(IF(INDEX('Outcome Indicators - Section C'!H$30:H$91,MATCH('Print View'!$A63&amp;'Print View'!$AD$57,'Outcome Indicators - Section C'!$A$30:$A$91&amp;'Outcome Indicators - Section C'!$C$30:$C$91,0))&lt;&gt;0,INDEX('Outcome Indicators - Section C'!H$30:H$91,MATCH('Print View'!$A63&amp;'Print View'!$AD$57,'Outcome Indicators - Section C'!$A$30:$A$91&amp;'Outcome Indicators - Section C'!$C$30:$C$91,0)),""),"")</f>
        <v/>
      </c>
      <c r="AI63" s="198"/>
      <c r="AJ63" s="289" t="str">
        <f>IFERROR(IF(INDEX('Outcome Indicators - Section C'!P$10:P$26,MATCH('Print View'!$A63,'Outcome Indicators - Section C'!A$10:A$26,0))&lt;&gt;0,INDEX('Outcome Indicators - Section C'!P$10:P$26,MATCH('Print View'!$A63,'Outcome Indicators - Section C'!A$10:A$26,0)),""),"")</f>
        <v>27 RR/MDR-TB patients were successfully treated among 32 enrolled RR/MDR-TB patients in the cohort 2015</v>
      </c>
      <c r="AQ63" s="276"/>
      <c r="AR63" s="276"/>
    </row>
    <row r="64" spans="1:44" ht="30" x14ac:dyDescent="0.2">
      <c r="A64" s="171">
        <v>6</v>
      </c>
      <c r="B64" s="178" t="str">
        <f>IFERROR(IF(INDEX('Outcome Indicators - Section C'!B$10:B$26,MATCH('Print View'!$A64,'Outcome Indicators - Section C'!$A$10:$A$26,0))&lt;&gt;0,INDEX('Outcome Indicators - Section C'!B$10:B$26,MATCH('Print View'!$A64,'Outcome Indicators - Section C'!$A$10:$A$26,0)),""),"")</f>
        <v/>
      </c>
      <c r="C64" s="178" t="str">
        <f>IFERROR(IF(INDEX('Outcome Indicators - Section C'!C$10:C$26,MATCH('Print View'!$A64,'Outcome Indicators - Section C'!$A$10:$A$26,0))&lt;&gt;0,INDEX('Outcome Indicators - Section C'!C$10:C$26,MATCH('Print View'!$A64,'Outcome Indicators - Section C'!$A$10:$A$26,0)),""),"")</f>
        <v/>
      </c>
      <c r="D64" s="178" t="str">
        <f>IFERROR(IF(INDEX('Outcome Indicators - Section C'!D$10:D$26,MATCH('Print View'!$A64,'Outcome Indicators - Section C'!$A$10:$A$26,0))&lt;&gt;0,INDEX('Outcome Indicators - Section C'!D$10:D$26,MATCH('Print View'!$A64,'Outcome Indicators - Section C'!$A$10:$A$26,0)),""),"")</f>
        <v/>
      </c>
      <c r="E64" s="178" t="str">
        <f>IFERROR(IF(INDEX('Outcome Indicators - Section C'!E$10:E$26,MATCH('Print View'!$A64,'Outcome Indicators - Section C'!$A$10:$A$26,0))&lt;&gt;0,INDEX('Outcome Indicators - Section C'!E$10:E$26,MATCH('Print View'!$A64,'Outcome Indicators - Section C'!$A$10:$A$26,0)),""),"")</f>
        <v/>
      </c>
      <c r="F64" s="178" t="str">
        <f>IFERROR(IF(INDEX('Outcome Indicators - Section C'!F$10:F$26,MATCH('Print View'!$A64,'Outcome Indicators - Section C'!$A$10:$A$26,0))&lt;&gt;0,INDEX('Outcome Indicators - Section C'!F$10:F$26,MATCH('Print View'!$A64,'Outcome Indicators - Section C'!$A$10:$A$26,0)),""),"")</f>
        <v/>
      </c>
      <c r="G64" s="178" t="str">
        <f>IFERROR(IF(INDEX('Outcome Indicators - Section C'!G$10:G$26,MATCH('Print View'!$A64,'Outcome Indicators - Section C'!$A$10:$A$26,0))&lt;&gt;0,INDEX('Outcome Indicators - Section C'!G$10:G$26,MATCH('Print View'!$A64,'Outcome Indicators - Section C'!$A$10:$A$26,0)),""),"")</f>
        <v/>
      </c>
      <c r="H64" s="178" t="str">
        <f>IFERROR(IF(INDEX('Outcome Indicators - Section C'!H$10:H$26,MATCH('Print View'!$A64,'Outcome Indicators - Section C'!$A$10:$A$26,0))&lt;&gt;0,INDEX('Outcome Indicators - Section C'!H$10:H$26,MATCH('Print View'!$A64,'Outcome Indicators - Section C'!$A$10:$A$26,0)),""),"")</f>
        <v/>
      </c>
      <c r="I64" s="199" t="str">
        <f>IFERROR(IF(INDEX('Outcome Indicators - Section C'!O$10:O$26,MATCH('Print View'!$A64,'Outcome Indicators - Section C'!$A$10:$A$26,0))&lt;&gt;0,INDEX('Outcome Indicators - Section C'!O$10:O$26,MATCH('Print View'!$A64,'Outcome Indicators - Section C'!$A$10:$A$26,0)),""),"")</f>
        <v/>
      </c>
      <c r="J64" s="263" t="str">
        <f t="array" ref="J64">IFERROR(IF(INDEX('Outcome Indicators - Section C'!D$30:D$91,MATCH('Print View'!$A64&amp;'Print View'!$J$57,'Outcome Indicators - Section C'!$A$30:$A$91&amp;'Outcome Indicators - Section C'!$C$30:$C$91,0))&lt;&gt;0,INDEX('Outcome Indicators - Section C'!D$30:D$91,MATCH('Print View'!$A64&amp;'Print View'!$J$57,'Outcome Indicators - Section C'!$A$30:$A$91&amp;'Outcome Indicators - Section C'!$C$30:$C$91,0)),""),"")</f>
        <v/>
      </c>
      <c r="K64" s="248" t="str">
        <f t="array" ref="K64">IFERROR(IF(INDEX('Outcome Indicators - Section C'!E$30:E$91,MATCH('Print View'!$A64&amp;'Print View'!$J$57,'Outcome Indicators - Section C'!$A$30:$A$91&amp;'Outcome Indicators - Section C'!$C$30:$C$91,0))&lt;&gt;0,INDEX('Outcome Indicators - Section C'!E$30:E$91,MATCH('Print View'!$A64&amp;'Print View'!$J$57,'Outcome Indicators - Section C'!$A$30:$A$91&amp;'Outcome Indicators - Section C'!$C$30:$C$91,0)),""),"")</f>
        <v/>
      </c>
      <c r="L64" s="256" t="str">
        <f t="array" ref="L64">IFERROR(IF(INDEX('Outcome Indicators - Section C'!F$30:F$91,MATCH('Print View'!$A64&amp;'Print View'!$J$57,'Outcome Indicators - Section C'!$A$30:$A$91&amp;'Outcome Indicators - Section C'!$C$30:$C$91,0))&lt;&gt;0,INDEX('Outcome Indicators - Section C'!F$30:F$91,MATCH('Print View'!$A64&amp;'Print View'!$J$57,'Outcome Indicators - Section C'!$A$30:$A$91&amp;'Outcome Indicators - Section C'!$C$30:$C$91,0)),""),"")</f>
        <v/>
      </c>
      <c r="M64" s="270" t="str">
        <f t="array" ref="M64">IFERROR(IF(INDEX('Outcome Indicators - Section C'!G$30:G$91,MATCH('Print View'!$A64&amp;'Print View'!$J$57,'Outcome Indicators - Section C'!$A$30:$A$91&amp;'Outcome Indicators - Section C'!$C$30:$C$91,0))&lt;&gt;0,INDEX('Outcome Indicators - Section C'!G$30:G$91,MATCH('Print View'!$A64&amp;'Print View'!$J$57,'Outcome Indicators - Section C'!$A$30:$A$91&amp;'Outcome Indicators - Section C'!$C$30:$C$91,0)),""),"")</f>
        <v/>
      </c>
      <c r="N64" s="180" t="str">
        <f t="array" ref="N64">IFERROR(IF(INDEX('Outcome Indicators - Section C'!H$30:H$91,MATCH('Print View'!$A64&amp;'Print View'!$J$57,'Outcome Indicators - Section C'!$A$30:$A$91&amp;'Outcome Indicators - Section C'!$C$30:$C$91,0))&lt;&gt;0,INDEX('Outcome Indicators - Section C'!H$30:H$91,MATCH('Print View'!$A64&amp;'Print View'!$J$57,'Outcome Indicators - Section C'!$A$30:$A$91&amp;'Outcome Indicators - Section C'!$C$30:$C$91,0)),""),"")</f>
        <v/>
      </c>
      <c r="O64" s="247" t="str">
        <f t="array" ref="O64">IFERROR(IF(INDEX('Outcome Indicators - Section C'!D$30:D$91,MATCH('Print View'!$A64&amp;'Print View'!$O$57,'Outcome Indicators - Section C'!$A$30:$A$91&amp;'Outcome Indicators - Section C'!$C$30:$C$91,0))&lt;&gt;0,INDEX('Outcome Indicators - Section C'!D$30:D$91,MATCH('Print View'!$A64&amp;'Print View'!$O$57,'Outcome Indicators - Section C'!$A$30:$A$91&amp;'Outcome Indicators - Section C'!$C$30:$C$91,0)),""),"")</f>
        <v/>
      </c>
      <c r="P64" s="248" t="str">
        <f t="array" ref="P64">IFERROR(IF(INDEX('Outcome Indicators - Section C'!E$30:E$91,MATCH('Print View'!$A64&amp;'Print View'!$O$57,'Outcome Indicators - Section C'!$A$30:$A$91&amp;'Outcome Indicators - Section C'!$C$30:$C$91,0))&lt;&gt;0,INDEX('Outcome Indicators - Section C'!E$30:E$91,MATCH('Print View'!$A64&amp;'Print View'!$O$57,'Outcome Indicators - Section C'!$A$30:$A$91&amp;'Outcome Indicators - Section C'!$C$30:$C$91,0)),""),"")</f>
        <v/>
      </c>
      <c r="Q64" s="256" t="str">
        <f t="array" ref="Q64">IFERROR(IF(INDEX('Outcome Indicators - Section C'!F$30:F$91,MATCH('Print View'!$A64&amp;'Print View'!$O$57,'Outcome Indicators - Section C'!$A$30:$A$91&amp;'Outcome Indicators - Section C'!$C$30:$C$91,0))&lt;&gt;0,INDEX('Outcome Indicators - Section C'!F$30:F$91,MATCH('Print View'!$A64&amp;'Print View'!$O$57,'Outcome Indicators - Section C'!$A$30:$A$91&amp;'Outcome Indicators - Section C'!$C$30:$C$91,0)),""),"")</f>
        <v/>
      </c>
      <c r="R64" s="270" t="str">
        <f t="array" ref="R64">IFERROR(IF(INDEX('Outcome Indicators - Section C'!G$30:G$91,MATCH('Print View'!$A64&amp;'Print View'!$O$57,'Outcome Indicators - Section C'!$A$30:$A$91&amp;'Outcome Indicators - Section C'!$C$30:$C$91,0))&lt;&gt;0,INDEX('Outcome Indicators - Section C'!G$30:G$91,MATCH('Print View'!$A64&amp;'Print View'!$O$57,'Outcome Indicators - Section C'!$A$30:$A$91&amp;'Outcome Indicators - Section C'!$C$30:$C$91,0)),""),"")</f>
        <v/>
      </c>
      <c r="S64" s="179" t="str">
        <f t="array" ref="S64">IFERROR(IF(INDEX('Outcome Indicators - Section C'!H$30:H$91,MATCH('Print View'!$A64&amp;'Print View'!$O$57,'Outcome Indicators - Section C'!$A$30:$A$91&amp;'Outcome Indicators - Section C'!$C$30:$C$91,0))&lt;&gt;0,INDEX('Outcome Indicators - Section C'!H$30:H$91,MATCH('Print View'!$A64&amp;'Print View'!$O$57,'Outcome Indicators - Section C'!$A$30:$A$91&amp;'Outcome Indicators - Section C'!$C$30:$C$91,0)),""),"")</f>
        <v/>
      </c>
      <c r="T64" s="247" t="str">
        <f t="array" ref="T64">IFERROR(IF(INDEX('Outcome Indicators - Section C'!D$30:D$91,MATCH('Print View'!$A64&amp;'Print View'!$T$57,'Outcome Indicators - Section C'!$A$30:$A$91&amp;'Outcome Indicators - Section C'!$C$30:$C$91,0))&lt;&gt;0,INDEX('Outcome Indicators - Section C'!D$30:D$91,MATCH('Print View'!$A64&amp;'Print View'!$T$57,'Outcome Indicators - Section C'!$A$30:$A$91&amp;'Outcome Indicators - Section C'!$C$30:$C$91,0)),""),"")</f>
        <v/>
      </c>
      <c r="U64" s="248" t="str">
        <f t="array" ref="U64">IFERROR(IF(INDEX('Outcome Indicators - Section C'!E$30:E$91,MATCH('Print View'!$A64&amp;'Print View'!$T$57,'Outcome Indicators - Section C'!$A$30:$A$91&amp;'Outcome Indicators - Section C'!$C$30:$C$91,0))&lt;&gt;0,INDEX('Outcome Indicators - Section C'!E$30:E$91,MATCH('Print View'!$A64&amp;'Print View'!$T$57,'Outcome Indicators - Section C'!$A$30:$A$91&amp;'Outcome Indicators - Section C'!$C$30:$C$91,0)),""),"")</f>
        <v/>
      </c>
      <c r="V64" s="256" t="str">
        <f t="array" ref="V64">IFERROR(IF(INDEX('Outcome Indicators - Section C'!F$30:F$91,MATCH('Print View'!$A64&amp;'Print View'!$T$57,'Outcome Indicators - Section C'!$A$30:$A$91&amp;'Outcome Indicators - Section C'!$C$30:$C$91,0))&lt;&gt;0,INDEX('Outcome Indicators - Section C'!F$30:F$91,MATCH('Print View'!$A64&amp;'Print View'!$T$57,'Outcome Indicators - Section C'!$A$30:$A$91&amp;'Outcome Indicators - Section C'!$C$30:$C$91,0)),""),"")</f>
        <v/>
      </c>
      <c r="W64" s="270" t="str">
        <f t="array" ref="W64">IFERROR(IF(INDEX('Outcome Indicators - Section C'!G$30:G$91,MATCH('Print View'!$A64&amp;'Print View'!$T$57,'Outcome Indicators - Section C'!$A$30:$A$91&amp;'Outcome Indicators - Section C'!$C$30:$C$91,0))&lt;&gt;0,INDEX('Outcome Indicators - Section C'!G$30:G$91,MATCH('Print View'!$A64&amp;'Print View'!$T$57,'Outcome Indicators - Section C'!$A$30:$A$91&amp;'Outcome Indicators - Section C'!$C$30:$C$91,0)),""),"")</f>
        <v/>
      </c>
      <c r="X64" s="180" t="str">
        <f t="array" ref="X64">IFERROR(IF(INDEX('Outcome Indicators - Section C'!H$30:H$91,MATCH('Print View'!$A64&amp;'Print View'!$T$57,'Outcome Indicators - Section C'!$A$30:$A$91&amp;'Outcome Indicators - Section C'!$C$30:$C$91,0))&lt;&gt;0,INDEX('Outcome Indicators - Section C'!H$30:H$91,MATCH('Print View'!$A64&amp;'Print View'!$T$57,'Outcome Indicators - Section C'!$A$30:$A$91&amp;'Outcome Indicators - Section C'!$C$30:$C$91,0)),""),"")</f>
        <v/>
      </c>
      <c r="Y64" s="247" t="str">
        <f t="array" ref="Y64">IFERROR(IF(INDEX('Outcome Indicators - Section C'!D$30:D$91,MATCH('Print View'!$A64&amp;'Print View'!$Y$57,'Outcome Indicators - Section C'!$A$30:$A$91&amp;'Outcome Indicators - Section C'!$C$30:$C$91,0))&lt;&gt;0,INDEX('Outcome Indicators - Section C'!D$30:D$91,MATCH('Print View'!$A64&amp;'Print View'!$Y$57,'Outcome Indicators - Section C'!$A$30:$A$91&amp;'Outcome Indicators - Section C'!$C$30:$C$91,0)),""),"")</f>
        <v/>
      </c>
      <c r="Z64" s="248" t="str">
        <f t="array" ref="Z64">IFERROR(IF(INDEX('Outcome Indicators - Section C'!E$30:E$91,MATCH('Print View'!$A64&amp;'Print View'!$Y$57,'Outcome Indicators - Section C'!$A$30:$A$91&amp;'Outcome Indicators - Section C'!$C$30:$C$91,0))&lt;&gt;0,INDEX('Outcome Indicators - Section C'!E$30:E$91,MATCH('Print View'!$A64&amp;'Print View'!$Y$57,'Outcome Indicators - Section C'!$A$30:$A$91&amp;'Outcome Indicators - Section C'!$C$30:$C$91,0)),""),"")</f>
        <v/>
      </c>
      <c r="AA64" s="256" t="str">
        <f t="array" ref="AA64">IFERROR(IF(INDEX('Outcome Indicators - Section C'!F$30:F$91,MATCH('Print View'!$A64&amp;'Print View'!$Y$57,'Outcome Indicators - Section C'!$A$30:$A$91&amp;'Outcome Indicators - Section C'!$C$30:$C$91,0))&lt;&gt;0,INDEX('Outcome Indicators - Section C'!F$30:F$91,MATCH('Print View'!$A64&amp;'Print View'!$Y$57,'Outcome Indicators - Section C'!$A$30:$A$91&amp;'Outcome Indicators - Section C'!$C$30:$C$91,0)),""),"")</f>
        <v/>
      </c>
      <c r="AB64" s="270" t="str">
        <f t="array" ref="AB64">IFERROR(IF(INDEX('Outcome Indicators - Section C'!G$30:G$91,MATCH('Print View'!$A64&amp;'Print View'!$Y$57,'Outcome Indicators - Section C'!$A$30:$A$91&amp;'Outcome Indicators - Section C'!$C$30:$C$91,0))&lt;&gt;0,INDEX('Outcome Indicators - Section C'!G$30:G$91,MATCH('Print View'!$A64&amp;'Print View'!$Y$57,'Outcome Indicators - Section C'!$A$30:$A$91&amp;'Outcome Indicators - Section C'!$C$30:$C$91,0)),""),"")</f>
        <v/>
      </c>
      <c r="AC64" s="180" t="str">
        <f t="array" ref="AC64">IFERROR(IF(INDEX('Outcome Indicators - Section C'!H$30:H$91,MATCH('Print View'!$A64&amp;'Print View'!$Y$57,'Outcome Indicators - Section C'!$A$30:$A$91&amp;'Outcome Indicators - Section C'!$C$30:$C$91,0))&lt;&gt;0,INDEX('Outcome Indicators - Section C'!H$30:H$91,MATCH('Print View'!$A64&amp;'Print View'!$Y$57,'Outcome Indicators - Section C'!$A$30:$A$91&amp;'Outcome Indicators - Section C'!$C$30:$C$91,0)),""),"")</f>
        <v/>
      </c>
      <c r="AD64" s="263" t="str">
        <f t="array" ref="AD64">IFERROR(IF(INDEX('Outcome Indicators - Section C'!D$30:D$91,MATCH('Print View'!$A64&amp;'Print View'!$AD$57,'Outcome Indicators - Section C'!$A$30:$A$91&amp;'Outcome Indicators - Section C'!$C$30:$C$91,0))&lt;&gt;0,INDEX('Outcome Indicators - Section C'!D$30:D$91,MATCH('Print View'!$A64&amp;'Print View'!$AD$57,'Outcome Indicators - Section C'!$A$30:$A$91&amp;'Outcome Indicators - Section C'!$C$30:$C$91,0)),""),"")</f>
        <v/>
      </c>
      <c r="AE64" s="248" t="str">
        <f t="array" ref="AE64">IFERROR(IF(INDEX('Outcome Indicators - Section C'!E$30:E$91,MATCH('Print View'!$A64&amp;'Print View'!$AD$57,'Outcome Indicators - Section C'!$A$30:$A$91&amp;'Outcome Indicators - Section C'!$C$30:$C$91,0))&lt;&gt;0,INDEX('Outcome Indicators - Section C'!E$30:E$91,MATCH('Print View'!$A64&amp;'Print View'!$AD$57,'Outcome Indicators - Section C'!$A$30:$A$91&amp;'Outcome Indicators - Section C'!$C$30:$C$91,0)),""),"")</f>
        <v/>
      </c>
      <c r="AF64" s="256" t="str">
        <f t="array" ref="AF64">IFERROR(IF(INDEX('Outcome Indicators - Section C'!F$30:F$91,MATCH('Print View'!$A64&amp;'Print View'!$AD$57,'Outcome Indicators - Section C'!$A$30:$A$91&amp;'Outcome Indicators - Section C'!$C$30:$C$91,0))&lt;&gt;0,INDEX('Outcome Indicators - Section C'!F$30:F$91,MATCH('Print View'!$A64&amp;'Print View'!$AD$57,'Outcome Indicators - Section C'!$A$30:$A$91&amp;'Outcome Indicators - Section C'!$C$30:$C$91,0)),""),"")</f>
        <v/>
      </c>
      <c r="AG64" s="270" t="str">
        <f t="array" ref="AG64">IFERROR(IF(INDEX('Outcome Indicators - Section C'!G$30:G$91,MATCH('Print View'!$A64&amp;'Print View'!$AD$57,'Outcome Indicators - Section C'!$A$30:$A$91&amp;'Outcome Indicators - Section C'!$C$30:$C$91,0))&lt;&gt;0,INDEX('Outcome Indicators - Section C'!G$30:G$91,MATCH('Print View'!$A64&amp;'Print View'!$AD$57,'Outcome Indicators - Section C'!$A$30:$A$91&amp;'Outcome Indicators - Section C'!$C$30:$C$91,0)),""),"")</f>
        <v/>
      </c>
      <c r="AH64" s="183" t="str">
        <f t="array" ref="AH64">IFERROR(IF(INDEX('Outcome Indicators - Section C'!H$30:H$91,MATCH('Print View'!$A64&amp;'Print View'!$AD$57,'Outcome Indicators - Section C'!$A$30:$A$91&amp;'Outcome Indicators - Section C'!$C$30:$C$91,0))&lt;&gt;0,INDEX('Outcome Indicators - Section C'!H$30:H$91,MATCH('Print View'!$A64&amp;'Print View'!$AD$57,'Outcome Indicators - Section C'!$A$30:$A$91&amp;'Outcome Indicators - Section C'!$C$30:$C$91,0)),""),"")</f>
        <v/>
      </c>
      <c r="AI64" s="198"/>
      <c r="AJ64" s="290" t="str">
        <f>IFERROR(IF(INDEX('Outcome Indicators - Section C'!P$10:P$26,MATCH('Print View'!$A64,'Outcome Indicators - Section C'!A$10:A$26,0))&lt;&gt;0,INDEX('Outcome Indicators - Section C'!P$10:P$26,MATCH('Print View'!$A64,'Outcome Indicators - Section C'!A$10:A$26,0)),""),"")</f>
        <v/>
      </c>
      <c r="AQ64" s="276"/>
      <c r="AR64" s="276"/>
    </row>
    <row r="65" spans="1:44" ht="30" x14ac:dyDescent="0.2">
      <c r="A65" s="212">
        <v>7</v>
      </c>
      <c r="B65" s="172" t="str">
        <f>IFERROR(IF(INDEX('Outcome Indicators - Section C'!B$10:B$26,MATCH('Print View'!$A65,'Outcome Indicators - Section C'!$A$10:$A$26,0))&lt;&gt;0,INDEX('Outcome Indicators - Section C'!B$10:B$26,MATCH('Print View'!$A65,'Outcome Indicators - Section C'!$A$10:$A$26,0)),""),"")</f>
        <v/>
      </c>
      <c r="C65" s="172" t="str">
        <f>IFERROR(IF(INDEX('Outcome Indicators - Section C'!C$10:C$26,MATCH('Print View'!$A65,'Outcome Indicators - Section C'!$A$10:$A$26,0))&lt;&gt;0,INDEX('Outcome Indicators - Section C'!C$10:C$26,MATCH('Print View'!$A65,'Outcome Indicators - Section C'!$A$10:$A$26,0)),""),"")</f>
        <v/>
      </c>
      <c r="D65" s="172" t="str">
        <f>IFERROR(IF(INDEX('Outcome Indicators - Section C'!D$10:D$26,MATCH('Print View'!$A65,'Outcome Indicators - Section C'!$A$10:$A$26,0))&lt;&gt;0,INDEX('Outcome Indicators - Section C'!D$10:D$26,MATCH('Print View'!$A65,'Outcome Indicators - Section C'!$A$10:$A$26,0)),""),"")</f>
        <v/>
      </c>
      <c r="E65" s="172" t="str">
        <f>IFERROR(IF(INDEX('Outcome Indicators - Section C'!E$10:E$26,MATCH('Print View'!$A65,'Outcome Indicators - Section C'!$A$10:$A$26,0))&lt;&gt;0,INDEX('Outcome Indicators - Section C'!E$10:E$26,MATCH('Print View'!$A65,'Outcome Indicators - Section C'!$A$10:$A$26,0)),""),"")</f>
        <v/>
      </c>
      <c r="F65" s="172" t="str">
        <f>IFERROR(IF(INDEX('Outcome Indicators - Section C'!F$10:F$26,MATCH('Print View'!$A65,'Outcome Indicators - Section C'!$A$10:$A$26,0))&lt;&gt;0,INDEX('Outcome Indicators - Section C'!F$10:F$26,MATCH('Print View'!$A65,'Outcome Indicators - Section C'!$A$10:$A$26,0)),""),"")</f>
        <v/>
      </c>
      <c r="G65" s="172" t="str">
        <f>IFERROR(IF(INDEX('Outcome Indicators - Section C'!G$10:G$26,MATCH('Print View'!$A65,'Outcome Indicators - Section C'!$A$10:$A$26,0))&lt;&gt;0,INDEX('Outcome Indicators - Section C'!G$10:G$26,MATCH('Print View'!$A65,'Outcome Indicators - Section C'!$A$10:$A$26,0)),""),"")</f>
        <v/>
      </c>
      <c r="H65" s="172" t="str">
        <f>IFERROR(IF(INDEX('Outcome Indicators - Section C'!H$10:H$26,MATCH('Print View'!$A65,'Outcome Indicators - Section C'!$A$10:$A$26,0))&lt;&gt;0,INDEX('Outcome Indicators - Section C'!H$10:H$26,MATCH('Print View'!$A65,'Outcome Indicators - Section C'!$A$10:$A$26,0)),""),"")</f>
        <v/>
      </c>
      <c r="I65" s="197" t="str">
        <f>IFERROR(IF(INDEX('Outcome Indicators - Section C'!O$10:O$26,MATCH('Print View'!$A65,'Outcome Indicators - Section C'!$A$10:$A$26,0))&lt;&gt;0,INDEX('Outcome Indicators - Section C'!O$10:O$26,MATCH('Print View'!$A65,'Outcome Indicators - Section C'!$A$10:$A$26,0)),""),"")</f>
        <v/>
      </c>
      <c r="J65" s="264" t="str">
        <f t="array" ref="J65">IFERROR(IF(INDEX('Outcome Indicators - Section C'!D$30:D$91,MATCH('Print View'!$A65&amp;'Print View'!$J$57,'Outcome Indicators - Section C'!$A$30:$A$91&amp;'Outcome Indicators - Section C'!$C$30:$C$91,0))&lt;&gt;0,INDEX('Outcome Indicators - Section C'!D$30:D$91,MATCH('Print View'!$A65&amp;'Print View'!$J$57,'Outcome Indicators - Section C'!$A$30:$A$91&amp;'Outcome Indicators - Section C'!$C$30:$C$91,0)),""),"")</f>
        <v/>
      </c>
      <c r="K65" s="250" t="str">
        <f t="array" ref="K65">IFERROR(IF(INDEX('Outcome Indicators - Section C'!E$30:E$91,MATCH('Print View'!$A65&amp;'Print View'!$J$57,'Outcome Indicators - Section C'!$A$30:$A$91&amp;'Outcome Indicators - Section C'!$C$30:$C$91,0))&lt;&gt;0,INDEX('Outcome Indicators - Section C'!E$30:E$91,MATCH('Print View'!$A65&amp;'Print View'!$J$57,'Outcome Indicators - Section C'!$A$30:$A$91&amp;'Outcome Indicators - Section C'!$C$30:$C$91,0)),""),"")</f>
        <v/>
      </c>
      <c r="L65" s="257" t="str">
        <f t="array" ref="L65">IFERROR(IF(INDEX('Outcome Indicators - Section C'!F$30:F$91,MATCH('Print View'!$A65&amp;'Print View'!$J$57,'Outcome Indicators - Section C'!$A$30:$A$91&amp;'Outcome Indicators - Section C'!$C$30:$C$91,0))&lt;&gt;0,INDEX('Outcome Indicators - Section C'!F$30:F$91,MATCH('Print View'!$A65&amp;'Print View'!$J$57,'Outcome Indicators - Section C'!$A$30:$A$91&amp;'Outcome Indicators - Section C'!$C$30:$C$91,0)),""),"")</f>
        <v/>
      </c>
      <c r="M65" s="271" t="str">
        <f t="array" ref="M65">IFERROR(IF(INDEX('Outcome Indicators - Section C'!G$30:G$91,MATCH('Print View'!$A65&amp;'Print View'!$J$57,'Outcome Indicators - Section C'!$A$30:$A$91&amp;'Outcome Indicators - Section C'!$C$30:$C$91,0))&lt;&gt;0,INDEX('Outcome Indicators - Section C'!G$30:G$91,MATCH('Print View'!$A65&amp;'Print View'!$J$57,'Outcome Indicators - Section C'!$A$30:$A$91&amp;'Outcome Indicators - Section C'!$C$30:$C$91,0)),""),"")</f>
        <v/>
      </c>
      <c r="N65" s="185" t="str">
        <f t="array" ref="N65">IFERROR(IF(INDEX('Outcome Indicators - Section C'!H$30:H$91,MATCH('Print View'!$A65&amp;'Print View'!$J$57,'Outcome Indicators - Section C'!$A$30:$A$91&amp;'Outcome Indicators - Section C'!$C$30:$C$91,0))&lt;&gt;0,INDEX('Outcome Indicators - Section C'!H$30:H$91,MATCH('Print View'!$A65&amp;'Print View'!$J$57,'Outcome Indicators - Section C'!$A$30:$A$91&amp;'Outcome Indicators - Section C'!$C$30:$C$91,0)),""),"")</f>
        <v/>
      </c>
      <c r="O65" s="249" t="str">
        <f t="array" ref="O65">IFERROR(IF(INDEX('Outcome Indicators - Section C'!D$30:D$91,MATCH('Print View'!$A65&amp;'Print View'!$O$57,'Outcome Indicators - Section C'!$A$30:$A$91&amp;'Outcome Indicators - Section C'!$C$30:$C$91,0))&lt;&gt;0,INDEX('Outcome Indicators - Section C'!D$30:D$91,MATCH('Print View'!$A65&amp;'Print View'!$O$57,'Outcome Indicators - Section C'!$A$30:$A$91&amp;'Outcome Indicators - Section C'!$C$30:$C$91,0)),""),"")</f>
        <v/>
      </c>
      <c r="P65" s="250" t="str">
        <f t="array" ref="P65">IFERROR(IF(INDEX('Outcome Indicators - Section C'!E$30:E$91,MATCH('Print View'!$A65&amp;'Print View'!$O$57,'Outcome Indicators - Section C'!$A$30:$A$91&amp;'Outcome Indicators - Section C'!$C$30:$C$91,0))&lt;&gt;0,INDEX('Outcome Indicators - Section C'!E$30:E$91,MATCH('Print View'!$A65&amp;'Print View'!$O$57,'Outcome Indicators - Section C'!$A$30:$A$91&amp;'Outcome Indicators - Section C'!$C$30:$C$91,0)),""),"")</f>
        <v/>
      </c>
      <c r="Q65" s="257" t="str">
        <f t="array" ref="Q65">IFERROR(IF(INDEX('Outcome Indicators - Section C'!F$30:F$91,MATCH('Print View'!$A65&amp;'Print View'!$O$57,'Outcome Indicators - Section C'!$A$30:$A$91&amp;'Outcome Indicators - Section C'!$C$30:$C$91,0))&lt;&gt;0,INDEX('Outcome Indicators - Section C'!F$30:F$91,MATCH('Print View'!$A65&amp;'Print View'!$O$57,'Outcome Indicators - Section C'!$A$30:$A$91&amp;'Outcome Indicators - Section C'!$C$30:$C$91,0)),""),"")</f>
        <v/>
      </c>
      <c r="R65" s="271" t="str">
        <f t="array" ref="R65">IFERROR(IF(INDEX('Outcome Indicators - Section C'!G$30:G$91,MATCH('Print View'!$A65&amp;'Print View'!$O$57,'Outcome Indicators - Section C'!$A$30:$A$91&amp;'Outcome Indicators - Section C'!$C$30:$C$91,0))&lt;&gt;0,INDEX('Outcome Indicators - Section C'!G$30:G$91,MATCH('Print View'!$A65&amp;'Print View'!$O$57,'Outcome Indicators - Section C'!$A$30:$A$91&amp;'Outcome Indicators - Section C'!$C$30:$C$91,0)),""),"")</f>
        <v/>
      </c>
      <c r="S65" s="184" t="str">
        <f t="array" ref="S65">IFERROR(IF(INDEX('Outcome Indicators - Section C'!H$30:H$91,MATCH('Print View'!$A65&amp;'Print View'!$O$57,'Outcome Indicators - Section C'!$A$30:$A$91&amp;'Outcome Indicators - Section C'!$C$30:$C$91,0))&lt;&gt;0,INDEX('Outcome Indicators - Section C'!H$30:H$91,MATCH('Print View'!$A65&amp;'Print View'!$O$57,'Outcome Indicators - Section C'!$A$30:$A$91&amp;'Outcome Indicators - Section C'!$C$30:$C$91,0)),""),"")</f>
        <v/>
      </c>
      <c r="T65" s="249" t="str">
        <f t="array" ref="T65">IFERROR(IF(INDEX('Outcome Indicators - Section C'!D$30:D$91,MATCH('Print View'!$A65&amp;'Print View'!$T$57,'Outcome Indicators - Section C'!$A$30:$A$91&amp;'Outcome Indicators - Section C'!$C$30:$C$91,0))&lt;&gt;0,INDEX('Outcome Indicators - Section C'!D$30:D$91,MATCH('Print View'!$A65&amp;'Print View'!$T$57,'Outcome Indicators - Section C'!$A$30:$A$91&amp;'Outcome Indicators - Section C'!$C$30:$C$91,0)),""),"")</f>
        <v/>
      </c>
      <c r="U65" s="250" t="str">
        <f t="array" ref="U65">IFERROR(IF(INDEX('Outcome Indicators - Section C'!E$30:E$91,MATCH('Print View'!$A65&amp;'Print View'!$T$57,'Outcome Indicators - Section C'!$A$30:$A$91&amp;'Outcome Indicators - Section C'!$C$30:$C$91,0))&lt;&gt;0,INDEX('Outcome Indicators - Section C'!E$30:E$91,MATCH('Print View'!$A65&amp;'Print View'!$T$57,'Outcome Indicators - Section C'!$A$30:$A$91&amp;'Outcome Indicators - Section C'!$C$30:$C$91,0)),""),"")</f>
        <v/>
      </c>
      <c r="V65" s="257" t="str">
        <f t="array" ref="V65">IFERROR(IF(INDEX('Outcome Indicators - Section C'!F$30:F$91,MATCH('Print View'!$A65&amp;'Print View'!$T$57,'Outcome Indicators - Section C'!$A$30:$A$91&amp;'Outcome Indicators - Section C'!$C$30:$C$91,0))&lt;&gt;0,INDEX('Outcome Indicators - Section C'!F$30:F$91,MATCH('Print View'!$A65&amp;'Print View'!$T$57,'Outcome Indicators - Section C'!$A$30:$A$91&amp;'Outcome Indicators - Section C'!$C$30:$C$91,0)),""),"")</f>
        <v/>
      </c>
      <c r="W65" s="271" t="str">
        <f t="array" ref="W65">IFERROR(IF(INDEX('Outcome Indicators - Section C'!G$30:G$91,MATCH('Print View'!$A65&amp;'Print View'!$T$57,'Outcome Indicators - Section C'!$A$30:$A$91&amp;'Outcome Indicators - Section C'!$C$30:$C$91,0))&lt;&gt;0,INDEX('Outcome Indicators - Section C'!G$30:G$91,MATCH('Print View'!$A65&amp;'Print View'!$T$57,'Outcome Indicators - Section C'!$A$30:$A$91&amp;'Outcome Indicators - Section C'!$C$30:$C$91,0)),""),"")</f>
        <v/>
      </c>
      <c r="X65" s="185" t="str">
        <f t="array" ref="X65">IFERROR(IF(INDEX('Outcome Indicators - Section C'!H$30:H$91,MATCH('Print View'!$A65&amp;'Print View'!$T$57,'Outcome Indicators - Section C'!$A$30:$A$91&amp;'Outcome Indicators - Section C'!$C$30:$C$91,0))&lt;&gt;0,INDEX('Outcome Indicators - Section C'!H$30:H$91,MATCH('Print View'!$A65&amp;'Print View'!$T$57,'Outcome Indicators - Section C'!$A$30:$A$91&amp;'Outcome Indicators - Section C'!$C$30:$C$91,0)),""),"")</f>
        <v/>
      </c>
      <c r="Y65" s="249" t="str">
        <f t="array" ref="Y65">IFERROR(IF(INDEX('Outcome Indicators - Section C'!D$30:D$91,MATCH('Print View'!$A65&amp;'Print View'!$Y$57,'Outcome Indicators - Section C'!$A$30:$A$91&amp;'Outcome Indicators - Section C'!$C$30:$C$91,0))&lt;&gt;0,INDEX('Outcome Indicators - Section C'!D$30:D$91,MATCH('Print View'!$A65&amp;'Print View'!$Y$57,'Outcome Indicators - Section C'!$A$30:$A$91&amp;'Outcome Indicators - Section C'!$C$30:$C$91,0)),""),"")</f>
        <v/>
      </c>
      <c r="Z65" s="250" t="str">
        <f t="array" ref="Z65">IFERROR(IF(INDEX('Outcome Indicators - Section C'!E$30:E$91,MATCH('Print View'!$A65&amp;'Print View'!$Y$57,'Outcome Indicators - Section C'!$A$30:$A$91&amp;'Outcome Indicators - Section C'!$C$30:$C$91,0))&lt;&gt;0,INDEX('Outcome Indicators - Section C'!E$30:E$91,MATCH('Print View'!$A65&amp;'Print View'!$Y$57,'Outcome Indicators - Section C'!$A$30:$A$91&amp;'Outcome Indicators - Section C'!$C$30:$C$91,0)),""),"")</f>
        <v/>
      </c>
      <c r="AA65" s="257" t="str">
        <f t="array" ref="AA65">IFERROR(IF(INDEX('Outcome Indicators - Section C'!F$30:F$91,MATCH('Print View'!$A65&amp;'Print View'!$Y$57,'Outcome Indicators - Section C'!$A$30:$A$91&amp;'Outcome Indicators - Section C'!$C$30:$C$91,0))&lt;&gt;0,INDEX('Outcome Indicators - Section C'!F$30:F$91,MATCH('Print View'!$A65&amp;'Print View'!$Y$57,'Outcome Indicators - Section C'!$A$30:$A$91&amp;'Outcome Indicators - Section C'!$C$30:$C$91,0)),""),"")</f>
        <v/>
      </c>
      <c r="AB65" s="271" t="str">
        <f t="array" ref="AB65">IFERROR(IF(INDEX('Outcome Indicators - Section C'!G$30:G$91,MATCH('Print View'!$A65&amp;'Print View'!$Y$57,'Outcome Indicators - Section C'!$A$30:$A$91&amp;'Outcome Indicators - Section C'!$C$30:$C$91,0))&lt;&gt;0,INDEX('Outcome Indicators - Section C'!G$30:G$91,MATCH('Print View'!$A65&amp;'Print View'!$Y$57,'Outcome Indicators - Section C'!$A$30:$A$91&amp;'Outcome Indicators - Section C'!$C$30:$C$91,0)),""),"")</f>
        <v/>
      </c>
      <c r="AC65" s="185" t="str">
        <f t="array" ref="AC65">IFERROR(IF(INDEX('Outcome Indicators - Section C'!H$30:H$91,MATCH('Print View'!$A65&amp;'Print View'!$Y$57,'Outcome Indicators - Section C'!$A$30:$A$91&amp;'Outcome Indicators - Section C'!$C$30:$C$91,0))&lt;&gt;0,INDEX('Outcome Indicators - Section C'!H$30:H$91,MATCH('Print View'!$A65&amp;'Print View'!$Y$57,'Outcome Indicators - Section C'!$A$30:$A$91&amp;'Outcome Indicators - Section C'!$C$30:$C$91,0)),""),"")</f>
        <v/>
      </c>
      <c r="AD65" s="264" t="str">
        <f t="array" ref="AD65">IFERROR(IF(INDEX('Outcome Indicators - Section C'!D$30:D$91,MATCH('Print View'!$A65&amp;'Print View'!$AD$57,'Outcome Indicators - Section C'!$A$30:$A$91&amp;'Outcome Indicators - Section C'!$C$30:$C$91,0))&lt;&gt;0,INDEX('Outcome Indicators - Section C'!D$30:D$91,MATCH('Print View'!$A65&amp;'Print View'!$AD$57,'Outcome Indicators - Section C'!$A$30:$A$91&amp;'Outcome Indicators - Section C'!$C$30:$C$91,0)),""),"")</f>
        <v/>
      </c>
      <c r="AE65" s="250" t="str">
        <f t="array" ref="AE65">IFERROR(IF(INDEX('Outcome Indicators - Section C'!E$30:E$91,MATCH('Print View'!$A65&amp;'Print View'!$AD$57,'Outcome Indicators - Section C'!$A$30:$A$91&amp;'Outcome Indicators - Section C'!$C$30:$C$91,0))&lt;&gt;0,INDEX('Outcome Indicators - Section C'!E$30:E$91,MATCH('Print View'!$A65&amp;'Print View'!$AD$57,'Outcome Indicators - Section C'!$A$30:$A$91&amp;'Outcome Indicators - Section C'!$C$30:$C$91,0)),""),"")</f>
        <v/>
      </c>
      <c r="AF65" s="257" t="str">
        <f t="array" ref="AF65">IFERROR(IF(INDEX('Outcome Indicators - Section C'!F$30:F$91,MATCH('Print View'!$A65&amp;'Print View'!$AD$57,'Outcome Indicators - Section C'!$A$30:$A$91&amp;'Outcome Indicators - Section C'!$C$30:$C$91,0))&lt;&gt;0,INDEX('Outcome Indicators - Section C'!F$30:F$91,MATCH('Print View'!$A65&amp;'Print View'!$AD$57,'Outcome Indicators - Section C'!$A$30:$A$91&amp;'Outcome Indicators - Section C'!$C$30:$C$91,0)),""),"")</f>
        <v/>
      </c>
      <c r="AG65" s="271" t="str">
        <f t="array" ref="AG65">IFERROR(IF(INDEX('Outcome Indicators - Section C'!G$30:G$91,MATCH('Print View'!$A65&amp;'Print View'!$AD$57,'Outcome Indicators - Section C'!$A$30:$A$91&amp;'Outcome Indicators - Section C'!$C$30:$C$91,0))&lt;&gt;0,INDEX('Outcome Indicators - Section C'!G$30:G$91,MATCH('Print View'!$A65&amp;'Print View'!$AD$57,'Outcome Indicators - Section C'!$A$30:$A$91&amp;'Outcome Indicators - Section C'!$C$30:$C$91,0)),""),"")</f>
        <v/>
      </c>
      <c r="AH65" s="188" t="str">
        <f t="array" ref="AH65">IFERROR(IF(INDEX('Outcome Indicators - Section C'!H$30:H$91,MATCH('Print View'!$A65&amp;'Print View'!$AD$57,'Outcome Indicators - Section C'!$A$30:$A$91&amp;'Outcome Indicators - Section C'!$C$30:$C$91,0))&lt;&gt;0,INDEX('Outcome Indicators - Section C'!H$30:H$91,MATCH('Print View'!$A65&amp;'Print View'!$AD$57,'Outcome Indicators - Section C'!$A$30:$A$91&amp;'Outcome Indicators - Section C'!$C$30:$C$91,0)),""),"")</f>
        <v/>
      </c>
      <c r="AI65" s="198"/>
      <c r="AJ65" s="289" t="str">
        <f>IFERROR(IF(INDEX('Outcome Indicators - Section C'!P$10:P$26,MATCH('Print View'!$A65,'Outcome Indicators - Section C'!A$10:A$26,0))&lt;&gt;0,INDEX('Outcome Indicators - Section C'!P$10:P$26,MATCH('Print View'!$A65,'Outcome Indicators - Section C'!A$10:A$26,0)),""),"")</f>
        <v/>
      </c>
      <c r="AQ65" s="276"/>
      <c r="AR65" s="276"/>
    </row>
    <row r="66" spans="1:44" ht="30" x14ac:dyDescent="0.2">
      <c r="A66" s="171">
        <v>8</v>
      </c>
      <c r="B66" s="178" t="str">
        <f>IFERROR(IF(INDEX('Outcome Indicators - Section C'!B$10:B$26,MATCH('Print View'!$A66,'Outcome Indicators - Section C'!$A$10:$A$26,0))&lt;&gt;0,INDEX('Outcome Indicators - Section C'!B$10:B$26,MATCH('Print View'!$A66,'Outcome Indicators - Section C'!$A$10:$A$26,0)),""),"")</f>
        <v/>
      </c>
      <c r="C66" s="178" t="str">
        <f>IFERROR(IF(INDEX('Outcome Indicators - Section C'!C$10:C$26,MATCH('Print View'!$A66,'Outcome Indicators - Section C'!$A$10:$A$26,0))&lt;&gt;0,INDEX('Outcome Indicators - Section C'!C$10:C$26,MATCH('Print View'!$A66,'Outcome Indicators - Section C'!$A$10:$A$26,0)),""),"")</f>
        <v/>
      </c>
      <c r="D66" s="178" t="str">
        <f>IFERROR(IF(INDEX('Outcome Indicators - Section C'!D$10:D$26,MATCH('Print View'!$A66,'Outcome Indicators - Section C'!$A$10:$A$26,0))&lt;&gt;0,INDEX('Outcome Indicators - Section C'!D$10:D$26,MATCH('Print View'!$A66,'Outcome Indicators - Section C'!$A$10:$A$26,0)),""),"")</f>
        <v/>
      </c>
      <c r="E66" s="178" t="str">
        <f>IFERROR(IF(INDEX('Outcome Indicators - Section C'!E$10:E$26,MATCH('Print View'!$A66,'Outcome Indicators - Section C'!$A$10:$A$26,0))&lt;&gt;0,INDEX('Outcome Indicators - Section C'!E$10:E$26,MATCH('Print View'!$A66,'Outcome Indicators - Section C'!$A$10:$A$26,0)),""),"")</f>
        <v/>
      </c>
      <c r="F66" s="178" t="str">
        <f>IFERROR(IF(INDEX('Outcome Indicators - Section C'!F$10:F$26,MATCH('Print View'!$A66,'Outcome Indicators - Section C'!$A$10:$A$26,0))&lt;&gt;0,INDEX('Outcome Indicators - Section C'!F$10:F$26,MATCH('Print View'!$A66,'Outcome Indicators - Section C'!$A$10:$A$26,0)),""),"")</f>
        <v/>
      </c>
      <c r="G66" s="178" t="str">
        <f>IFERROR(IF(INDEX('Outcome Indicators - Section C'!G$10:G$26,MATCH('Print View'!$A66,'Outcome Indicators - Section C'!$A$10:$A$26,0))&lt;&gt;0,INDEX('Outcome Indicators - Section C'!G$10:G$26,MATCH('Print View'!$A66,'Outcome Indicators - Section C'!$A$10:$A$26,0)),""),"")</f>
        <v/>
      </c>
      <c r="H66" s="178" t="str">
        <f>IFERROR(IF(INDEX('Outcome Indicators - Section C'!H$10:H$26,MATCH('Print View'!$A66,'Outcome Indicators - Section C'!$A$10:$A$26,0))&lt;&gt;0,INDEX('Outcome Indicators - Section C'!H$10:H$26,MATCH('Print View'!$A66,'Outcome Indicators - Section C'!$A$10:$A$26,0)),""),"")</f>
        <v/>
      </c>
      <c r="I66" s="199" t="str">
        <f>IFERROR(IF(INDEX('Outcome Indicators - Section C'!O$10:O$26,MATCH('Print View'!$A66,'Outcome Indicators - Section C'!$A$10:$A$26,0))&lt;&gt;0,INDEX('Outcome Indicators - Section C'!O$10:O$26,MATCH('Print View'!$A66,'Outcome Indicators - Section C'!$A$10:$A$26,0)),""),"")</f>
        <v/>
      </c>
      <c r="J66" s="263" t="str">
        <f t="array" ref="J66">IFERROR(IF(INDEX('Outcome Indicators - Section C'!D$30:D$91,MATCH('Print View'!$A66&amp;'Print View'!$J$57,'Outcome Indicators - Section C'!$A$30:$A$91&amp;'Outcome Indicators - Section C'!$C$30:$C$91,0))&lt;&gt;0,INDEX('Outcome Indicators - Section C'!D$30:D$91,MATCH('Print View'!$A66&amp;'Print View'!$J$57,'Outcome Indicators - Section C'!$A$30:$A$91&amp;'Outcome Indicators - Section C'!$C$30:$C$91,0)),""),"")</f>
        <v/>
      </c>
      <c r="K66" s="248" t="str">
        <f t="array" ref="K66">IFERROR(IF(INDEX('Outcome Indicators - Section C'!E$30:E$91,MATCH('Print View'!$A66&amp;'Print View'!$J$57,'Outcome Indicators - Section C'!$A$30:$A$91&amp;'Outcome Indicators - Section C'!$C$30:$C$91,0))&lt;&gt;0,INDEX('Outcome Indicators - Section C'!E$30:E$91,MATCH('Print View'!$A66&amp;'Print View'!$J$57,'Outcome Indicators - Section C'!$A$30:$A$91&amp;'Outcome Indicators - Section C'!$C$30:$C$91,0)),""),"")</f>
        <v/>
      </c>
      <c r="L66" s="256" t="str">
        <f t="array" ref="L66">IFERROR(IF(INDEX('Outcome Indicators - Section C'!F$30:F$91,MATCH('Print View'!$A66&amp;'Print View'!$J$57,'Outcome Indicators - Section C'!$A$30:$A$91&amp;'Outcome Indicators - Section C'!$C$30:$C$91,0))&lt;&gt;0,INDEX('Outcome Indicators - Section C'!F$30:F$91,MATCH('Print View'!$A66&amp;'Print View'!$J$57,'Outcome Indicators - Section C'!$A$30:$A$91&amp;'Outcome Indicators - Section C'!$C$30:$C$91,0)),""),"")</f>
        <v/>
      </c>
      <c r="M66" s="270" t="str">
        <f t="array" ref="M66">IFERROR(IF(INDEX('Outcome Indicators - Section C'!G$30:G$91,MATCH('Print View'!$A66&amp;'Print View'!$J$57,'Outcome Indicators - Section C'!$A$30:$A$91&amp;'Outcome Indicators - Section C'!$C$30:$C$91,0))&lt;&gt;0,INDEX('Outcome Indicators - Section C'!G$30:G$91,MATCH('Print View'!$A66&amp;'Print View'!$J$57,'Outcome Indicators - Section C'!$A$30:$A$91&amp;'Outcome Indicators - Section C'!$C$30:$C$91,0)),""),"")</f>
        <v/>
      </c>
      <c r="N66" s="180" t="str">
        <f t="array" ref="N66">IFERROR(IF(INDEX('Outcome Indicators - Section C'!H$30:H$91,MATCH('Print View'!$A66&amp;'Print View'!$J$57,'Outcome Indicators - Section C'!$A$30:$A$91&amp;'Outcome Indicators - Section C'!$C$30:$C$91,0))&lt;&gt;0,INDEX('Outcome Indicators - Section C'!H$30:H$91,MATCH('Print View'!$A66&amp;'Print View'!$J$57,'Outcome Indicators - Section C'!$A$30:$A$91&amp;'Outcome Indicators - Section C'!$C$30:$C$91,0)),""),"")</f>
        <v/>
      </c>
      <c r="O66" s="247" t="str">
        <f t="array" ref="O66">IFERROR(IF(INDEX('Outcome Indicators - Section C'!D$30:D$91,MATCH('Print View'!$A66&amp;'Print View'!$O$57,'Outcome Indicators - Section C'!$A$30:$A$91&amp;'Outcome Indicators - Section C'!$C$30:$C$91,0))&lt;&gt;0,INDEX('Outcome Indicators - Section C'!D$30:D$91,MATCH('Print View'!$A66&amp;'Print View'!$O$57,'Outcome Indicators - Section C'!$A$30:$A$91&amp;'Outcome Indicators - Section C'!$C$30:$C$91,0)),""),"")</f>
        <v/>
      </c>
      <c r="P66" s="248" t="str">
        <f t="array" ref="P66">IFERROR(IF(INDEX('Outcome Indicators - Section C'!E$30:E$91,MATCH('Print View'!$A66&amp;'Print View'!$O$57,'Outcome Indicators - Section C'!$A$30:$A$91&amp;'Outcome Indicators - Section C'!$C$30:$C$91,0))&lt;&gt;0,INDEX('Outcome Indicators - Section C'!E$30:E$91,MATCH('Print View'!$A66&amp;'Print View'!$O$57,'Outcome Indicators - Section C'!$A$30:$A$91&amp;'Outcome Indicators - Section C'!$C$30:$C$91,0)),""),"")</f>
        <v/>
      </c>
      <c r="Q66" s="256" t="str">
        <f t="array" ref="Q66">IFERROR(IF(INDEX('Outcome Indicators - Section C'!F$30:F$91,MATCH('Print View'!$A66&amp;'Print View'!$O$57,'Outcome Indicators - Section C'!$A$30:$A$91&amp;'Outcome Indicators - Section C'!$C$30:$C$91,0))&lt;&gt;0,INDEX('Outcome Indicators - Section C'!F$30:F$91,MATCH('Print View'!$A66&amp;'Print View'!$O$57,'Outcome Indicators - Section C'!$A$30:$A$91&amp;'Outcome Indicators - Section C'!$C$30:$C$91,0)),""),"")</f>
        <v/>
      </c>
      <c r="R66" s="270" t="str">
        <f t="array" ref="R66">IFERROR(IF(INDEX('Outcome Indicators - Section C'!G$30:G$91,MATCH('Print View'!$A66&amp;'Print View'!$O$57,'Outcome Indicators - Section C'!$A$30:$A$91&amp;'Outcome Indicators - Section C'!$C$30:$C$91,0))&lt;&gt;0,INDEX('Outcome Indicators - Section C'!G$30:G$91,MATCH('Print View'!$A66&amp;'Print View'!$O$57,'Outcome Indicators - Section C'!$A$30:$A$91&amp;'Outcome Indicators - Section C'!$C$30:$C$91,0)),""),"")</f>
        <v/>
      </c>
      <c r="S66" s="179" t="str">
        <f t="array" ref="S66">IFERROR(IF(INDEX('Outcome Indicators - Section C'!H$30:H$91,MATCH('Print View'!$A66&amp;'Print View'!$O$57,'Outcome Indicators - Section C'!$A$30:$A$91&amp;'Outcome Indicators - Section C'!$C$30:$C$91,0))&lt;&gt;0,INDEX('Outcome Indicators - Section C'!H$30:H$91,MATCH('Print View'!$A66&amp;'Print View'!$O$57,'Outcome Indicators - Section C'!$A$30:$A$91&amp;'Outcome Indicators - Section C'!$C$30:$C$91,0)),""),"")</f>
        <v/>
      </c>
      <c r="T66" s="247" t="str">
        <f t="array" ref="T66">IFERROR(IF(INDEX('Outcome Indicators - Section C'!D$30:D$91,MATCH('Print View'!$A66&amp;'Print View'!$T$57,'Outcome Indicators - Section C'!$A$30:$A$91&amp;'Outcome Indicators - Section C'!$C$30:$C$91,0))&lt;&gt;0,INDEX('Outcome Indicators - Section C'!D$30:D$91,MATCH('Print View'!$A66&amp;'Print View'!$T$57,'Outcome Indicators - Section C'!$A$30:$A$91&amp;'Outcome Indicators - Section C'!$C$30:$C$91,0)),""),"")</f>
        <v/>
      </c>
      <c r="U66" s="248" t="str">
        <f t="array" ref="U66">IFERROR(IF(INDEX('Outcome Indicators - Section C'!E$30:E$91,MATCH('Print View'!$A66&amp;'Print View'!$T$57,'Outcome Indicators - Section C'!$A$30:$A$91&amp;'Outcome Indicators - Section C'!$C$30:$C$91,0))&lt;&gt;0,INDEX('Outcome Indicators - Section C'!E$30:E$91,MATCH('Print View'!$A66&amp;'Print View'!$T$57,'Outcome Indicators - Section C'!$A$30:$A$91&amp;'Outcome Indicators - Section C'!$C$30:$C$91,0)),""),"")</f>
        <v/>
      </c>
      <c r="V66" s="256" t="str">
        <f t="array" ref="V66">IFERROR(IF(INDEX('Outcome Indicators - Section C'!F$30:F$91,MATCH('Print View'!$A66&amp;'Print View'!$T$57,'Outcome Indicators - Section C'!$A$30:$A$91&amp;'Outcome Indicators - Section C'!$C$30:$C$91,0))&lt;&gt;0,INDEX('Outcome Indicators - Section C'!F$30:F$91,MATCH('Print View'!$A66&amp;'Print View'!$T$57,'Outcome Indicators - Section C'!$A$30:$A$91&amp;'Outcome Indicators - Section C'!$C$30:$C$91,0)),""),"")</f>
        <v/>
      </c>
      <c r="W66" s="270" t="str">
        <f t="array" ref="W66">IFERROR(IF(INDEX('Outcome Indicators - Section C'!G$30:G$91,MATCH('Print View'!$A66&amp;'Print View'!$T$57,'Outcome Indicators - Section C'!$A$30:$A$91&amp;'Outcome Indicators - Section C'!$C$30:$C$91,0))&lt;&gt;0,INDEX('Outcome Indicators - Section C'!G$30:G$91,MATCH('Print View'!$A66&amp;'Print View'!$T$57,'Outcome Indicators - Section C'!$A$30:$A$91&amp;'Outcome Indicators - Section C'!$C$30:$C$91,0)),""),"")</f>
        <v/>
      </c>
      <c r="X66" s="180" t="str">
        <f t="array" ref="X66">IFERROR(IF(INDEX('Outcome Indicators - Section C'!H$30:H$91,MATCH('Print View'!$A66&amp;'Print View'!$T$57,'Outcome Indicators - Section C'!$A$30:$A$91&amp;'Outcome Indicators - Section C'!$C$30:$C$91,0))&lt;&gt;0,INDEX('Outcome Indicators - Section C'!H$30:H$91,MATCH('Print View'!$A66&amp;'Print View'!$T$57,'Outcome Indicators - Section C'!$A$30:$A$91&amp;'Outcome Indicators - Section C'!$C$30:$C$91,0)),""),"")</f>
        <v/>
      </c>
      <c r="Y66" s="247" t="str">
        <f t="array" ref="Y66">IFERROR(IF(INDEX('Outcome Indicators - Section C'!D$30:D$91,MATCH('Print View'!$A66&amp;'Print View'!$Y$57,'Outcome Indicators - Section C'!$A$30:$A$91&amp;'Outcome Indicators - Section C'!$C$30:$C$91,0))&lt;&gt;0,INDEX('Outcome Indicators - Section C'!D$30:D$91,MATCH('Print View'!$A66&amp;'Print View'!$Y$57,'Outcome Indicators - Section C'!$A$30:$A$91&amp;'Outcome Indicators - Section C'!$C$30:$C$91,0)),""),"")</f>
        <v/>
      </c>
      <c r="Z66" s="248" t="str">
        <f t="array" ref="Z66">IFERROR(IF(INDEX('Outcome Indicators - Section C'!E$30:E$91,MATCH('Print View'!$A66&amp;'Print View'!$Y$57,'Outcome Indicators - Section C'!$A$30:$A$91&amp;'Outcome Indicators - Section C'!$C$30:$C$91,0))&lt;&gt;0,INDEX('Outcome Indicators - Section C'!E$30:E$91,MATCH('Print View'!$A66&amp;'Print View'!$Y$57,'Outcome Indicators - Section C'!$A$30:$A$91&amp;'Outcome Indicators - Section C'!$C$30:$C$91,0)),""),"")</f>
        <v/>
      </c>
      <c r="AA66" s="256" t="str">
        <f t="array" ref="AA66">IFERROR(IF(INDEX('Outcome Indicators - Section C'!F$30:F$91,MATCH('Print View'!$A66&amp;'Print View'!$Y$57,'Outcome Indicators - Section C'!$A$30:$A$91&amp;'Outcome Indicators - Section C'!$C$30:$C$91,0))&lt;&gt;0,INDEX('Outcome Indicators - Section C'!F$30:F$91,MATCH('Print View'!$A66&amp;'Print View'!$Y$57,'Outcome Indicators - Section C'!$A$30:$A$91&amp;'Outcome Indicators - Section C'!$C$30:$C$91,0)),""),"")</f>
        <v/>
      </c>
      <c r="AB66" s="270" t="str">
        <f t="array" ref="AB66">IFERROR(IF(INDEX('Outcome Indicators - Section C'!G$30:G$91,MATCH('Print View'!$A66&amp;'Print View'!$Y$57,'Outcome Indicators - Section C'!$A$30:$A$91&amp;'Outcome Indicators - Section C'!$C$30:$C$91,0))&lt;&gt;0,INDEX('Outcome Indicators - Section C'!G$30:G$91,MATCH('Print View'!$A66&amp;'Print View'!$Y$57,'Outcome Indicators - Section C'!$A$30:$A$91&amp;'Outcome Indicators - Section C'!$C$30:$C$91,0)),""),"")</f>
        <v/>
      </c>
      <c r="AC66" s="180" t="str">
        <f t="array" ref="AC66">IFERROR(IF(INDEX('Outcome Indicators - Section C'!H$30:H$91,MATCH('Print View'!$A66&amp;'Print View'!$Y$57,'Outcome Indicators - Section C'!$A$30:$A$91&amp;'Outcome Indicators - Section C'!$C$30:$C$91,0))&lt;&gt;0,INDEX('Outcome Indicators - Section C'!H$30:H$91,MATCH('Print View'!$A66&amp;'Print View'!$Y$57,'Outcome Indicators - Section C'!$A$30:$A$91&amp;'Outcome Indicators - Section C'!$C$30:$C$91,0)),""),"")</f>
        <v/>
      </c>
      <c r="AD66" s="263" t="str">
        <f t="array" ref="AD66">IFERROR(IF(INDEX('Outcome Indicators - Section C'!D$30:D$91,MATCH('Print View'!$A66&amp;'Print View'!$AD$57,'Outcome Indicators - Section C'!$A$30:$A$91&amp;'Outcome Indicators - Section C'!$C$30:$C$91,0))&lt;&gt;0,INDEX('Outcome Indicators - Section C'!D$30:D$91,MATCH('Print View'!$A66&amp;'Print View'!$AD$57,'Outcome Indicators - Section C'!$A$30:$A$91&amp;'Outcome Indicators - Section C'!$C$30:$C$91,0)),""),"")</f>
        <v/>
      </c>
      <c r="AE66" s="248" t="str">
        <f t="array" ref="AE66">IFERROR(IF(INDEX('Outcome Indicators - Section C'!E$30:E$91,MATCH('Print View'!$A66&amp;'Print View'!$AD$57,'Outcome Indicators - Section C'!$A$30:$A$91&amp;'Outcome Indicators - Section C'!$C$30:$C$91,0))&lt;&gt;0,INDEX('Outcome Indicators - Section C'!E$30:E$91,MATCH('Print View'!$A66&amp;'Print View'!$AD$57,'Outcome Indicators - Section C'!$A$30:$A$91&amp;'Outcome Indicators - Section C'!$C$30:$C$91,0)),""),"")</f>
        <v/>
      </c>
      <c r="AF66" s="256" t="str">
        <f t="array" ref="AF66">IFERROR(IF(INDEX('Outcome Indicators - Section C'!F$30:F$91,MATCH('Print View'!$A66&amp;'Print View'!$AD$57,'Outcome Indicators - Section C'!$A$30:$A$91&amp;'Outcome Indicators - Section C'!$C$30:$C$91,0))&lt;&gt;0,INDEX('Outcome Indicators - Section C'!F$30:F$91,MATCH('Print View'!$A66&amp;'Print View'!$AD$57,'Outcome Indicators - Section C'!$A$30:$A$91&amp;'Outcome Indicators - Section C'!$C$30:$C$91,0)),""),"")</f>
        <v/>
      </c>
      <c r="AG66" s="270" t="str">
        <f t="array" ref="AG66">IFERROR(IF(INDEX('Outcome Indicators - Section C'!G$30:G$91,MATCH('Print View'!$A66&amp;'Print View'!$AD$57,'Outcome Indicators - Section C'!$A$30:$A$91&amp;'Outcome Indicators - Section C'!$C$30:$C$91,0))&lt;&gt;0,INDEX('Outcome Indicators - Section C'!G$30:G$91,MATCH('Print View'!$A66&amp;'Print View'!$AD$57,'Outcome Indicators - Section C'!$A$30:$A$91&amp;'Outcome Indicators - Section C'!$C$30:$C$91,0)),""),"")</f>
        <v/>
      </c>
      <c r="AH66" s="183" t="str">
        <f t="array" ref="AH66">IFERROR(IF(INDEX('Outcome Indicators - Section C'!H$30:H$91,MATCH('Print View'!$A66&amp;'Print View'!$AD$57,'Outcome Indicators - Section C'!$A$30:$A$91&amp;'Outcome Indicators - Section C'!$C$30:$C$91,0))&lt;&gt;0,INDEX('Outcome Indicators - Section C'!H$30:H$91,MATCH('Print View'!$A66&amp;'Print View'!$AD$57,'Outcome Indicators - Section C'!$A$30:$A$91&amp;'Outcome Indicators - Section C'!$C$30:$C$91,0)),""),"")</f>
        <v/>
      </c>
      <c r="AI66" s="198"/>
      <c r="AJ66" s="290" t="str">
        <f>IFERROR(IF(INDEX('Outcome Indicators - Section C'!P$10:P$26,MATCH('Print View'!$A66,'Outcome Indicators - Section C'!A$10:A$26,0))&lt;&gt;0,INDEX('Outcome Indicators - Section C'!P$10:P$26,MATCH('Print View'!$A66,'Outcome Indicators - Section C'!A$10:A$26,0)),""),"")</f>
        <v/>
      </c>
      <c r="AQ66" s="276"/>
      <c r="AR66" s="276"/>
    </row>
    <row r="67" spans="1:44" ht="30" x14ac:dyDescent="0.2">
      <c r="A67" s="212">
        <v>9</v>
      </c>
      <c r="B67" s="172" t="str">
        <f>IFERROR(IF(INDEX('Outcome Indicators - Section C'!B$10:B$26,MATCH('Print View'!$A67,'Outcome Indicators - Section C'!$A$10:$A$26,0))&lt;&gt;0,INDEX('Outcome Indicators - Section C'!B$10:B$26,MATCH('Print View'!$A67,'Outcome Indicators - Section C'!$A$10:$A$26,0)),""),"")</f>
        <v/>
      </c>
      <c r="C67" s="172" t="str">
        <f>IFERROR(IF(INDEX('Outcome Indicators - Section C'!C$10:C$26,MATCH('Print View'!$A67,'Outcome Indicators - Section C'!$A$10:$A$26,0))&lt;&gt;0,INDEX('Outcome Indicators - Section C'!C$10:C$26,MATCH('Print View'!$A67,'Outcome Indicators - Section C'!$A$10:$A$26,0)),""),"")</f>
        <v/>
      </c>
      <c r="D67" s="172" t="str">
        <f>IFERROR(IF(INDEX('Outcome Indicators - Section C'!D$10:D$26,MATCH('Print View'!$A67,'Outcome Indicators - Section C'!$A$10:$A$26,0))&lt;&gt;0,INDEX('Outcome Indicators - Section C'!D$10:D$26,MATCH('Print View'!$A67,'Outcome Indicators - Section C'!$A$10:$A$26,0)),""),"")</f>
        <v/>
      </c>
      <c r="E67" s="172" t="str">
        <f>IFERROR(IF(INDEX('Outcome Indicators - Section C'!E$10:E$26,MATCH('Print View'!$A67,'Outcome Indicators - Section C'!$A$10:$A$26,0))&lt;&gt;0,INDEX('Outcome Indicators - Section C'!E$10:E$26,MATCH('Print View'!$A67,'Outcome Indicators - Section C'!$A$10:$A$26,0)),""),"")</f>
        <v/>
      </c>
      <c r="F67" s="172" t="str">
        <f>IFERROR(IF(INDEX('Outcome Indicators - Section C'!F$10:F$26,MATCH('Print View'!$A67,'Outcome Indicators - Section C'!$A$10:$A$26,0))&lt;&gt;0,INDEX('Outcome Indicators - Section C'!F$10:F$26,MATCH('Print View'!$A67,'Outcome Indicators - Section C'!$A$10:$A$26,0)),""),"")</f>
        <v/>
      </c>
      <c r="G67" s="172" t="str">
        <f>IFERROR(IF(INDEX('Outcome Indicators - Section C'!G$10:G$26,MATCH('Print View'!$A67,'Outcome Indicators - Section C'!$A$10:$A$26,0))&lt;&gt;0,INDEX('Outcome Indicators - Section C'!G$10:G$26,MATCH('Print View'!$A67,'Outcome Indicators - Section C'!$A$10:$A$26,0)),""),"")</f>
        <v/>
      </c>
      <c r="H67" s="172" t="str">
        <f>IFERROR(IF(INDEX('Outcome Indicators - Section C'!H$10:H$26,MATCH('Print View'!$A67,'Outcome Indicators - Section C'!$A$10:$A$26,0))&lt;&gt;0,INDEX('Outcome Indicators - Section C'!H$10:H$26,MATCH('Print View'!$A67,'Outcome Indicators - Section C'!$A$10:$A$26,0)),""),"")</f>
        <v/>
      </c>
      <c r="I67" s="197" t="str">
        <f>IFERROR(IF(INDEX('Outcome Indicators - Section C'!O$10:O$26,MATCH('Print View'!$A67,'Outcome Indicators - Section C'!$A$10:$A$26,0))&lt;&gt;0,INDEX('Outcome Indicators - Section C'!O$10:O$26,MATCH('Print View'!$A67,'Outcome Indicators - Section C'!$A$10:$A$26,0)),""),"")</f>
        <v/>
      </c>
      <c r="J67" s="264" t="str">
        <f t="array" ref="J67">IFERROR(IF(INDEX('Outcome Indicators - Section C'!D$30:D$91,MATCH('Print View'!$A67&amp;'Print View'!$J$57,'Outcome Indicators - Section C'!$A$30:$A$91&amp;'Outcome Indicators - Section C'!$C$30:$C$91,0))&lt;&gt;0,INDEX('Outcome Indicators - Section C'!D$30:D$91,MATCH('Print View'!$A67&amp;'Print View'!$J$57,'Outcome Indicators - Section C'!$A$30:$A$91&amp;'Outcome Indicators - Section C'!$C$30:$C$91,0)),""),"")</f>
        <v/>
      </c>
      <c r="K67" s="250" t="str">
        <f t="array" ref="K67">IFERROR(IF(INDEX('Outcome Indicators - Section C'!E$30:E$91,MATCH('Print View'!$A67&amp;'Print View'!$J$57,'Outcome Indicators - Section C'!$A$30:$A$91&amp;'Outcome Indicators - Section C'!$C$30:$C$91,0))&lt;&gt;0,INDEX('Outcome Indicators - Section C'!E$30:E$91,MATCH('Print View'!$A67&amp;'Print View'!$J$57,'Outcome Indicators - Section C'!$A$30:$A$91&amp;'Outcome Indicators - Section C'!$C$30:$C$91,0)),""),"")</f>
        <v/>
      </c>
      <c r="L67" s="257" t="str">
        <f t="array" ref="L67">IFERROR(IF(INDEX('Outcome Indicators - Section C'!F$30:F$91,MATCH('Print View'!$A67&amp;'Print View'!$J$57,'Outcome Indicators - Section C'!$A$30:$A$91&amp;'Outcome Indicators - Section C'!$C$30:$C$91,0))&lt;&gt;0,INDEX('Outcome Indicators - Section C'!F$30:F$91,MATCH('Print View'!$A67&amp;'Print View'!$J$57,'Outcome Indicators - Section C'!$A$30:$A$91&amp;'Outcome Indicators - Section C'!$C$30:$C$91,0)),""),"")</f>
        <v/>
      </c>
      <c r="M67" s="271" t="str">
        <f t="array" ref="M67">IFERROR(IF(INDEX('Outcome Indicators - Section C'!G$30:G$91,MATCH('Print View'!$A67&amp;'Print View'!$J$57,'Outcome Indicators - Section C'!$A$30:$A$91&amp;'Outcome Indicators - Section C'!$C$30:$C$91,0))&lt;&gt;0,INDEX('Outcome Indicators - Section C'!G$30:G$91,MATCH('Print View'!$A67&amp;'Print View'!$J$57,'Outcome Indicators - Section C'!$A$30:$A$91&amp;'Outcome Indicators - Section C'!$C$30:$C$91,0)),""),"")</f>
        <v/>
      </c>
      <c r="N67" s="185" t="str">
        <f t="array" ref="N67">IFERROR(IF(INDEX('Outcome Indicators - Section C'!H$30:H$91,MATCH('Print View'!$A67&amp;'Print View'!$J$57,'Outcome Indicators - Section C'!$A$30:$A$91&amp;'Outcome Indicators - Section C'!$C$30:$C$91,0))&lt;&gt;0,INDEX('Outcome Indicators - Section C'!H$30:H$91,MATCH('Print View'!$A67&amp;'Print View'!$J$57,'Outcome Indicators - Section C'!$A$30:$A$91&amp;'Outcome Indicators - Section C'!$C$30:$C$91,0)),""),"")</f>
        <v/>
      </c>
      <c r="O67" s="249" t="str">
        <f t="array" ref="O67">IFERROR(IF(INDEX('Outcome Indicators - Section C'!D$30:D$91,MATCH('Print View'!$A67&amp;'Print View'!$O$57,'Outcome Indicators - Section C'!$A$30:$A$91&amp;'Outcome Indicators - Section C'!$C$30:$C$91,0))&lt;&gt;0,INDEX('Outcome Indicators - Section C'!D$30:D$91,MATCH('Print View'!$A67&amp;'Print View'!$O$57,'Outcome Indicators - Section C'!$A$30:$A$91&amp;'Outcome Indicators - Section C'!$C$30:$C$91,0)),""),"")</f>
        <v/>
      </c>
      <c r="P67" s="250" t="str">
        <f t="array" ref="P67">IFERROR(IF(INDEX('Outcome Indicators - Section C'!E$30:E$91,MATCH('Print View'!$A67&amp;'Print View'!$O$57,'Outcome Indicators - Section C'!$A$30:$A$91&amp;'Outcome Indicators - Section C'!$C$30:$C$91,0))&lt;&gt;0,INDEX('Outcome Indicators - Section C'!E$30:E$91,MATCH('Print View'!$A67&amp;'Print View'!$O$57,'Outcome Indicators - Section C'!$A$30:$A$91&amp;'Outcome Indicators - Section C'!$C$30:$C$91,0)),""),"")</f>
        <v/>
      </c>
      <c r="Q67" s="257" t="str">
        <f t="array" ref="Q67">IFERROR(IF(INDEX('Outcome Indicators - Section C'!F$30:F$91,MATCH('Print View'!$A67&amp;'Print View'!$O$57,'Outcome Indicators - Section C'!$A$30:$A$91&amp;'Outcome Indicators - Section C'!$C$30:$C$91,0))&lt;&gt;0,INDEX('Outcome Indicators - Section C'!F$30:F$91,MATCH('Print View'!$A67&amp;'Print View'!$O$57,'Outcome Indicators - Section C'!$A$30:$A$91&amp;'Outcome Indicators - Section C'!$C$30:$C$91,0)),""),"")</f>
        <v/>
      </c>
      <c r="R67" s="271" t="str">
        <f t="array" ref="R67">IFERROR(IF(INDEX('Outcome Indicators - Section C'!G$30:G$91,MATCH('Print View'!$A67&amp;'Print View'!$O$57,'Outcome Indicators - Section C'!$A$30:$A$91&amp;'Outcome Indicators - Section C'!$C$30:$C$91,0))&lt;&gt;0,INDEX('Outcome Indicators - Section C'!G$30:G$91,MATCH('Print View'!$A67&amp;'Print View'!$O$57,'Outcome Indicators - Section C'!$A$30:$A$91&amp;'Outcome Indicators - Section C'!$C$30:$C$91,0)),""),"")</f>
        <v/>
      </c>
      <c r="S67" s="184" t="str">
        <f t="array" ref="S67">IFERROR(IF(INDEX('Outcome Indicators - Section C'!H$30:H$91,MATCH('Print View'!$A67&amp;'Print View'!$O$57,'Outcome Indicators - Section C'!$A$30:$A$91&amp;'Outcome Indicators - Section C'!$C$30:$C$91,0))&lt;&gt;0,INDEX('Outcome Indicators - Section C'!H$30:H$91,MATCH('Print View'!$A67&amp;'Print View'!$O$57,'Outcome Indicators - Section C'!$A$30:$A$91&amp;'Outcome Indicators - Section C'!$C$30:$C$91,0)),""),"")</f>
        <v/>
      </c>
      <c r="T67" s="249" t="str">
        <f t="array" ref="T67">IFERROR(IF(INDEX('Outcome Indicators - Section C'!D$30:D$91,MATCH('Print View'!$A67&amp;'Print View'!$T$57,'Outcome Indicators - Section C'!$A$30:$A$91&amp;'Outcome Indicators - Section C'!$C$30:$C$91,0))&lt;&gt;0,INDEX('Outcome Indicators - Section C'!D$30:D$91,MATCH('Print View'!$A67&amp;'Print View'!$T$57,'Outcome Indicators - Section C'!$A$30:$A$91&amp;'Outcome Indicators - Section C'!$C$30:$C$91,0)),""),"")</f>
        <v/>
      </c>
      <c r="U67" s="250" t="str">
        <f t="array" ref="U67">IFERROR(IF(INDEX('Outcome Indicators - Section C'!E$30:E$91,MATCH('Print View'!$A67&amp;'Print View'!$T$57,'Outcome Indicators - Section C'!$A$30:$A$91&amp;'Outcome Indicators - Section C'!$C$30:$C$91,0))&lt;&gt;0,INDEX('Outcome Indicators - Section C'!E$30:E$91,MATCH('Print View'!$A67&amp;'Print View'!$T$57,'Outcome Indicators - Section C'!$A$30:$A$91&amp;'Outcome Indicators - Section C'!$C$30:$C$91,0)),""),"")</f>
        <v/>
      </c>
      <c r="V67" s="257" t="str">
        <f t="array" ref="V67">IFERROR(IF(INDEX('Outcome Indicators - Section C'!F$30:F$91,MATCH('Print View'!$A67&amp;'Print View'!$T$57,'Outcome Indicators - Section C'!$A$30:$A$91&amp;'Outcome Indicators - Section C'!$C$30:$C$91,0))&lt;&gt;0,INDEX('Outcome Indicators - Section C'!F$30:F$91,MATCH('Print View'!$A67&amp;'Print View'!$T$57,'Outcome Indicators - Section C'!$A$30:$A$91&amp;'Outcome Indicators - Section C'!$C$30:$C$91,0)),""),"")</f>
        <v/>
      </c>
      <c r="W67" s="271" t="str">
        <f t="array" ref="W67">IFERROR(IF(INDEX('Outcome Indicators - Section C'!G$30:G$91,MATCH('Print View'!$A67&amp;'Print View'!$T$57,'Outcome Indicators - Section C'!$A$30:$A$91&amp;'Outcome Indicators - Section C'!$C$30:$C$91,0))&lt;&gt;0,INDEX('Outcome Indicators - Section C'!G$30:G$91,MATCH('Print View'!$A67&amp;'Print View'!$T$57,'Outcome Indicators - Section C'!$A$30:$A$91&amp;'Outcome Indicators - Section C'!$C$30:$C$91,0)),""),"")</f>
        <v/>
      </c>
      <c r="X67" s="185" t="str">
        <f t="array" ref="X67">IFERROR(IF(INDEX('Outcome Indicators - Section C'!H$30:H$91,MATCH('Print View'!$A67&amp;'Print View'!$T$57,'Outcome Indicators - Section C'!$A$30:$A$91&amp;'Outcome Indicators - Section C'!$C$30:$C$91,0))&lt;&gt;0,INDEX('Outcome Indicators - Section C'!H$30:H$91,MATCH('Print View'!$A67&amp;'Print View'!$T$57,'Outcome Indicators - Section C'!$A$30:$A$91&amp;'Outcome Indicators - Section C'!$C$30:$C$91,0)),""),"")</f>
        <v/>
      </c>
      <c r="Y67" s="249" t="str">
        <f t="array" ref="Y67">IFERROR(IF(INDEX('Outcome Indicators - Section C'!D$30:D$91,MATCH('Print View'!$A67&amp;'Print View'!$Y$57,'Outcome Indicators - Section C'!$A$30:$A$91&amp;'Outcome Indicators - Section C'!$C$30:$C$91,0))&lt;&gt;0,INDEX('Outcome Indicators - Section C'!D$30:D$91,MATCH('Print View'!$A67&amp;'Print View'!$Y$57,'Outcome Indicators - Section C'!$A$30:$A$91&amp;'Outcome Indicators - Section C'!$C$30:$C$91,0)),""),"")</f>
        <v/>
      </c>
      <c r="Z67" s="250" t="str">
        <f t="array" ref="Z67">IFERROR(IF(INDEX('Outcome Indicators - Section C'!E$30:E$91,MATCH('Print View'!$A67&amp;'Print View'!$Y$57,'Outcome Indicators - Section C'!$A$30:$A$91&amp;'Outcome Indicators - Section C'!$C$30:$C$91,0))&lt;&gt;0,INDEX('Outcome Indicators - Section C'!E$30:E$91,MATCH('Print View'!$A67&amp;'Print View'!$Y$57,'Outcome Indicators - Section C'!$A$30:$A$91&amp;'Outcome Indicators - Section C'!$C$30:$C$91,0)),""),"")</f>
        <v/>
      </c>
      <c r="AA67" s="257" t="str">
        <f t="array" ref="AA67">IFERROR(IF(INDEX('Outcome Indicators - Section C'!F$30:F$91,MATCH('Print View'!$A67&amp;'Print View'!$Y$57,'Outcome Indicators - Section C'!$A$30:$A$91&amp;'Outcome Indicators - Section C'!$C$30:$C$91,0))&lt;&gt;0,INDEX('Outcome Indicators - Section C'!F$30:F$91,MATCH('Print View'!$A67&amp;'Print View'!$Y$57,'Outcome Indicators - Section C'!$A$30:$A$91&amp;'Outcome Indicators - Section C'!$C$30:$C$91,0)),""),"")</f>
        <v/>
      </c>
      <c r="AB67" s="271" t="str">
        <f t="array" ref="AB67">IFERROR(IF(INDEX('Outcome Indicators - Section C'!G$30:G$91,MATCH('Print View'!$A67&amp;'Print View'!$Y$57,'Outcome Indicators - Section C'!$A$30:$A$91&amp;'Outcome Indicators - Section C'!$C$30:$C$91,0))&lt;&gt;0,INDEX('Outcome Indicators - Section C'!G$30:G$91,MATCH('Print View'!$A67&amp;'Print View'!$Y$57,'Outcome Indicators - Section C'!$A$30:$A$91&amp;'Outcome Indicators - Section C'!$C$30:$C$91,0)),""),"")</f>
        <v/>
      </c>
      <c r="AC67" s="185" t="str">
        <f t="array" ref="AC67">IFERROR(IF(INDEX('Outcome Indicators - Section C'!H$30:H$91,MATCH('Print View'!$A67&amp;'Print View'!$Y$57,'Outcome Indicators - Section C'!$A$30:$A$91&amp;'Outcome Indicators - Section C'!$C$30:$C$91,0))&lt;&gt;0,INDEX('Outcome Indicators - Section C'!H$30:H$91,MATCH('Print View'!$A67&amp;'Print View'!$Y$57,'Outcome Indicators - Section C'!$A$30:$A$91&amp;'Outcome Indicators - Section C'!$C$30:$C$91,0)),""),"")</f>
        <v/>
      </c>
      <c r="AD67" s="264" t="str">
        <f t="array" ref="AD67">IFERROR(IF(INDEX('Outcome Indicators - Section C'!D$30:D$91,MATCH('Print View'!$A67&amp;'Print View'!$AD$57,'Outcome Indicators - Section C'!$A$30:$A$91&amp;'Outcome Indicators - Section C'!$C$30:$C$91,0))&lt;&gt;0,INDEX('Outcome Indicators - Section C'!D$30:D$91,MATCH('Print View'!$A67&amp;'Print View'!$AD$57,'Outcome Indicators - Section C'!$A$30:$A$91&amp;'Outcome Indicators - Section C'!$C$30:$C$91,0)),""),"")</f>
        <v/>
      </c>
      <c r="AE67" s="250" t="str">
        <f t="array" ref="AE67">IFERROR(IF(INDEX('Outcome Indicators - Section C'!E$30:E$91,MATCH('Print View'!$A67&amp;'Print View'!$AD$57,'Outcome Indicators - Section C'!$A$30:$A$91&amp;'Outcome Indicators - Section C'!$C$30:$C$91,0))&lt;&gt;0,INDEX('Outcome Indicators - Section C'!E$30:E$91,MATCH('Print View'!$A67&amp;'Print View'!$AD$57,'Outcome Indicators - Section C'!$A$30:$A$91&amp;'Outcome Indicators - Section C'!$C$30:$C$91,0)),""),"")</f>
        <v/>
      </c>
      <c r="AF67" s="257" t="str">
        <f t="array" ref="AF67">IFERROR(IF(INDEX('Outcome Indicators - Section C'!F$30:F$91,MATCH('Print View'!$A67&amp;'Print View'!$AD$57,'Outcome Indicators - Section C'!$A$30:$A$91&amp;'Outcome Indicators - Section C'!$C$30:$C$91,0))&lt;&gt;0,INDEX('Outcome Indicators - Section C'!F$30:F$91,MATCH('Print View'!$A67&amp;'Print View'!$AD$57,'Outcome Indicators - Section C'!$A$30:$A$91&amp;'Outcome Indicators - Section C'!$C$30:$C$91,0)),""),"")</f>
        <v/>
      </c>
      <c r="AG67" s="271" t="str">
        <f t="array" ref="AG67">IFERROR(IF(INDEX('Outcome Indicators - Section C'!G$30:G$91,MATCH('Print View'!$A67&amp;'Print View'!$AD$57,'Outcome Indicators - Section C'!$A$30:$A$91&amp;'Outcome Indicators - Section C'!$C$30:$C$91,0))&lt;&gt;0,INDEX('Outcome Indicators - Section C'!G$30:G$91,MATCH('Print View'!$A67&amp;'Print View'!$AD$57,'Outcome Indicators - Section C'!$A$30:$A$91&amp;'Outcome Indicators - Section C'!$C$30:$C$91,0)),""),"")</f>
        <v/>
      </c>
      <c r="AH67" s="188" t="str">
        <f t="array" ref="AH67">IFERROR(IF(INDEX('Outcome Indicators - Section C'!H$30:H$91,MATCH('Print View'!$A67&amp;'Print View'!$AD$57,'Outcome Indicators - Section C'!$A$30:$A$91&amp;'Outcome Indicators - Section C'!$C$30:$C$91,0))&lt;&gt;0,INDEX('Outcome Indicators - Section C'!H$30:H$91,MATCH('Print View'!$A67&amp;'Print View'!$AD$57,'Outcome Indicators - Section C'!$A$30:$A$91&amp;'Outcome Indicators - Section C'!$C$30:$C$91,0)),""),"")</f>
        <v/>
      </c>
      <c r="AI67" s="198"/>
      <c r="AJ67" s="289" t="str">
        <f>IFERROR(IF(INDEX('Outcome Indicators - Section C'!P$10:P$26,MATCH('Print View'!$A67,'Outcome Indicators - Section C'!A$10:A$26,0))&lt;&gt;0,INDEX('Outcome Indicators - Section C'!P$10:P$26,MATCH('Print View'!$A67,'Outcome Indicators - Section C'!A$10:A$26,0)),""),"")</f>
        <v/>
      </c>
      <c r="AQ67" s="276"/>
      <c r="AR67" s="276"/>
    </row>
    <row r="68" spans="1:44" ht="30" x14ac:dyDescent="0.2">
      <c r="A68" s="171">
        <v>10</v>
      </c>
      <c r="B68" s="178" t="str">
        <f>IFERROR(IF(INDEX('Outcome Indicators - Section C'!B$10:B$26,MATCH('Print View'!$A68,'Outcome Indicators - Section C'!$A$10:$A$26,0))&lt;&gt;0,INDEX('Outcome Indicators - Section C'!B$10:B$26,MATCH('Print View'!$A68,'Outcome Indicators - Section C'!$A$10:$A$26,0)),""),"")</f>
        <v/>
      </c>
      <c r="C68" s="178" t="str">
        <f>IFERROR(IF(INDEX('Outcome Indicators - Section C'!C$10:C$26,MATCH('Print View'!$A68,'Outcome Indicators - Section C'!$A$10:$A$26,0))&lt;&gt;0,INDEX('Outcome Indicators - Section C'!C$10:C$26,MATCH('Print View'!$A68,'Outcome Indicators - Section C'!$A$10:$A$26,0)),""),"")</f>
        <v/>
      </c>
      <c r="D68" s="178" t="str">
        <f>IFERROR(IF(INDEX('Outcome Indicators - Section C'!D$10:D$26,MATCH('Print View'!$A68,'Outcome Indicators - Section C'!$A$10:$A$26,0))&lt;&gt;0,INDEX('Outcome Indicators - Section C'!D$10:D$26,MATCH('Print View'!$A68,'Outcome Indicators - Section C'!$A$10:$A$26,0)),""),"")</f>
        <v/>
      </c>
      <c r="E68" s="178" t="str">
        <f>IFERROR(IF(INDEX('Outcome Indicators - Section C'!E$10:E$26,MATCH('Print View'!$A68,'Outcome Indicators - Section C'!$A$10:$A$26,0))&lt;&gt;0,INDEX('Outcome Indicators - Section C'!E$10:E$26,MATCH('Print View'!$A68,'Outcome Indicators - Section C'!$A$10:$A$26,0)),""),"")</f>
        <v/>
      </c>
      <c r="F68" s="178" t="str">
        <f>IFERROR(IF(INDEX('Outcome Indicators - Section C'!F$10:F$26,MATCH('Print View'!$A68,'Outcome Indicators - Section C'!$A$10:$A$26,0))&lt;&gt;0,INDEX('Outcome Indicators - Section C'!F$10:F$26,MATCH('Print View'!$A68,'Outcome Indicators - Section C'!$A$10:$A$26,0)),""),"")</f>
        <v/>
      </c>
      <c r="G68" s="178" t="str">
        <f>IFERROR(IF(INDEX('Outcome Indicators - Section C'!G$10:G$26,MATCH('Print View'!$A68,'Outcome Indicators - Section C'!$A$10:$A$26,0))&lt;&gt;0,INDEX('Outcome Indicators - Section C'!G$10:G$26,MATCH('Print View'!$A68,'Outcome Indicators - Section C'!$A$10:$A$26,0)),""),"")</f>
        <v/>
      </c>
      <c r="H68" s="178" t="str">
        <f>IFERROR(IF(INDEX('Outcome Indicators - Section C'!H$10:H$26,MATCH('Print View'!$A68,'Outcome Indicators - Section C'!$A$10:$A$26,0))&lt;&gt;0,INDEX('Outcome Indicators - Section C'!H$10:H$26,MATCH('Print View'!$A68,'Outcome Indicators - Section C'!$A$10:$A$26,0)),""),"")</f>
        <v/>
      </c>
      <c r="I68" s="199" t="str">
        <f>IFERROR(IF(INDEX('Outcome Indicators - Section C'!O$10:O$26,MATCH('Print View'!$A68,'Outcome Indicators - Section C'!$A$10:$A$26,0))&lt;&gt;0,INDEX('Outcome Indicators - Section C'!O$10:O$26,MATCH('Print View'!$A68,'Outcome Indicators - Section C'!$A$10:$A$26,0)),""),"")</f>
        <v/>
      </c>
      <c r="J68" s="263" t="str">
        <f t="array" ref="J68">IFERROR(IF(INDEX('Outcome Indicators - Section C'!D$30:D$91,MATCH('Print View'!$A68&amp;'Print View'!$J$57,'Outcome Indicators - Section C'!$A$30:$A$91&amp;'Outcome Indicators - Section C'!$C$30:$C$91,0))&lt;&gt;0,INDEX('Outcome Indicators - Section C'!D$30:D$91,MATCH('Print View'!$A68&amp;'Print View'!$J$57,'Outcome Indicators - Section C'!$A$30:$A$91&amp;'Outcome Indicators - Section C'!$C$30:$C$91,0)),""),"")</f>
        <v/>
      </c>
      <c r="K68" s="248" t="str">
        <f t="array" ref="K68">IFERROR(IF(INDEX('Outcome Indicators - Section C'!E$30:E$91,MATCH('Print View'!$A68&amp;'Print View'!$J$57,'Outcome Indicators - Section C'!$A$30:$A$91&amp;'Outcome Indicators - Section C'!$C$30:$C$91,0))&lt;&gt;0,INDEX('Outcome Indicators - Section C'!E$30:E$91,MATCH('Print View'!$A68&amp;'Print View'!$J$57,'Outcome Indicators - Section C'!$A$30:$A$91&amp;'Outcome Indicators - Section C'!$C$30:$C$91,0)),""),"")</f>
        <v/>
      </c>
      <c r="L68" s="256" t="str">
        <f t="array" ref="L68">IFERROR(IF(INDEX('Outcome Indicators - Section C'!F$30:F$91,MATCH('Print View'!$A68&amp;'Print View'!$J$57,'Outcome Indicators - Section C'!$A$30:$A$91&amp;'Outcome Indicators - Section C'!$C$30:$C$91,0))&lt;&gt;0,INDEX('Outcome Indicators - Section C'!F$30:F$91,MATCH('Print View'!$A68&amp;'Print View'!$J$57,'Outcome Indicators - Section C'!$A$30:$A$91&amp;'Outcome Indicators - Section C'!$C$30:$C$91,0)),""),"")</f>
        <v/>
      </c>
      <c r="M68" s="270" t="str">
        <f t="array" ref="M68">IFERROR(IF(INDEX('Outcome Indicators - Section C'!G$30:G$91,MATCH('Print View'!$A68&amp;'Print View'!$J$57,'Outcome Indicators - Section C'!$A$30:$A$91&amp;'Outcome Indicators - Section C'!$C$30:$C$91,0))&lt;&gt;0,INDEX('Outcome Indicators - Section C'!G$30:G$91,MATCH('Print View'!$A68&amp;'Print View'!$J$57,'Outcome Indicators - Section C'!$A$30:$A$91&amp;'Outcome Indicators - Section C'!$C$30:$C$91,0)),""),"")</f>
        <v/>
      </c>
      <c r="N68" s="180" t="str">
        <f t="array" ref="N68">IFERROR(IF(INDEX('Outcome Indicators - Section C'!H$30:H$91,MATCH('Print View'!$A68&amp;'Print View'!$J$57,'Outcome Indicators - Section C'!$A$30:$A$91&amp;'Outcome Indicators - Section C'!$C$30:$C$91,0))&lt;&gt;0,INDEX('Outcome Indicators - Section C'!H$30:H$91,MATCH('Print View'!$A68&amp;'Print View'!$J$57,'Outcome Indicators - Section C'!$A$30:$A$91&amp;'Outcome Indicators - Section C'!$C$30:$C$91,0)),""),"")</f>
        <v/>
      </c>
      <c r="O68" s="247" t="str">
        <f t="array" ref="O68">IFERROR(IF(INDEX('Outcome Indicators - Section C'!D$30:D$91,MATCH('Print View'!$A68&amp;'Print View'!$O$57,'Outcome Indicators - Section C'!$A$30:$A$91&amp;'Outcome Indicators - Section C'!$C$30:$C$91,0))&lt;&gt;0,INDEX('Outcome Indicators - Section C'!D$30:D$91,MATCH('Print View'!$A68&amp;'Print View'!$O$57,'Outcome Indicators - Section C'!$A$30:$A$91&amp;'Outcome Indicators - Section C'!$C$30:$C$91,0)),""),"")</f>
        <v/>
      </c>
      <c r="P68" s="248" t="str">
        <f t="array" ref="P68">IFERROR(IF(INDEX('Outcome Indicators - Section C'!E$30:E$91,MATCH('Print View'!$A68&amp;'Print View'!$O$57,'Outcome Indicators - Section C'!$A$30:$A$91&amp;'Outcome Indicators - Section C'!$C$30:$C$91,0))&lt;&gt;0,INDEX('Outcome Indicators - Section C'!E$30:E$91,MATCH('Print View'!$A68&amp;'Print View'!$O$57,'Outcome Indicators - Section C'!$A$30:$A$91&amp;'Outcome Indicators - Section C'!$C$30:$C$91,0)),""),"")</f>
        <v/>
      </c>
      <c r="Q68" s="256" t="str">
        <f t="array" ref="Q68">IFERROR(IF(INDEX('Outcome Indicators - Section C'!F$30:F$91,MATCH('Print View'!$A68&amp;'Print View'!$O$57,'Outcome Indicators - Section C'!$A$30:$A$91&amp;'Outcome Indicators - Section C'!$C$30:$C$91,0))&lt;&gt;0,INDEX('Outcome Indicators - Section C'!F$30:F$91,MATCH('Print View'!$A68&amp;'Print View'!$O$57,'Outcome Indicators - Section C'!$A$30:$A$91&amp;'Outcome Indicators - Section C'!$C$30:$C$91,0)),""),"")</f>
        <v/>
      </c>
      <c r="R68" s="270" t="str">
        <f t="array" ref="R68">IFERROR(IF(INDEX('Outcome Indicators - Section C'!G$30:G$91,MATCH('Print View'!$A68&amp;'Print View'!$O$57,'Outcome Indicators - Section C'!$A$30:$A$91&amp;'Outcome Indicators - Section C'!$C$30:$C$91,0))&lt;&gt;0,INDEX('Outcome Indicators - Section C'!G$30:G$91,MATCH('Print View'!$A68&amp;'Print View'!$O$57,'Outcome Indicators - Section C'!$A$30:$A$91&amp;'Outcome Indicators - Section C'!$C$30:$C$91,0)),""),"")</f>
        <v/>
      </c>
      <c r="S68" s="179" t="str">
        <f t="array" ref="S68">IFERROR(IF(INDEX('Outcome Indicators - Section C'!H$30:H$91,MATCH('Print View'!$A68&amp;'Print View'!$O$57,'Outcome Indicators - Section C'!$A$30:$A$91&amp;'Outcome Indicators - Section C'!$C$30:$C$91,0))&lt;&gt;0,INDEX('Outcome Indicators - Section C'!H$30:H$91,MATCH('Print View'!$A68&amp;'Print View'!$O$57,'Outcome Indicators - Section C'!$A$30:$A$91&amp;'Outcome Indicators - Section C'!$C$30:$C$91,0)),""),"")</f>
        <v/>
      </c>
      <c r="T68" s="247" t="str">
        <f t="array" ref="T68">IFERROR(IF(INDEX('Outcome Indicators - Section C'!D$30:D$91,MATCH('Print View'!$A68&amp;'Print View'!$T$57,'Outcome Indicators - Section C'!$A$30:$A$91&amp;'Outcome Indicators - Section C'!$C$30:$C$91,0))&lt;&gt;0,INDEX('Outcome Indicators - Section C'!D$30:D$91,MATCH('Print View'!$A68&amp;'Print View'!$T$57,'Outcome Indicators - Section C'!$A$30:$A$91&amp;'Outcome Indicators - Section C'!$C$30:$C$91,0)),""),"")</f>
        <v/>
      </c>
      <c r="U68" s="248" t="str">
        <f t="array" ref="U68">IFERROR(IF(INDEX('Outcome Indicators - Section C'!E$30:E$91,MATCH('Print View'!$A68&amp;'Print View'!$T$57,'Outcome Indicators - Section C'!$A$30:$A$91&amp;'Outcome Indicators - Section C'!$C$30:$C$91,0))&lt;&gt;0,INDEX('Outcome Indicators - Section C'!E$30:E$91,MATCH('Print View'!$A68&amp;'Print View'!$T$57,'Outcome Indicators - Section C'!$A$30:$A$91&amp;'Outcome Indicators - Section C'!$C$30:$C$91,0)),""),"")</f>
        <v/>
      </c>
      <c r="V68" s="256" t="str">
        <f t="array" ref="V68">IFERROR(IF(INDEX('Outcome Indicators - Section C'!F$30:F$91,MATCH('Print View'!$A68&amp;'Print View'!$T$57,'Outcome Indicators - Section C'!$A$30:$A$91&amp;'Outcome Indicators - Section C'!$C$30:$C$91,0))&lt;&gt;0,INDEX('Outcome Indicators - Section C'!F$30:F$91,MATCH('Print View'!$A68&amp;'Print View'!$T$57,'Outcome Indicators - Section C'!$A$30:$A$91&amp;'Outcome Indicators - Section C'!$C$30:$C$91,0)),""),"")</f>
        <v/>
      </c>
      <c r="W68" s="270" t="str">
        <f t="array" ref="W68">IFERROR(IF(INDEX('Outcome Indicators - Section C'!G$30:G$91,MATCH('Print View'!$A68&amp;'Print View'!$T$57,'Outcome Indicators - Section C'!$A$30:$A$91&amp;'Outcome Indicators - Section C'!$C$30:$C$91,0))&lt;&gt;0,INDEX('Outcome Indicators - Section C'!G$30:G$91,MATCH('Print View'!$A68&amp;'Print View'!$T$57,'Outcome Indicators - Section C'!$A$30:$A$91&amp;'Outcome Indicators - Section C'!$C$30:$C$91,0)),""),"")</f>
        <v/>
      </c>
      <c r="X68" s="180" t="str">
        <f t="array" ref="X68">IFERROR(IF(INDEX('Outcome Indicators - Section C'!H$30:H$91,MATCH('Print View'!$A68&amp;'Print View'!$T$57,'Outcome Indicators - Section C'!$A$30:$A$91&amp;'Outcome Indicators - Section C'!$C$30:$C$91,0))&lt;&gt;0,INDEX('Outcome Indicators - Section C'!H$30:H$91,MATCH('Print View'!$A68&amp;'Print View'!$T$57,'Outcome Indicators - Section C'!$A$30:$A$91&amp;'Outcome Indicators - Section C'!$C$30:$C$91,0)),""),"")</f>
        <v/>
      </c>
      <c r="Y68" s="247" t="str">
        <f t="array" ref="Y68">IFERROR(IF(INDEX('Outcome Indicators - Section C'!D$30:D$91,MATCH('Print View'!$A68&amp;'Print View'!$Y$57,'Outcome Indicators - Section C'!$A$30:$A$91&amp;'Outcome Indicators - Section C'!$C$30:$C$91,0))&lt;&gt;0,INDEX('Outcome Indicators - Section C'!D$30:D$91,MATCH('Print View'!$A68&amp;'Print View'!$Y$57,'Outcome Indicators - Section C'!$A$30:$A$91&amp;'Outcome Indicators - Section C'!$C$30:$C$91,0)),""),"")</f>
        <v/>
      </c>
      <c r="Z68" s="248" t="str">
        <f t="array" ref="Z68">IFERROR(IF(INDEX('Outcome Indicators - Section C'!E$30:E$91,MATCH('Print View'!$A68&amp;'Print View'!$Y$57,'Outcome Indicators - Section C'!$A$30:$A$91&amp;'Outcome Indicators - Section C'!$C$30:$C$91,0))&lt;&gt;0,INDEX('Outcome Indicators - Section C'!E$30:E$91,MATCH('Print View'!$A68&amp;'Print View'!$Y$57,'Outcome Indicators - Section C'!$A$30:$A$91&amp;'Outcome Indicators - Section C'!$C$30:$C$91,0)),""),"")</f>
        <v/>
      </c>
      <c r="AA68" s="256" t="str">
        <f t="array" ref="AA68">IFERROR(IF(INDEX('Outcome Indicators - Section C'!F$30:F$91,MATCH('Print View'!$A68&amp;'Print View'!$Y$57,'Outcome Indicators - Section C'!$A$30:$A$91&amp;'Outcome Indicators - Section C'!$C$30:$C$91,0))&lt;&gt;0,INDEX('Outcome Indicators - Section C'!F$30:F$91,MATCH('Print View'!$A68&amp;'Print View'!$Y$57,'Outcome Indicators - Section C'!$A$30:$A$91&amp;'Outcome Indicators - Section C'!$C$30:$C$91,0)),""),"")</f>
        <v/>
      </c>
      <c r="AB68" s="270" t="str">
        <f t="array" ref="AB68">IFERROR(IF(INDEX('Outcome Indicators - Section C'!G$30:G$91,MATCH('Print View'!$A68&amp;'Print View'!$Y$57,'Outcome Indicators - Section C'!$A$30:$A$91&amp;'Outcome Indicators - Section C'!$C$30:$C$91,0))&lt;&gt;0,INDEX('Outcome Indicators - Section C'!G$30:G$91,MATCH('Print View'!$A68&amp;'Print View'!$Y$57,'Outcome Indicators - Section C'!$A$30:$A$91&amp;'Outcome Indicators - Section C'!$C$30:$C$91,0)),""),"")</f>
        <v/>
      </c>
      <c r="AC68" s="180" t="str">
        <f t="array" ref="AC68">IFERROR(IF(INDEX('Outcome Indicators - Section C'!H$30:H$91,MATCH('Print View'!$A68&amp;'Print View'!$Y$57,'Outcome Indicators - Section C'!$A$30:$A$91&amp;'Outcome Indicators - Section C'!$C$30:$C$91,0))&lt;&gt;0,INDEX('Outcome Indicators - Section C'!H$30:H$91,MATCH('Print View'!$A68&amp;'Print View'!$Y$57,'Outcome Indicators - Section C'!$A$30:$A$91&amp;'Outcome Indicators - Section C'!$C$30:$C$91,0)),""),"")</f>
        <v/>
      </c>
      <c r="AD68" s="263" t="str">
        <f t="array" ref="AD68">IFERROR(IF(INDEX('Outcome Indicators - Section C'!D$30:D$91,MATCH('Print View'!$A68&amp;'Print View'!$AD$57,'Outcome Indicators - Section C'!$A$30:$A$91&amp;'Outcome Indicators - Section C'!$C$30:$C$91,0))&lt;&gt;0,INDEX('Outcome Indicators - Section C'!D$30:D$91,MATCH('Print View'!$A68&amp;'Print View'!$AD$57,'Outcome Indicators - Section C'!$A$30:$A$91&amp;'Outcome Indicators - Section C'!$C$30:$C$91,0)),""),"")</f>
        <v/>
      </c>
      <c r="AE68" s="248" t="str">
        <f t="array" ref="AE68">IFERROR(IF(INDEX('Outcome Indicators - Section C'!E$30:E$91,MATCH('Print View'!$A68&amp;'Print View'!$AD$57,'Outcome Indicators - Section C'!$A$30:$A$91&amp;'Outcome Indicators - Section C'!$C$30:$C$91,0))&lt;&gt;0,INDEX('Outcome Indicators - Section C'!E$30:E$91,MATCH('Print View'!$A68&amp;'Print View'!$AD$57,'Outcome Indicators - Section C'!$A$30:$A$91&amp;'Outcome Indicators - Section C'!$C$30:$C$91,0)),""),"")</f>
        <v/>
      </c>
      <c r="AF68" s="256" t="str">
        <f t="array" ref="AF68">IFERROR(IF(INDEX('Outcome Indicators - Section C'!F$30:F$91,MATCH('Print View'!$A68&amp;'Print View'!$AD$57,'Outcome Indicators - Section C'!$A$30:$A$91&amp;'Outcome Indicators - Section C'!$C$30:$C$91,0))&lt;&gt;0,INDEX('Outcome Indicators - Section C'!F$30:F$91,MATCH('Print View'!$A68&amp;'Print View'!$AD$57,'Outcome Indicators - Section C'!$A$30:$A$91&amp;'Outcome Indicators - Section C'!$C$30:$C$91,0)),""),"")</f>
        <v/>
      </c>
      <c r="AG68" s="270" t="str">
        <f t="array" ref="AG68">IFERROR(IF(INDEX('Outcome Indicators - Section C'!G$30:G$91,MATCH('Print View'!$A68&amp;'Print View'!$AD$57,'Outcome Indicators - Section C'!$A$30:$A$91&amp;'Outcome Indicators - Section C'!$C$30:$C$91,0))&lt;&gt;0,INDEX('Outcome Indicators - Section C'!G$30:G$91,MATCH('Print View'!$A68&amp;'Print View'!$AD$57,'Outcome Indicators - Section C'!$A$30:$A$91&amp;'Outcome Indicators - Section C'!$C$30:$C$91,0)),""),"")</f>
        <v/>
      </c>
      <c r="AH68" s="183" t="str">
        <f t="array" ref="AH68">IFERROR(IF(INDEX('Outcome Indicators - Section C'!H$30:H$91,MATCH('Print View'!$A68&amp;'Print View'!$AD$57,'Outcome Indicators - Section C'!$A$30:$A$91&amp;'Outcome Indicators - Section C'!$C$30:$C$91,0))&lt;&gt;0,INDEX('Outcome Indicators - Section C'!H$30:H$91,MATCH('Print View'!$A68&amp;'Print View'!$AD$57,'Outcome Indicators - Section C'!$A$30:$A$91&amp;'Outcome Indicators - Section C'!$C$30:$C$91,0)),""),"")</f>
        <v/>
      </c>
      <c r="AI68" s="198"/>
      <c r="AJ68" s="290" t="str">
        <f>IFERROR(IF(INDEX('Outcome Indicators - Section C'!P$10:P$26,MATCH('Print View'!$A68,'Outcome Indicators - Section C'!A$10:A$26,0))&lt;&gt;0,INDEX('Outcome Indicators - Section C'!P$10:P$26,MATCH('Print View'!$A68,'Outcome Indicators - Section C'!A$10:A$26,0)),""),"")</f>
        <v/>
      </c>
      <c r="AQ68" s="276"/>
      <c r="AR68" s="276"/>
    </row>
    <row r="69" spans="1:44" ht="30" x14ac:dyDescent="0.2">
      <c r="A69" s="212">
        <v>11</v>
      </c>
      <c r="B69" s="172" t="str">
        <f>IFERROR(IF(INDEX('Outcome Indicators - Section C'!B$10:B$26,MATCH('Print View'!$A69,'Outcome Indicators - Section C'!$A$10:$A$26,0))&lt;&gt;0,INDEX('Outcome Indicators - Section C'!B$10:B$26,MATCH('Print View'!$A69,'Outcome Indicators - Section C'!$A$10:$A$26,0)),""),"")</f>
        <v/>
      </c>
      <c r="C69" s="172" t="str">
        <f>IFERROR(IF(INDEX('Outcome Indicators - Section C'!C$10:C$26,MATCH('Print View'!$A69,'Outcome Indicators - Section C'!$A$10:$A$26,0))&lt;&gt;0,INDEX('Outcome Indicators - Section C'!C$10:C$26,MATCH('Print View'!$A69,'Outcome Indicators - Section C'!$A$10:$A$26,0)),""),"")</f>
        <v/>
      </c>
      <c r="D69" s="172" t="str">
        <f>IFERROR(IF(INDEX('Outcome Indicators - Section C'!D$10:D$26,MATCH('Print View'!$A69,'Outcome Indicators - Section C'!$A$10:$A$26,0))&lt;&gt;0,INDEX('Outcome Indicators - Section C'!D$10:D$26,MATCH('Print View'!$A69,'Outcome Indicators - Section C'!$A$10:$A$26,0)),""),"")</f>
        <v/>
      </c>
      <c r="E69" s="172" t="str">
        <f>IFERROR(IF(INDEX('Outcome Indicators - Section C'!E$10:E$26,MATCH('Print View'!$A69,'Outcome Indicators - Section C'!$A$10:$A$26,0))&lt;&gt;0,INDEX('Outcome Indicators - Section C'!E$10:E$26,MATCH('Print View'!$A69,'Outcome Indicators - Section C'!$A$10:$A$26,0)),""),"")</f>
        <v/>
      </c>
      <c r="F69" s="172" t="str">
        <f>IFERROR(IF(INDEX('Outcome Indicators - Section C'!F$10:F$26,MATCH('Print View'!$A69,'Outcome Indicators - Section C'!$A$10:$A$26,0))&lt;&gt;0,INDEX('Outcome Indicators - Section C'!F$10:F$26,MATCH('Print View'!$A69,'Outcome Indicators - Section C'!$A$10:$A$26,0)),""),"")</f>
        <v/>
      </c>
      <c r="G69" s="172" t="str">
        <f>IFERROR(IF(INDEX('Outcome Indicators - Section C'!G$10:G$26,MATCH('Print View'!$A69,'Outcome Indicators - Section C'!$A$10:$A$26,0))&lt;&gt;0,INDEX('Outcome Indicators - Section C'!G$10:G$26,MATCH('Print View'!$A69,'Outcome Indicators - Section C'!$A$10:$A$26,0)),""),"")</f>
        <v/>
      </c>
      <c r="H69" s="172" t="str">
        <f>IFERROR(IF(INDEX('Outcome Indicators - Section C'!H$10:H$26,MATCH('Print View'!$A69,'Outcome Indicators - Section C'!$A$10:$A$26,0))&lt;&gt;0,INDEX('Outcome Indicators - Section C'!H$10:H$26,MATCH('Print View'!$A69,'Outcome Indicators - Section C'!$A$10:$A$26,0)),""),"")</f>
        <v/>
      </c>
      <c r="I69" s="197" t="str">
        <f>IFERROR(IF(INDEX('Outcome Indicators - Section C'!O$10:O$26,MATCH('Print View'!$A69,'Outcome Indicators - Section C'!$A$10:$A$26,0))&lt;&gt;0,INDEX('Outcome Indicators - Section C'!O$10:O$26,MATCH('Print View'!$A69,'Outcome Indicators - Section C'!$A$10:$A$26,0)),""),"")</f>
        <v/>
      </c>
      <c r="J69" s="264" t="str">
        <f t="array" ref="J69">IFERROR(IF(INDEX('Outcome Indicators - Section C'!D$30:D$91,MATCH('Print View'!$A69&amp;'Print View'!$J$57,'Outcome Indicators - Section C'!$A$30:$A$91&amp;'Outcome Indicators - Section C'!$C$30:$C$91,0))&lt;&gt;0,INDEX('Outcome Indicators - Section C'!D$30:D$91,MATCH('Print View'!$A69&amp;'Print View'!$J$57,'Outcome Indicators - Section C'!$A$30:$A$91&amp;'Outcome Indicators - Section C'!$C$30:$C$91,0)),""),"")</f>
        <v/>
      </c>
      <c r="K69" s="250" t="str">
        <f t="array" ref="K69">IFERROR(IF(INDEX('Outcome Indicators - Section C'!E$30:E$91,MATCH('Print View'!$A69&amp;'Print View'!$J$57,'Outcome Indicators - Section C'!$A$30:$A$91&amp;'Outcome Indicators - Section C'!$C$30:$C$91,0))&lt;&gt;0,INDEX('Outcome Indicators - Section C'!E$30:E$91,MATCH('Print View'!$A69&amp;'Print View'!$J$57,'Outcome Indicators - Section C'!$A$30:$A$91&amp;'Outcome Indicators - Section C'!$C$30:$C$91,0)),""),"")</f>
        <v/>
      </c>
      <c r="L69" s="257" t="str">
        <f t="array" ref="L69">IFERROR(IF(INDEX('Outcome Indicators - Section C'!F$30:F$91,MATCH('Print View'!$A69&amp;'Print View'!$J$57,'Outcome Indicators - Section C'!$A$30:$A$91&amp;'Outcome Indicators - Section C'!$C$30:$C$91,0))&lt;&gt;0,INDEX('Outcome Indicators - Section C'!F$30:F$91,MATCH('Print View'!$A69&amp;'Print View'!$J$57,'Outcome Indicators - Section C'!$A$30:$A$91&amp;'Outcome Indicators - Section C'!$C$30:$C$91,0)),""),"")</f>
        <v/>
      </c>
      <c r="M69" s="271" t="str">
        <f t="array" ref="M69">IFERROR(IF(INDEX('Outcome Indicators - Section C'!G$30:G$91,MATCH('Print View'!$A69&amp;'Print View'!$J$57,'Outcome Indicators - Section C'!$A$30:$A$91&amp;'Outcome Indicators - Section C'!$C$30:$C$91,0))&lt;&gt;0,INDEX('Outcome Indicators - Section C'!G$30:G$91,MATCH('Print View'!$A69&amp;'Print View'!$J$57,'Outcome Indicators - Section C'!$A$30:$A$91&amp;'Outcome Indicators - Section C'!$C$30:$C$91,0)),""),"")</f>
        <v/>
      </c>
      <c r="N69" s="185" t="str">
        <f t="array" ref="N69">IFERROR(IF(INDEX('Outcome Indicators - Section C'!H$30:H$91,MATCH('Print View'!$A69&amp;'Print View'!$J$57,'Outcome Indicators - Section C'!$A$30:$A$91&amp;'Outcome Indicators - Section C'!$C$30:$C$91,0))&lt;&gt;0,INDEX('Outcome Indicators - Section C'!H$30:H$91,MATCH('Print View'!$A69&amp;'Print View'!$J$57,'Outcome Indicators - Section C'!$A$30:$A$91&amp;'Outcome Indicators - Section C'!$C$30:$C$91,0)),""),"")</f>
        <v/>
      </c>
      <c r="O69" s="249" t="str">
        <f t="array" ref="O69">IFERROR(IF(INDEX('Outcome Indicators - Section C'!D$30:D$91,MATCH('Print View'!$A69&amp;'Print View'!$O$57,'Outcome Indicators - Section C'!$A$30:$A$91&amp;'Outcome Indicators - Section C'!$C$30:$C$91,0))&lt;&gt;0,INDEX('Outcome Indicators - Section C'!D$30:D$91,MATCH('Print View'!$A69&amp;'Print View'!$O$57,'Outcome Indicators - Section C'!$A$30:$A$91&amp;'Outcome Indicators - Section C'!$C$30:$C$91,0)),""),"")</f>
        <v/>
      </c>
      <c r="P69" s="250" t="str">
        <f t="array" ref="P69">IFERROR(IF(INDEX('Outcome Indicators - Section C'!E$30:E$91,MATCH('Print View'!$A69&amp;'Print View'!$O$57,'Outcome Indicators - Section C'!$A$30:$A$91&amp;'Outcome Indicators - Section C'!$C$30:$C$91,0))&lt;&gt;0,INDEX('Outcome Indicators - Section C'!E$30:E$91,MATCH('Print View'!$A69&amp;'Print View'!$O$57,'Outcome Indicators - Section C'!$A$30:$A$91&amp;'Outcome Indicators - Section C'!$C$30:$C$91,0)),""),"")</f>
        <v/>
      </c>
      <c r="Q69" s="257" t="str">
        <f t="array" ref="Q69">IFERROR(IF(INDEX('Outcome Indicators - Section C'!F$30:F$91,MATCH('Print View'!$A69&amp;'Print View'!$O$57,'Outcome Indicators - Section C'!$A$30:$A$91&amp;'Outcome Indicators - Section C'!$C$30:$C$91,0))&lt;&gt;0,INDEX('Outcome Indicators - Section C'!F$30:F$91,MATCH('Print View'!$A69&amp;'Print View'!$O$57,'Outcome Indicators - Section C'!$A$30:$A$91&amp;'Outcome Indicators - Section C'!$C$30:$C$91,0)),""),"")</f>
        <v/>
      </c>
      <c r="R69" s="271" t="str">
        <f t="array" ref="R69">IFERROR(IF(INDEX('Outcome Indicators - Section C'!G$30:G$91,MATCH('Print View'!$A69&amp;'Print View'!$O$57,'Outcome Indicators - Section C'!$A$30:$A$91&amp;'Outcome Indicators - Section C'!$C$30:$C$91,0))&lt;&gt;0,INDEX('Outcome Indicators - Section C'!G$30:G$91,MATCH('Print View'!$A69&amp;'Print View'!$O$57,'Outcome Indicators - Section C'!$A$30:$A$91&amp;'Outcome Indicators - Section C'!$C$30:$C$91,0)),""),"")</f>
        <v/>
      </c>
      <c r="S69" s="184" t="str">
        <f t="array" ref="S69">IFERROR(IF(INDEX('Outcome Indicators - Section C'!H$30:H$91,MATCH('Print View'!$A69&amp;'Print View'!$O$57,'Outcome Indicators - Section C'!$A$30:$A$91&amp;'Outcome Indicators - Section C'!$C$30:$C$91,0))&lt;&gt;0,INDEX('Outcome Indicators - Section C'!H$30:H$91,MATCH('Print View'!$A69&amp;'Print View'!$O$57,'Outcome Indicators - Section C'!$A$30:$A$91&amp;'Outcome Indicators - Section C'!$C$30:$C$91,0)),""),"")</f>
        <v/>
      </c>
      <c r="T69" s="249" t="str">
        <f t="array" ref="T69">IFERROR(IF(INDEX('Outcome Indicators - Section C'!D$30:D$91,MATCH('Print View'!$A69&amp;'Print View'!$T$57,'Outcome Indicators - Section C'!$A$30:$A$91&amp;'Outcome Indicators - Section C'!$C$30:$C$91,0))&lt;&gt;0,INDEX('Outcome Indicators - Section C'!D$30:D$91,MATCH('Print View'!$A69&amp;'Print View'!$T$57,'Outcome Indicators - Section C'!$A$30:$A$91&amp;'Outcome Indicators - Section C'!$C$30:$C$91,0)),""),"")</f>
        <v/>
      </c>
      <c r="U69" s="250" t="str">
        <f t="array" ref="U69">IFERROR(IF(INDEX('Outcome Indicators - Section C'!E$30:E$91,MATCH('Print View'!$A69&amp;'Print View'!$T$57,'Outcome Indicators - Section C'!$A$30:$A$91&amp;'Outcome Indicators - Section C'!$C$30:$C$91,0))&lt;&gt;0,INDEX('Outcome Indicators - Section C'!E$30:E$91,MATCH('Print View'!$A69&amp;'Print View'!$T$57,'Outcome Indicators - Section C'!$A$30:$A$91&amp;'Outcome Indicators - Section C'!$C$30:$C$91,0)),""),"")</f>
        <v/>
      </c>
      <c r="V69" s="257" t="str">
        <f t="array" ref="V69">IFERROR(IF(INDEX('Outcome Indicators - Section C'!F$30:F$91,MATCH('Print View'!$A69&amp;'Print View'!$T$57,'Outcome Indicators - Section C'!$A$30:$A$91&amp;'Outcome Indicators - Section C'!$C$30:$C$91,0))&lt;&gt;0,INDEX('Outcome Indicators - Section C'!F$30:F$91,MATCH('Print View'!$A69&amp;'Print View'!$T$57,'Outcome Indicators - Section C'!$A$30:$A$91&amp;'Outcome Indicators - Section C'!$C$30:$C$91,0)),""),"")</f>
        <v/>
      </c>
      <c r="W69" s="271" t="str">
        <f t="array" ref="W69">IFERROR(IF(INDEX('Outcome Indicators - Section C'!G$30:G$91,MATCH('Print View'!$A69&amp;'Print View'!$T$57,'Outcome Indicators - Section C'!$A$30:$A$91&amp;'Outcome Indicators - Section C'!$C$30:$C$91,0))&lt;&gt;0,INDEX('Outcome Indicators - Section C'!G$30:G$91,MATCH('Print View'!$A69&amp;'Print View'!$T$57,'Outcome Indicators - Section C'!$A$30:$A$91&amp;'Outcome Indicators - Section C'!$C$30:$C$91,0)),""),"")</f>
        <v/>
      </c>
      <c r="X69" s="185" t="str">
        <f t="array" ref="X69">IFERROR(IF(INDEX('Outcome Indicators - Section C'!H$30:H$91,MATCH('Print View'!$A69&amp;'Print View'!$T$57,'Outcome Indicators - Section C'!$A$30:$A$91&amp;'Outcome Indicators - Section C'!$C$30:$C$91,0))&lt;&gt;0,INDEX('Outcome Indicators - Section C'!H$30:H$91,MATCH('Print View'!$A69&amp;'Print View'!$T$57,'Outcome Indicators - Section C'!$A$30:$A$91&amp;'Outcome Indicators - Section C'!$C$30:$C$91,0)),""),"")</f>
        <v/>
      </c>
      <c r="Y69" s="249" t="str">
        <f t="array" ref="Y69">IFERROR(IF(INDEX('Outcome Indicators - Section C'!D$30:D$91,MATCH('Print View'!$A69&amp;'Print View'!$Y$57,'Outcome Indicators - Section C'!$A$30:$A$91&amp;'Outcome Indicators - Section C'!$C$30:$C$91,0))&lt;&gt;0,INDEX('Outcome Indicators - Section C'!D$30:D$91,MATCH('Print View'!$A69&amp;'Print View'!$Y$57,'Outcome Indicators - Section C'!$A$30:$A$91&amp;'Outcome Indicators - Section C'!$C$30:$C$91,0)),""),"")</f>
        <v/>
      </c>
      <c r="Z69" s="250" t="str">
        <f t="array" ref="Z69">IFERROR(IF(INDEX('Outcome Indicators - Section C'!E$30:E$91,MATCH('Print View'!$A69&amp;'Print View'!$Y$57,'Outcome Indicators - Section C'!$A$30:$A$91&amp;'Outcome Indicators - Section C'!$C$30:$C$91,0))&lt;&gt;0,INDEX('Outcome Indicators - Section C'!E$30:E$91,MATCH('Print View'!$A69&amp;'Print View'!$Y$57,'Outcome Indicators - Section C'!$A$30:$A$91&amp;'Outcome Indicators - Section C'!$C$30:$C$91,0)),""),"")</f>
        <v/>
      </c>
      <c r="AA69" s="257" t="str">
        <f t="array" ref="AA69">IFERROR(IF(INDEX('Outcome Indicators - Section C'!F$30:F$91,MATCH('Print View'!$A69&amp;'Print View'!$Y$57,'Outcome Indicators - Section C'!$A$30:$A$91&amp;'Outcome Indicators - Section C'!$C$30:$C$91,0))&lt;&gt;0,INDEX('Outcome Indicators - Section C'!F$30:F$91,MATCH('Print View'!$A69&amp;'Print View'!$Y$57,'Outcome Indicators - Section C'!$A$30:$A$91&amp;'Outcome Indicators - Section C'!$C$30:$C$91,0)),""),"")</f>
        <v/>
      </c>
      <c r="AB69" s="271" t="str">
        <f t="array" ref="AB69">IFERROR(IF(INDEX('Outcome Indicators - Section C'!G$30:G$91,MATCH('Print View'!$A69&amp;'Print View'!$Y$57,'Outcome Indicators - Section C'!$A$30:$A$91&amp;'Outcome Indicators - Section C'!$C$30:$C$91,0))&lt;&gt;0,INDEX('Outcome Indicators - Section C'!G$30:G$91,MATCH('Print View'!$A69&amp;'Print View'!$Y$57,'Outcome Indicators - Section C'!$A$30:$A$91&amp;'Outcome Indicators - Section C'!$C$30:$C$91,0)),""),"")</f>
        <v/>
      </c>
      <c r="AC69" s="185" t="str">
        <f t="array" ref="AC69">IFERROR(IF(INDEX('Outcome Indicators - Section C'!H$30:H$91,MATCH('Print View'!$A69&amp;'Print View'!$Y$57,'Outcome Indicators - Section C'!$A$30:$A$91&amp;'Outcome Indicators - Section C'!$C$30:$C$91,0))&lt;&gt;0,INDEX('Outcome Indicators - Section C'!H$30:H$91,MATCH('Print View'!$A69&amp;'Print View'!$Y$57,'Outcome Indicators - Section C'!$A$30:$A$91&amp;'Outcome Indicators - Section C'!$C$30:$C$91,0)),""),"")</f>
        <v/>
      </c>
      <c r="AD69" s="264" t="str">
        <f t="array" ref="AD69">IFERROR(IF(INDEX('Outcome Indicators - Section C'!D$30:D$91,MATCH('Print View'!$A69&amp;'Print View'!$AD$57,'Outcome Indicators - Section C'!$A$30:$A$91&amp;'Outcome Indicators - Section C'!$C$30:$C$91,0))&lt;&gt;0,INDEX('Outcome Indicators - Section C'!D$30:D$91,MATCH('Print View'!$A69&amp;'Print View'!$AD$57,'Outcome Indicators - Section C'!$A$30:$A$91&amp;'Outcome Indicators - Section C'!$C$30:$C$91,0)),""),"")</f>
        <v/>
      </c>
      <c r="AE69" s="250" t="str">
        <f t="array" ref="AE69">IFERROR(IF(INDEX('Outcome Indicators - Section C'!E$30:E$91,MATCH('Print View'!$A69&amp;'Print View'!$AD$57,'Outcome Indicators - Section C'!$A$30:$A$91&amp;'Outcome Indicators - Section C'!$C$30:$C$91,0))&lt;&gt;0,INDEX('Outcome Indicators - Section C'!E$30:E$91,MATCH('Print View'!$A69&amp;'Print View'!$AD$57,'Outcome Indicators - Section C'!$A$30:$A$91&amp;'Outcome Indicators - Section C'!$C$30:$C$91,0)),""),"")</f>
        <v/>
      </c>
      <c r="AF69" s="257" t="str">
        <f t="array" ref="AF69">IFERROR(IF(INDEX('Outcome Indicators - Section C'!F$30:F$91,MATCH('Print View'!$A69&amp;'Print View'!$AD$57,'Outcome Indicators - Section C'!$A$30:$A$91&amp;'Outcome Indicators - Section C'!$C$30:$C$91,0))&lt;&gt;0,INDEX('Outcome Indicators - Section C'!F$30:F$91,MATCH('Print View'!$A69&amp;'Print View'!$AD$57,'Outcome Indicators - Section C'!$A$30:$A$91&amp;'Outcome Indicators - Section C'!$C$30:$C$91,0)),""),"")</f>
        <v/>
      </c>
      <c r="AG69" s="271" t="str">
        <f t="array" ref="AG69">IFERROR(IF(INDEX('Outcome Indicators - Section C'!G$30:G$91,MATCH('Print View'!$A69&amp;'Print View'!$AD$57,'Outcome Indicators - Section C'!$A$30:$A$91&amp;'Outcome Indicators - Section C'!$C$30:$C$91,0))&lt;&gt;0,INDEX('Outcome Indicators - Section C'!G$30:G$91,MATCH('Print View'!$A69&amp;'Print View'!$AD$57,'Outcome Indicators - Section C'!$A$30:$A$91&amp;'Outcome Indicators - Section C'!$C$30:$C$91,0)),""),"")</f>
        <v/>
      </c>
      <c r="AH69" s="188" t="str">
        <f t="array" ref="AH69">IFERROR(IF(INDEX('Outcome Indicators - Section C'!H$30:H$91,MATCH('Print View'!$A69&amp;'Print View'!$AD$57,'Outcome Indicators - Section C'!$A$30:$A$91&amp;'Outcome Indicators - Section C'!$C$30:$C$91,0))&lt;&gt;0,INDEX('Outcome Indicators - Section C'!H$30:H$91,MATCH('Print View'!$A69&amp;'Print View'!$AD$57,'Outcome Indicators - Section C'!$A$30:$A$91&amp;'Outcome Indicators - Section C'!$C$30:$C$91,0)),""),"")</f>
        <v/>
      </c>
      <c r="AI69" s="198"/>
      <c r="AJ69" s="289" t="str">
        <f>IFERROR(IF(INDEX('Outcome Indicators - Section C'!P$10:P$26,MATCH('Print View'!$A69,'Outcome Indicators - Section C'!A$10:A$26,0))&lt;&gt;0,INDEX('Outcome Indicators - Section C'!P$10:P$26,MATCH('Print View'!$A69,'Outcome Indicators - Section C'!A$10:A$26,0)),""),"")</f>
        <v/>
      </c>
      <c r="AQ69" s="276"/>
      <c r="AR69" s="276"/>
    </row>
    <row r="70" spans="1:44" ht="30" x14ac:dyDescent="0.2">
      <c r="A70" s="171">
        <v>12</v>
      </c>
      <c r="B70" s="178" t="str">
        <f>IFERROR(IF(INDEX('Outcome Indicators - Section C'!B$10:B$26,MATCH('Print View'!$A70,'Outcome Indicators - Section C'!$A$10:$A$26,0))&lt;&gt;0,INDEX('Outcome Indicators - Section C'!B$10:B$26,MATCH('Print View'!$A70,'Outcome Indicators - Section C'!$A$10:$A$26,0)),""),"")</f>
        <v/>
      </c>
      <c r="C70" s="178" t="str">
        <f>IFERROR(IF(INDEX('Outcome Indicators - Section C'!C$10:C$26,MATCH('Print View'!$A70,'Outcome Indicators - Section C'!$A$10:$A$26,0))&lt;&gt;0,INDEX('Outcome Indicators - Section C'!C$10:C$26,MATCH('Print View'!$A70,'Outcome Indicators - Section C'!$A$10:$A$26,0)),""),"")</f>
        <v/>
      </c>
      <c r="D70" s="178" t="str">
        <f>IFERROR(IF(INDEX('Outcome Indicators - Section C'!D$10:D$26,MATCH('Print View'!$A70,'Outcome Indicators - Section C'!$A$10:$A$26,0))&lt;&gt;0,INDEX('Outcome Indicators - Section C'!D$10:D$26,MATCH('Print View'!$A70,'Outcome Indicators - Section C'!$A$10:$A$26,0)),""),"")</f>
        <v/>
      </c>
      <c r="E70" s="178" t="str">
        <f>IFERROR(IF(INDEX('Outcome Indicators - Section C'!E$10:E$26,MATCH('Print View'!$A70,'Outcome Indicators - Section C'!$A$10:$A$26,0))&lt;&gt;0,INDEX('Outcome Indicators - Section C'!E$10:E$26,MATCH('Print View'!$A70,'Outcome Indicators - Section C'!$A$10:$A$26,0)),""),"")</f>
        <v/>
      </c>
      <c r="F70" s="178" t="str">
        <f>IFERROR(IF(INDEX('Outcome Indicators - Section C'!F$10:F$26,MATCH('Print View'!$A70,'Outcome Indicators - Section C'!$A$10:$A$26,0))&lt;&gt;0,INDEX('Outcome Indicators - Section C'!F$10:F$26,MATCH('Print View'!$A70,'Outcome Indicators - Section C'!$A$10:$A$26,0)),""),"")</f>
        <v/>
      </c>
      <c r="G70" s="178" t="str">
        <f>IFERROR(IF(INDEX('Outcome Indicators - Section C'!G$10:G$26,MATCH('Print View'!$A70,'Outcome Indicators - Section C'!$A$10:$A$26,0))&lt;&gt;0,INDEX('Outcome Indicators - Section C'!G$10:G$26,MATCH('Print View'!$A70,'Outcome Indicators - Section C'!$A$10:$A$26,0)),""),"")</f>
        <v/>
      </c>
      <c r="H70" s="178" t="str">
        <f>IFERROR(IF(INDEX('Outcome Indicators - Section C'!H$10:H$26,MATCH('Print View'!$A70,'Outcome Indicators - Section C'!$A$10:$A$26,0))&lt;&gt;0,INDEX('Outcome Indicators - Section C'!H$10:H$26,MATCH('Print View'!$A70,'Outcome Indicators - Section C'!$A$10:$A$26,0)),""),"")</f>
        <v/>
      </c>
      <c r="I70" s="199" t="str">
        <f>IFERROR(IF(INDEX('Outcome Indicators - Section C'!O$10:O$26,MATCH('Print View'!$A70,'Outcome Indicators - Section C'!$A$10:$A$26,0))&lt;&gt;0,INDEX('Outcome Indicators - Section C'!O$10:O$26,MATCH('Print View'!$A70,'Outcome Indicators - Section C'!$A$10:$A$26,0)),""),"")</f>
        <v/>
      </c>
      <c r="J70" s="263" t="str">
        <f t="array" ref="J70">IFERROR(IF(INDEX('Outcome Indicators - Section C'!D$30:D$91,MATCH('Print View'!$A70&amp;'Print View'!$J$57,'Outcome Indicators - Section C'!$A$30:$A$91&amp;'Outcome Indicators - Section C'!$C$30:$C$91,0))&lt;&gt;0,INDEX('Outcome Indicators - Section C'!D$30:D$91,MATCH('Print View'!$A70&amp;'Print View'!$J$57,'Outcome Indicators - Section C'!$A$30:$A$91&amp;'Outcome Indicators - Section C'!$C$30:$C$91,0)),""),"")</f>
        <v/>
      </c>
      <c r="K70" s="248" t="str">
        <f t="array" ref="K70">IFERROR(IF(INDEX('Outcome Indicators - Section C'!E$30:E$91,MATCH('Print View'!$A70&amp;'Print View'!$J$57,'Outcome Indicators - Section C'!$A$30:$A$91&amp;'Outcome Indicators - Section C'!$C$30:$C$91,0))&lt;&gt;0,INDEX('Outcome Indicators - Section C'!E$30:E$91,MATCH('Print View'!$A70&amp;'Print View'!$J$57,'Outcome Indicators - Section C'!$A$30:$A$91&amp;'Outcome Indicators - Section C'!$C$30:$C$91,0)),""),"")</f>
        <v/>
      </c>
      <c r="L70" s="256" t="str">
        <f t="array" ref="L70">IFERROR(IF(INDEX('Outcome Indicators - Section C'!F$30:F$91,MATCH('Print View'!$A70&amp;'Print View'!$J$57,'Outcome Indicators - Section C'!$A$30:$A$91&amp;'Outcome Indicators - Section C'!$C$30:$C$91,0))&lt;&gt;0,INDEX('Outcome Indicators - Section C'!F$30:F$91,MATCH('Print View'!$A70&amp;'Print View'!$J$57,'Outcome Indicators - Section C'!$A$30:$A$91&amp;'Outcome Indicators - Section C'!$C$30:$C$91,0)),""),"")</f>
        <v/>
      </c>
      <c r="M70" s="270" t="str">
        <f t="array" ref="M70">IFERROR(IF(INDEX('Outcome Indicators - Section C'!G$30:G$91,MATCH('Print View'!$A70&amp;'Print View'!$J$57,'Outcome Indicators - Section C'!$A$30:$A$91&amp;'Outcome Indicators - Section C'!$C$30:$C$91,0))&lt;&gt;0,INDEX('Outcome Indicators - Section C'!G$30:G$91,MATCH('Print View'!$A70&amp;'Print View'!$J$57,'Outcome Indicators - Section C'!$A$30:$A$91&amp;'Outcome Indicators - Section C'!$C$30:$C$91,0)),""),"")</f>
        <v/>
      </c>
      <c r="N70" s="180" t="str">
        <f t="array" ref="N70">IFERROR(IF(INDEX('Outcome Indicators - Section C'!H$30:H$91,MATCH('Print View'!$A70&amp;'Print View'!$J$57,'Outcome Indicators - Section C'!$A$30:$A$91&amp;'Outcome Indicators - Section C'!$C$30:$C$91,0))&lt;&gt;0,INDEX('Outcome Indicators - Section C'!H$30:H$91,MATCH('Print View'!$A70&amp;'Print View'!$J$57,'Outcome Indicators - Section C'!$A$30:$A$91&amp;'Outcome Indicators - Section C'!$C$30:$C$91,0)),""),"")</f>
        <v/>
      </c>
      <c r="O70" s="247" t="str">
        <f t="array" ref="O70">IFERROR(IF(INDEX('Outcome Indicators - Section C'!D$30:D$91,MATCH('Print View'!$A70&amp;'Print View'!$O$57,'Outcome Indicators - Section C'!$A$30:$A$91&amp;'Outcome Indicators - Section C'!$C$30:$C$91,0))&lt;&gt;0,INDEX('Outcome Indicators - Section C'!D$30:D$91,MATCH('Print View'!$A70&amp;'Print View'!$O$57,'Outcome Indicators - Section C'!$A$30:$A$91&amp;'Outcome Indicators - Section C'!$C$30:$C$91,0)),""),"")</f>
        <v/>
      </c>
      <c r="P70" s="248" t="str">
        <f t="array" ref="P70">IFERROR(IF(INDEX('Outcome Indicators - Section C'!E$30:E$91,MATCH('Print View'!$A70&amp;'Print View'!$O$57,'Outcome Indicators - Section C'!$A$30:$A$91&amp;'Outcome Indicators - Section C'!$C$30:$C$91,0))&lt;&gt;0,INDEX('Outcome Indicators - Section C'!E$30:E$91,MATCH('Print View'!$A70&amp;'Print View'!$O$57,'Outcome Indicators - Section C'!$A$30:$A$91&amp;'Outcome Indicators - Section C'!$C$30:$C$91,0)),""),"")</f>
        <v/>
      </c>
      <c r="Q70" s="256" t="str">
        <f t="array" ref="Q70">IFERROR(IF(INDEX('Outcome Indicators - Section C'!F$30:F$91,MATCH('Print View'!$A70&amp;'Print View'!$O$57,'Outcome Indicators - Section C'!$A$30:$A$91&amp;'Outcome Indicators - Section C'!$C$30:$C$91,0))&lt;&gt;0,INDEX('Outcome Indicators - Section C'!F$30:F$91,MATCH('Print View'!$A70&amp;'Print View'!$O$57,'Outcome Indicators - Section C'!$A$30:$A$91&amp;'Outcome Indicators - Section C'!$C$30:$C$91,0)),""),"")</f>
        <v/>
      </c>
      <c r="R70" s="270" t="str">
        <f t="array" ref="R70">IFERROR(IF(INDEX('Outcome Indicators - Section C'!G$30:G$91,MATCH('Print View'!$A70&amp;'Print View'!$O$57,'Outcome Indicators - Section C'!$A$30:$A$91&amp;'Outcome Indicators - Section C'!$C$30:$C$91,0))&lt;&gt;0,INDEX('Outcome Indicators - Section C'!G$30:G$91,MATCH('Print View'!$A70&amp;'Print View'!$O$57,'Outcome Indicators - Section C'!$A$30:$A$91&amp;'Outcome Indicators - Section C'!$C$30:$C$91,0)),""),"")</f>
        <v/>
      </c>
      <c r="S70" s="179" t="str">
        <f t="array" ref="S70">IFERROR(IF(INDEX('Outcome Indicators - Section C'!H$30:H$91,MATCH('Print View'!$A70&amp;'Print View'!$O$57,'Outcome Indicators - Section C'!$A$30:$A$91&amp;'Outcome Indicators - Section C'!$C$30:$C$91,0))&lt;&gt;0,INDEX('Outcome Indicators - Section C'!H$30:H$91,MATCH('Print View'!$A70&amp;'Print View'!$O$57,'Outcome Indicators - Section C'!$A$30:$A$91&amp;'Outcome Indicators - Section C'!$C$30:$C$91,0)),""),"")</f>
        <v/>
      </c>
      <c r="T70" s="247" t="str">
        <f t="array" ref="T70">IFERROR(IF(INDEX('Outcome Indicators - Section C'!D$30:D$91,MATCH('Print View'!$A70&amp;'Print View'!$T$57,'Outcome Indicators - Section C'!$A$30:$A$91&amp;'Outcome Indicators - Section C'!$C$30:$C$91,0))&lt;&gt;0,INDEX('Outcome Indicators - Section C'!D$30:D$91,MATCH('Print View'!$A70&amp;'Print View'!$T$57,'Outcome Indicators - Section C'!$A$30:$A$91&amp;'Outcome Indicators - Section C'!$C$30:$C$91,0)),""),"")</f>
        <v/>
      </c>
      <c r="U70" s="248" t="str">
        <f t="array" ref="U70">IFERROR(IF(INDEX('Outcome Indicators - Section C'!E$30:E$91,MATCH('Print View'!$A70&amp;'Print View'!$T$57,'Outcome Indicators - Section C'!$A$30:$A$91&amp;'Outcome Indicators - Section C'!$C$30:$C$91,0))&lt;&gt;0,INDEX('Outcome Indicators - Section C'!E$30:E$91,MATCH('Print View'!$A70&amp;'Print View'!$T$57,'Outcome Indicators - Section C'!$A$30:$A$91&amp;'Outcome Indicators - Section C'!$C$30:$C$91,0)),""),"")</f>
        <v/>
      </c>
      <c r="V70" s="256" t="str">
        <f t="array" ref="V70">IFERROR(IF(INDEX('Outcome Indicators - Section C'!F$30:F$91,MATCH('Print View'!$A70&amp;'Print View'!$T$57,'Outcome Indicators - Section C'!$A$30:$A$91&amp;'Outcome Indicators - Section C'!$C$30:$C$91,0))&lt;&gt;0,INDEX('Outcome Indicators - Section C'!F$30:F$91,MATCH('Print View'!$A70&amp;'Print View'!$T$57,'Outcome Indicators - Section C'!$A$30:$A$91&amp;'Outcome Indicators - Section C'!$C$30:$C$91,0)),""),"")</f>
        <v/>
      </c>
      <c r="W70" s="270" t="str">
        <f t="array" ref="W70">IFERROR(IF(INDEX('Outcome Indicators - Section C'!G$30:G$91,MATCH('Print View'!$A70&amp;'Print View'!$T$57,'Outcome Indicators - Section C'!$A$30:$A$91&amp;'Outcome Indicators - Section C'!$C$30:$C$91,0))&lt;&gt;0,INDEX('Outcome Indicators - Section C'!G$30:G$91,MATCH('Print View'!$A70&amp;'Print View'!$T$57,'Outcome Indicators - Section C'!$A$30:$A$91&amp;'Outcome Indicators - Section C'!$C$30:$C$91,0)),""),"")</f>
        <v/>
      </c>
      <c r="X70" s="180" t="str">
        <f t="array" ref="X70">IFERROR(IF(INDEX('Outcome Indicators - Section C'!H$30:H$91,MATCH('Print View'!$A70&amp;'Print View'!$T$57,'Outcome Indicators - Section C'!$A$30:$A$91&amp;'Outcome Indicators - Section C'!$C$30:$C$91,0))&lt;&gt;0,INDEX('Outcome Indicators - Section C'!H$30:H$91,MATCH('Print View'!$A70&amp;'Print View'!$T$57,'Outcome Indicators - Section C'!$A$30:$A$91&amp;'Outcome Indicators - Section C'!$C$30:$C$91,0)),""),"")</f>
        <v/>
      </c>
      <c r="Y70" s="247" t="str">
        <f t="array" ref="Y70">IFERROR(IF(INDEX('Outcome Indicators - Section C'!D$30:D$91,MATCH('Print View'!$A70&amp;'Print View'!$Y$57,'Outcome Indicators - Section C'!$A$30:$A$91&amp;'Outcome Indicators - Section C'!$C$30:$C$91,0))&lt;&gt;0,INDEX('Outcome Indicators - Section C'!D$30:D$91,MATCH('Print View'!$A70&amp;'Print View'!$Y$57,'Outcome Indicators - Section C'!$A$30:$A$91&amp;'Outcome Indicators - Section C'!$C$30:$C$91,0)),""),"")</f>
        <v/>
      </c>
      <c r="Z70" s="248" t="str">
        <f t="array" ref="Z70">IFERROR(IF(INDEX('Outcome Indicators - Section C'!E$30:E$91,MATCH('Print View'!$A70&amp;'Print View'!$Y$57,'Outcome Indicators - Section C'!$A$30:$A$91&amp;'Outcome Indicators - Section C'!$C$30:$C$91,0))&lt;&gt;0,INDEX('Outcome Indicators - Section C'!E$30:E$91,MATCH('Print View'!$A70&amp;'Print View'!$Y$57,'Outcome Indicators - Section C'!$A$30:$A$91&amp;'Outcome Indicators - Section C'!$C$30:$C$91,0)),""),"")</f>
        <v/>
      </c>
      <c r="AA70" s="256" t="str">
        <f t="array" ref="AA70">IFERROR(IF(INDEX('Outcome Indicators - Section C'!F$30:F$91,MATCH('Print View'!$A70&amp;'Print View'!$Y$57,'Outcome Indicators - Section C'!$A$30:$A$91&amp;'Outcome Indicators - Section C'!$C$30:$C$91,0))&lt;&gt;0,INDEX('Outcome Indicators - Section C'!F$30:F$91,MATCH('Print View'!$A70&amp;'Print View'!$Y$57,'Outcome Indicators - Section C'!$A$30:$A$91&amp;'Outcome Indicators - Section C'!$C$30:$C$91,0)),""),"")</f>
        <v/>
      </c>
      <c r="AB70" s="270" t="str">
        <f t="array" ref="AB70">IFERROR(IF(INDEX('Outcome Indicators - Section C'!G$30:G$91,MATCH('Print View'!$A70&amp;'Print View'!$Y$57,'Outcome Indicators - Section C'!$A$30:$A$91&amp;'Outcome Indicators - Section C'!$C$30:$C$91,0))&lt;&gt;0,INDEX('Outcome Indicators - Section C'!G$30:G$91,MATCH('Print View'!$A70&amp;'Print View'!$Y$57,'Outcome Indicators - Section C'!$A$30:$A$91&amp;'Outcome Indicators - Section C'!$C$30:$C$91,0)),""),"")</f>
        <v/>
      </c>
      <c r="AC70" s="180" t="str">
        <f t="array" ref="AC70">IFERROR(IF(INDEX('Outcome Indicators - Section C'!H$30:H$91,MATCH('Print View'!$A70&amp;'Print View'!$Y$57,'Outcome Indicators - Section C'!$A$30:$A$91&amp;'Outcome Indicators - Section C'!$C$30:$C$91,0))&lt;&gt;0,INDEX('Outcome Indicators - Section C'!H$30:H$91,MATCH('Print View'!$A70&amp;'Print View'!$Y$57,'Outcome Indicators - Section C'!$A$30:$A$91&amp;'Outcome Indicators - Section C'!$C$30:$C$91,0)),""),"")</f>
        <v/>
      </c>
      <c r="AD70" s="263" t="str">
        <f t="array" ref="AD70">IFERROR(IF(INDEX('Outcome Indicators - Section C'!D$30:D$91,MATCH('Print View'!$A70&amp;'Print View'!$AD$57,'Outcome Indicators - Section C'!$A$30:$A$91&amp;'Outcome Indicators - Section C'!$C$30:$C$91,0))&lt;&gt;0,INDEX('Outcome Indicators - Section C'!D$30:D$91,MATCH('Print View'!$A70&amp;'Print View'!$AD$57,'Outcome Indicators - Section C'!$A$30:$A$91&amp;'Outcome Indicators - Section C'!$C$30:$C$91,0)),""),"")</f>
        <v/>
      </c>
      <c r="AE70" s="248" t="str">
        <f t="array" ref="AE70">IFERROR(IF(INDEX('Outcome Indicators - Section C'!E$30:E$91,MATCH('Print View'!$A70&amp;'Print View'!$AD$57,'Outcome Indicators - Section C'!$A$30:$A$91&amp;'Outcome Indicators - Section C'!$C$30:$C$91,0))&lt;&gt;0,INDEX('Outcome Indicators - Section C'!E$30:E$91,MATCH('Print View'!$A70&amp;'Print View'!$AD$57,'Outcome Indicators - Section C'!$A$30:$A$91&amp;'Outcome Indicators - Section C'!$C$30:$C$91,0)),""),"")</f>
        <v/>
      </c>
      <c r="AF70" s="256" t="str">
        <f t="array" ref="AF70">IFERROR(IF(INDEX('Outcome Indicators - Section C'!F$30:F$91,MATCH('Print View'!$A70&amp;'Print View'!$AD$57,'Outcome Indicators - Section C'!$A$30:$A$91&amp;'Outcome Indicators - Section C'!$C$30:$C$91,0))&lt;&gt;0,INDEX('Outcome Indicators - Section C'!F$30:F$91,MATCH('Print View'!$A70&amp;'Print View'!$AD$57,'Outcome Indicators - Section C'!$A$30:$A$91&amp;'Outcome Indicators - Section C'!$C$30:$C$91,0)),""),"")</f>
        <v/>
      </c>
      <c r="AG70" s="270" t="str">
        <f t="array" ref="AG70">IFERROR(IF(INDEX('Outcome Indicators - Section C'!G$30:G$91,MATCH('Print View'!$A70&amp;'Print View'!$AD$57,'Outcome Indicators - Section C'!$A$30:$A$91&amp;'Outcome Indicators - Section C'!$C$30:$C$91,0))&lt;&gt;0,INDEX('Outcome Indicators - Section C'!G$30:G$91,MATCH('Print View'!$A70&amp;'Print View'!$AD$57,'Outcome Indicators - Section C'!$A$30:$A$91&amp;'Outcome Indicators - Section C'!$C$30:$C$91,0)),""),"")</f>
        <v/>
      </c>
      <c r="AH70" s="183" t="str">
        <f t="array" ref="AH70">IFERROR(IF(INDEX('Outcome Indicators - Section C'!H$30:H$91,MATCH('Print View'!$A70&amp;'Print View'!$AD$57,'Outcome Indicators - Section C'!$A$30:$A$91&amp;'Outcome Indicators - Section C'!$C$30:$C$91,0))&lt;&gt;0,INDEX('Outcome Indicators - Section C'!H$30:H$91,MATCH('Print View'!$A70&amp;'Print View'!$AD$57,'Outcome Indicators - Section C'!$A$30:$A$91&amp;'Outcome Indicators - Section C'!$C$30:$C$91,0)),""),"")</f>
        <v/>
      </c>
      <c r="AI70" s="198"/>
      <c r="AJ70" s="290" t="str">
        <f>IFERROR(IF(INDEX('Outcome Indicators - Section C'!P$10:P$26,MATCH('Print View'!$A70,'Outcome Indicators - Section C'!A$10:A$26,0))&lt;&gt;0,INDEX('Outcome Indicators - Section C'!P$10:P$26,MATCH('Print View'!$A70,'Outcome Indicators - Section C'!A$10:A$26,0)),""),"")</f>
        <v/>
      </c>
      <c r="AQ70" s="276"/>
      <c r="AR70" s="276"/>
    </row>
    <row r="71" spans="1:44" ht="30" x14ac:dyDescent="0.2">
      <c r="A71" s="212">
        <v>13</v>
      </c>
      <c r="B71" s="172" t="str">
        <f>IFERROR(IF(INDEX('Outcome Indicators - Section C'!B$10:B$26,MATCH('Print View'!$A71,'Outcome Indicators - Section C'!$A$10:$A$26,0))&lt;&gt;0,INDEX('Outcome Indicators - Section C'!B$10:B$26,MATCH('Print View'!$A71,'Outcome Indicators - Section C'!$A$10:$A$26,0)),""),"")</f>
        <v/>
      </c>
      <c r="C71" s="172" t="str">
        <f>IFERROR(IF(INDEX('Outcome Indicators - Section C'!C$10:C$26,MATCH('Print View'!$A71,'Outcome Indicators - Section C'!$A$10:$A$26,0))&lt;&gt;0,INDEX('Outcome Indicators - Section C'!C$10:C$26,MATCH('Print View'!$A71,'Outcome Indicators - Section C'!$A$10:$A$26,0)),""),"")</f>
        <v/>
      </c>
      <c r="D71" s="172" t="str">
        <f>IFERROR(IF(INDEX('Outcome Indicators - Section C'!D$10:D$26,MATCH('Print View'!$A71,'Outcome Indicators - Section C'!$A$10:$A$26,0))&lt;&gt;0,INDEX('Outcome Indicators - Section C'!D$10:D$26,MATCH('Print View'!$A71,'Outcome Indicators - Section C'!$A$10:$A$26,0)),""),"")</f>
        <v/>
      </c>
      <c r="E71" s="172" t="str">
        <f>IFERROR(IF(INDEX('Outcome Indicators - Section C'!E$10:E$26,MATCH('Print View'!$A71,'Outcome Indicators - Section C'!$A$10:$A$26,0))&lt;&gt;0,INDEX('Outcome Indicators - Section C'!E$10:E$26,MATCH('Print View'!$A71,'Outcome Indicators - Section C'!$A$10:$A$26,0)),""),"")</f>
        <v/>
      </c>
      <c r="F71" s="172" t="str">
        <f>IFERROR(IF(INDEX('Outcome Indicators - Section C'!F$10:F$26,MATCH('Print View'!$A71,'Outcome Indicators - Section C'!$A$10:$A$26,0))&lt;&gt;0,INDEX('Outcome Indicators - Section C'!F$10:F$26,MATCH('Print View'!$A71,'Outcome Indicators - Section C'!$A$10:$A$26,0)),""),"")</f>
        <v/>
      </c>
      <c r="G71" s="172" t="str">
        <f>IFERROR(IF(INDEX('Outcome Indicators - Section C'!G$10:G$26,MATCH('Print View'!$A71,'Outcome Indicators - Section C'!$A$10:$A$26,0))&lt;&gt;0,INDEX('Outcome Indicators - Section C'!G$10:G$26,MATCH('Print View'!$A71,'Outcome Indicators - Section C'!$A$10:$A$26,0)),""),"")</f>
        <v/>
      </c>
      <c r="H71" s="172" t="str">
        <f>IFERROR(IF(INDEX('Outcome Indicators - Section C'!H$10:H$26,MATCH('Print View'!$A71,'Outcome Indicators - Section C'!$A$10:$A$26,0))&lt;&gt;0,INDEX('Outcome Indicators - Section C'!H$10:H$26,MATCH('Print View'!$A71,'Outcome Indicators - Section C'!$A$10:$A$26,0)),""),"")</f>
        <v/>
      </c>
      <c r="I71" s="197" t="str">
        <f>IFERROR(IF(INDEX('Outcome Indicators - Section C'!O$10:O$26,MATCH('Print View'!$A71,'Outcome Indicators - Section C'!$A$10:$A$26,0))&lt;&gt;0,INDEX('Outcome Indicators - Section C'!O$10:O$26,MATCH('Print View'!$A71,'Outcome Indicators - Section C'!$A$10:$A$26,0)),""),"")</f>
        <v/>
      </c>
      <c r="J71" s="264" t="str">
        <f t="array" ref="J71">IFERROR(IF(INDEX('Outcome Indicators - Section C'!D$30:D$91,MATCH('Print View'!$A71&amp;'Print View'!$J$57,'Outcome Indicators - Section C'!$A$30:$A$91&amp;'Outcome Indicators - Section C'!$C$30:$C$91,0))&lt;&gt;0,INDEX('Outcome Indicators - Section C'!D$30:D$91,MATCH('Print View'!$A71&amp;'Print View'!$J$57,'Outcome Indicators - Section C'!$A$30:$A$91&amp;'Outcome Indicators - Section C'!$C$30:$C$91,0)),""),"")</f>
        <v/>
      </c>
      <c r="K71" s="250" t="str">
        <f t="array" ref="K71">IFERROR(IF(INDEX('Outcome Indicators - Section C'!E$30:E$91,MATCH('Print View'!$A71&amp;'Print View'!$J$57,'Outcome Indicators - Section C'!$A$30:$A$91&amp;'Outcome Indicators - Section C'!$C$30:$C$91,0))&lt;&gt;0,INDEX('Outcome Indicators - Section C'!E$30:E$91,MATCH('Print View'!$A71&amp;'Print View'!$J$57,'Outcome Indicators - Section C'!$A$30:$A$91&amp;'Outcome Indicators - Section C'!$C$30:$C$91,0)),""),"")</f>
        <v/>
      </c>
      <c r="L71" s="257" t="str">
        <f t="array" ref="L71">IFERROR(IF(INDEX('Outcome Indicators - Section C'!F$30:F$91,MATCH('Print View'!$A71&amp;'Print View'!$J$57,'Outcome Indicators - Section C'!$A$30:$A$91&amp;'Outcome Indicators - Section C'!$C$30:$C$91,0))&lt;&gt;0,INDEX('Outcome Indicators - Section C'!F$30:F$91,MATCH('Print View'!$A71&amp;'Print View'!$J$57,'Outcome Indicators - Section C'!$A$30:$A$91&amp;'Outcome Indicators - Section C'!$C$30:$C$91,0)),""),"")</f>
        <v/>
      </c>
      <c r="M71" s="271" t="str">
        <f t="array" ref="M71">IFERROR(IF(INDEX('Outcome Indicators - Section C'!G$30:G$91,MATCH('Print View'!$A71&amp;'Print View'!$J$57,'Outcome Indicators - Section C'!$A$30:$A$91&amp;'Outcome Indicators - Section C'!$C$30:$C$91,0))&lt;&gt;0,INDEX('Outcome Indicators - Section C'!G$30:G$91,MATCH('Print View'!$A71&amp;'Print View'!$J$57,'Outcome Indicators - Section C'!$A$30:$A$91&amp;'Outcome Indicators - Section C'!$C$30:$C$91,0)),""),"")</f>
        <v/>
      </c>
      <c r="N71" s="185" t="str">
        <f t="array" ref="N71">IFERROR(IF(INDEX('Outcome Indicators - Section C'!H$30:H$91,MATCH('Print View'!$A71&amp;'Print View'!$J$57,'Outcome Indicators - Section C'!$A$30:$A$91&amp;'Outcome Indicators - Section C'!$C$30:$C$91,0))&lt;&gt;0,INDEX('Outcome Indicators - Section C'!H$30:H$91,MATCH('Print View'!$A71&amp;'Print View'!$J$57,'Outcome Indicators - Section C'!$A$30:$A$91&amp;'Outcome Indicators - Section C'!$C$30:$C$91,0)),""),"")</f>
        <v/>
      </c>
      <c r="O71" s="249" t="str">
        <f t="array" ref="O71">IFERROR(IF(INDEX('Outcome Indicators - Section C'!D$30:D$91,MATCH('Print View'!$A71&amp;'Print View'!$O$57,'Outcome Indicators - Section C'!$A$30:$A$91&amp;'Outcome Indicators - Section C'!$C$30:$C$91,0))&lt;&gt;0,INDEX('Outcome Indicators - Section C'!D$30:D$91,MATCH('Print View'!$A71&amp;'Print View'!$O$57,'Outcome Indicators - Section C'!$A$30:$A$91&amp;'Outcome Indicators - Section C'!$C$30:$C$91,0)),""),"")</f>
        <v/>
      </c>
      <c r="P71" s="250" t="str">
        <f t="array" ref="P71">IFERROR(IF(INDEX('Outcome Indicators - Section C'!E$30:E$91,MATCH('Print View'!$A71&amp;'Print View'!$O$57,'Outcome Indicators - Section C'!$A$30:$A$91&amp;'Outcome Indicators - Section C'!$C$30:$C$91,0))&lt;&gt;0,INDEX('Outcome Indicators - Section C'!E$30:E$91,MATCH('Print View'!$A71&amp;'Print View'!$O$57,'Outcome Indicators - Section C'!$A$30:$A$91&amp;'Outcome Indicators - Section C'!$C$30:$C$91,0)),""),"")</f>
        <v/>
      </c>
      <c r="Q71" s="257" t="str">
        <f t="array" ref="Q71">IFERROR(IF(INDEX('Outcome Indicators - Section C'!F$30:F$91,MATCH('Print View'!$A71&amp;'Print View'!$O$57,'Outcome Indicators - Section C'!$A$30:$A$91&amp;'Outcome Indicators - Section C'!$C$30:$C$91,0))&lt;&gt;0,INDEX('Outcome Indicators - Section C'!F$30:F$91,MATCH('Print View'!$A71&amp;'Print View'!$O$57,'Outcome Indicators - Section C'!$A$30:$A$91&amp;'Outcome Indicators - Section C'!$C$30:$C$91,0)),""),"")</f>
        <v/>
      </c>
      <c r="R71" s="271" t="str">
        <f t="array" ref="R71">IFERROR(IF(INDEX('Outcome Indicators - Section C'!G$30:G$91,MATCH('Print View'!$A71&amp;'Print View'!$O$57,'Outcome Indicators - Section C'!$A$30:$A$91&amp;'Outcome Indicators - Section C'!$C$30:$C$91,0))&lt;&gt;0,INDEX('Outcome Indicators - Section C'!G$30:G$91,MATCH('Print View'!$A71&amp;'Print View'!$O$57,'Outcome Indicators - Section C'!$A$30:$A$91&amp;'Outcome Indicators - Section C'!$C$30:$C$91,0)),""),"")</f>
        <v/>
      </c>
      <c r="S71" s="184" t="str">
        <f t="array" ref="S71">IFERROR(IF(INDEX('Outcome Indicators - Section C'!H$30:H$91,MATCH('Print View'!$A71&amp;'Print View'!$O$57,'Outcome Indicators - Section C'!$A$30:$A$91&amp;'Outcome Indicators - Section C'!$C$30:$C$91,0))&lt;&gt;0,INDEX('Outcome Indicators - Section C'!H$30:H$91,MATCH('Print View'!$A71&amp;'Print View'!$O$57,'Outcome Indicators - Section C'!$A$30:$A$91&amp;'Outcome Indicators - Section C'!$C$30:$C$91,0)),""),"")</f>
        <v/>
      </c>
      <c r="T71" s="249" t="str">
        <f t="array" ref="T71">IFERROR(IF(INDEX('Outcome Indicators - Section C'!D$30:D$91,MATCH('Print View'!$A71&amp;'Print View'!$T$57,'Outcome Indicators - Section C'!$A$30:$A$91&amp;'Outcome Indicators - Section C'!$C$30:$C$91,0))&lt;&gt;0,INDEX('Outcome Indicators - Section C'!D$30:D$91,MATCH('Print View'!$A71&amp;'Print View'!$T$57,'Outcome Indicators - Section C'!$A$30:$A$91&amp;'Outcome Indicators - Section C'!$C$30:$C$91,0)),""),"")</f>
        <v/>
      </c>
      <c r="U71" s="250" t="str">
        <f t="array" ref="U71">IFERROR(IF(INDEX('Outcome Indicators - Section C'!E$30:E$91,MATCH('Print View'!$A71&amp;'Print View'!$T$57,'Outcome Indicators - Section C'!$A$30:$A$91&amp;'Outcome Indicators - Section C'!$C$30:$C$91,0))&lt;&gt;0,INDEX('Outcome Indicators - Section C'!E$30:E$91,MATCH('Print View'!$A71&amp;'Print View'!$T$57,'Outcome Indicators - Section C'!$A$30:$A$91&amp;'Outcome Indicators - Section C'!$C$30:$C$91,0)),""),"")</f>
        <v/>
      </c>
      <c r="V71" s="257" t="str">
        <f t="array" ref="V71">IFERROR(IF(INDEX('Outcome Indicators - Section C'!F$30:F$91,MATCH('Print View'!$A71&amp;'Print View'!$T$57,'Outcome Indicators - Section C'!$A$30:$A$91&amp;'Outcome Indicators - Section C'!$C$30:$C$91,0))&lt;&gt;0,INDEX('Outcome Indicators - Section C'!F$30:F$91,MATCH('Print View'!$A71&amp;'Print View'!$T$57,'Outcome Indicators - Section C'!$A$30:$A$91&amp;'Outcome Indicators - Section C'!$C$30:$C$91,0)),""),"")</f>
        <v/>
      </c>
      <c r="W71" s="271" t="str">
        <f t="array" ref="W71">IFERROR(IF(INDEX('Outcome Indicators - Section C'!G$30:G$91,MATCH('Print View'!$A71&amp;'Print View'!$T$57,'Outcome Indicators - Section C'!$A$30:$A$91&amp;'Outcome Indicators - Section C'!$C$30:$C$91,0))&lt;&gt;0,INDEX('Outcome Indicators - Section C'!G$30:G$91,MATCH('Print View'!$A71&amp;'Print View'!$T$57,'Outcome Indicators - Section C'!$A$30:$A$91&amp;'Outcome Indicators - Section C'!$C$30:$C$91,0)),""),"")</f>
        <v/>
      </c>
      <c r="X71" s="185" t="str">
        <f t="array" ref="X71">IFERROR(IF(INDEX('Outcome Indicators - Section C'!H$30:H$91,MATCH('Print View'!$A71&amp;'Print View'!$T$57,'Outcome Indicators - Section C'!$A$30:$A$91&amp;'Outcome Indicators - Section C'!$C$30:$C$91,0))&lt;&gt;0,INDEX('Outcome Indicators - Section C'!H$30:H$91,MATCH('Print View'!$A71&amp;'Print View'!$T$57,'Outcome Indicators - Section C'!$A$30:$A$91&amp;'Outcome Indicators - Section C'!$C$30:$C$91,0)),""),"")</f>
        <v/>
      </c>
      <c r="Y71" s="249" t="str">
        <f t="array" ref="Y71">IFERROR(IF(INDEX('Outcome Indicators - Section C'!D$30:D$91,MATCH('Print View'!$A71&amp;'Print View'!$Y$57,'Outcome Indicators - Section C'!$A$30:$A$91&amp;'Outcome Indicators - Section C'!$C$30:$C$91,0))&lt;&gt;0,INDEX('Outcome Indicators - Section C'!D$30:D$91,MATCH('Print View'!$A71&amp;'Print View'!$Y$57,'Outcome Indicators - Section C'!$A$30:$A$91&amp;'Outcome Indicators - Section C'!$C$30:$C$91,0)),""),"")</f>
        <v/>
      </c>
      <c r="Z71" s="250" t="str">
        <f t="array" ref="Z71">IFERROR(IF(INDEX('Outcome Indicators - Section C'!E$30:E$91,MATCH('Print View'!$A71&amp;'Print View'!$Y$57,'Outcome Indicators - Section C'!$A$30:$A$91&amp;'Outcome Indicators - Section C'!$C$30:$C$91,0))&lt;&gt;0,INDEX('Outcome Indicators - Section C'!E$30:E$91,MATCH('Print View'!$A71&amp;'Print View'!$Y$57,'Outcome Indicators - Section C'!$A$30:$A$91&amp;'Outcome Indicators - Section C'!$C$30:$C$91,0)),""),"")</f>
        <v/>
      </c>
      <c r="AA71" s="257" t="str">
        <f t="array" ref="AA71">IFERROR(IF(INDEX('Outcome Indicators - Section C'!F$30:F$91,MATCH('Print View'!$A71&amp;'Print View'!$Y$57,'Outcome Indicators - Section C'!$A$30:$A$91&amp;'Outcome Indicators - Section C'!$C$30:$C$91,0))&lt;&gt;0,INDEX('Outcome Indicators - Section C'!F$30:F$91,MATCH('Print View'!$A71&amp;'Print View'!$Y$57,'Outcome Indicators - Section C'!$A$30:$A$91&amp;'Outcome Indicators - Section C'!$C$30:$C$91,0)),""),"")</f>
        <v/>
      </c>
      <c r="AB71" s="271" t="str">
        <f t="array" ref="AB71">IFERROR(IF(INDEX('Outcome Indicators - Section C'!G$30:G$91,MATCH('Print View'!$A71&amp;'Print View'!$Y$57,'Outcome Indicators - Section C'!$A$30:$A$91&amp;'Outcome Indicators - Section C'!$C$30:$C$91,0))&lt;&gt;0,INDEX('Outcome Indicators - Section C'!G$30:G$91,MATCH('Print View'!$A71&amp;'Print View'!$Y$57,'Outcome Indicators - Section C'!$A$30:$A$91&amp;'Outcome Indicators - Section C'!$C$30:$C$91,0)),""),"")</f>
        <v/>
      </c>
      <c r="AC71" s="185" t="str">
        <f t="array" ref="AC71">IFERROR(IF(INDEX('Outcome Indicators - Section C'!H$30:H$91,MATCH('Print View'!$A71&amp;'Print View'!$Y$57,'Outcome Indicators - Section C'!$A$30:$A$91&amp;'Outcome Indicators - Section C'!$C$30:$C$91,0))&lt;&gt;0,INDEX('Outcome Indicators - Section C'!H$30:H$91,MATCH('Print View'!$A71&amp;'Print View'!$Y$57,'Outcome Indicators - Section C'!$A$30:$A$91&amp;'Outcome Indicators - Section C'!$C$30:$C$91,0)),""),"")</f>
        <v/>
      </c>
      <c r="AD71" s="264" t="str">
        <f t="array" ref="AD71">IFERROR(IF(INDEX('Outcome Indicators - Section C'!D$30:D$91,MATCH('Print View'!$A71&amp;'Print View'!$AD$57,'Outcome Indicators - Section C'!$A$30:$A$91&amp;'Outcome Indicators - Section C'!$C$30:$C$91,0))&lt;&gt;0,INDEX('Outcome Indicators - Section C'!D$30:D$91,MATCH('Print View'!$A71&amp;'Print View'!$AD$57,'Outcome Indicators - Section C'!$A$30:$A$91&amp;'Outcome Indicators - Section C'!$C$30:$C$91,0)),""),"")</f>
        <v/>
      </c>
      <c r="AE71" s="250" t="str">
        <f t="array" ref="AE71">IFERROR(IF(INDEX('Outcome Indicators - Section C'!E$30:E$91,MATCH('Print View'!$A71&amp;'Print View'!$AD$57,'Outcome Indicators - Section C'!$A$30:$A$91&amp;'Outcome Indicators - Section C'!$C$30:$C$91,0))&lt;&gt;0,INDEX('Outcome Indicators - Section C'!E$30:E$91,MATCH('Print View'!$A71&amp;'Print View'!$AD$57,'Outcome Indicators - Section C'!$A$30:$A$91&amp;'Outcome Indicators - Section C'!$C$30:$C$91,0)),""),"")</f>
        <v/>
      </c>
      <c r="AF71" s="257" t="str">
        <f t="array" ref="AF71">IFERROR(IF(INDEX('Outcome Indicators - Section C'!F$30:F$91,MATCH('Print View'!$A71&amp;'Print View'!$AD$57,'Outcome Indicators - Section C'!$A$30:$A$91&amp;'Outcome Indicators - Section C'!$C$30:$C$91,0))&lt;&gt;0,INDEX('Outcome Indicators - Section C'!F$30:F$91,MATCH('Print View'!$A71&amp;'Print View'!$AD$57,'Outcome Indicators - Section C'!$A$30:$A$91&amp;'Outcome Indicators - Section C'!$C$30:$C$91,0)),""),"")</f>
        <v/>
      </c>
      <c r="AG71" s="271" t="str">
        <f t="array" ref="AG71">IFERROR(IF(INDEX('Outcome Indicators - Section C'!G$30:G$91,MATCH('Print View'!$A71&amp;'Print View'!$AD$57,'Outcome Indicators - Section C'!$A$30:$A$91&amp;'Outcome Indicators - Section C'!$C$30:$C$91,0))&lt;&gt;0,INDEX('Outcome Indicators - Section C'!G$30:G$91,MATCH('Print View'!$A71&amp;'Print View'!$AD$57,'Outcome Indicators - Section C'!$A$30:$A$91&amp;'Outcome Indicators - Section C'!$C$30:$C$91,0)),""),"")</f>
        <v/>
      </c>
      <c r="AH71" s="188" t="str">
        <f t="array" ref="AH71">IFERROR(IF(INDEX('Outcome Indicators - Section C'!H$30:H$91,MATCH('Print View'!$A71&amp;'Print View'!$AD$57,'Outcome Indicators - Section C'!$A$30:$A$91&amp;'Outcome Indicators - Section C'!$C$30:$C$91,0))&lt;&gt;0,INDEX('Outcome Indicators - Section C'!H$30:H$91,MATCH('Print View'!$A71&amp;'Print View'!$AD$57,'Outcome Indicators - Section C'!$A$30:$A$91&amp;'Outcome Indicators - Section C'!$C$30:$C$91,0)),""),"")</f>
        <v/>
      </c>
      <c r="AI71" s="198"/>
      <c r="AJ71" s="289" t="str">
        <f>IFERROR(IF(INDEX('Outcome Indicators - Section C'!P$10:P$26,MATCH('Print View'!$A71,'Outcome Indicators - Section C'!A$10:A$26,0))&lt;&gt;0,INDEX('Outcome Indicators - Section C'!P$10:P$26,MATCH('Print View'!$A71,'Outcome Indicators - Section C'!A$10:A$26,0)),""),"")</f>
        <v/>
      </c>
      <c r="AQ71" s="276"/>
      <c r="AR71" s="276"/>
    </row>
    <row r="72" spans="1:44" ht="30" x14ac:dyDescent="0.2">
      <c r="A72" s="171">
        <v>14</v>
      </c>
      <c r="B72" s="178" t="str">
        <f>IFERROR(IF(INDEX('Outcome Indicators - Section C'!B$10:B$26,MATCH('Print View'!$A72,'Outcome Indicators - Section C'!$A$10:$A$26,0))&lt;&gt;0,INDEX('Outcome Indicators - Section C'!B$10:B$26,MATCH('Print View'!$A72,'Outcome Indicators - Section C'!$A$10:$A$26,0)),""),"")</f>
        <v/>
      </c>
      <c r="C72" s="178" t="str">
        <f>IFERROR(IF(INDEX('Outcome Indicators - Section C'!C$10:C$26,MATCH('Print View'!$A72,'Outcome Indicators - Section C'!$A$10:$A$26,0))&lt;&gt;0,INDEX('Outcome Indicators - Section C'!C$10:C$26,MATCH('Print View'!$A72,'Outcome Indicators - Section C'!$A$10:$A$26,0)),""),"")</f>
        <v/>
      </c>
      <c r="D72" s="178" t="str">
        <f>IFERROR(IF(INDEX('Outcome Indicators - Section C'!D$10:D$26,MATCH('Print View'!$A72,'Outcome Indicators - Section C'!$A$10:$A$26,0))&lt;&gt;0,INDEX('Outcome Indicators - Section C'!D$10:D$26,MATCH('Print View'!$A72,'Outcome Indicators - Section C'!$A$10:$A$26,0)),""),"")</f>
        <v/>
      </c>
      <c r="E72" s="178" t="str">
        <f>IFERROR(IF(INDEX('Outcome Indicators - Section C'!E$10:E$26,MATCH('Print View'!$A72,'Outcome Indicators - Section C'!$A$10:$A$26,0))&lt;&gt;0,INDEX('Outcome Indicators - Section C'!E$10:E$26,MATCH('Print View'!$A72,'Outcome Indicators - Section C'!$A$10:$A$26,0)),""),"")</f>
        <v/>
      </c>
      <c r="F72" s="178" t="str">
        <f>IFERROR(IF(INDEX('Outcome Indicators - Section C'!F$10:F$26,MATCH('Print View'!$A72,'Outcome Indicators - Section C'!$A$10:$A$26,0))&lt;&gt;0,INDEX('Outcome Indicators - Section C'!F$10:F$26,MATCH('Print View'!$A72,'Outcome Indicators - Section C'!$A$10:$A$26,0)),""),"")</f>
        <v/>
      </c>
      <c r="G72" s="178" t="str">
        <f>IFERROR(IF(INDEX('Outcome Indicators - Section C'!G$10:G$26,MATCH('Print View'!$A72,'Outcome Indicators - Section C'!$A$10:$A$26,0))&lt;&gt;0,INDEX('Outcome Indicators - Section C'!G$10:G$26,MATCH('Print View'!$A72,'Outcome Indicators - Section C'!$A$10:$A$26,0)),""),"")</f>
        <v/>
      </c>
      <c r="H72" s="178" t="str">
        <f>IFERROR(IF(INDEX('Outcome Indicators - Section C'!H$10:H$26,MATCH('Print View'!$A72,'Outcome Indicators - Section C'!$A$10:$A$26,0))&lt;&gt;0,INDEX('Outcome Indicators - Section C'!H$10:H$26,MATCH('Print View'!$A72,'Outcome Indicators - Section C'!$A$10:$A$26,0)),""),"")</f>
        <v/>
      </c>
      <c r="I72" s="199" t="str">
        <f>IFERROR(IF(INDEX('Outcome Indicators - Section C'!O$10:O$26,MATCH('Print View'!$A72,'Outcome Indicators - Section C'!$A$10:$A$26,0))&lt;&gt;0,INDEX('Outcome Indicators - Section C'!O$10:O$26,MATCH('Print View'!$A72,'Outcome Indicators - Section C'!$A$10:$A$26,0)),""),"")</f>
        <v/>
      </c>
      <c r="J72" s="263" t="str">
        <f t="array" ref="J72">IFERROR(IF(INDEX('Outcome Indicators - Section C'!D$30:D$91,MATCH('Print View'!$A72&amp;'Print View'!$J$57,'Outcome Indicators - Section C'!$A$30:$A$91&amp;'Outcome Indicators - Section C'!$C$30:$C$91,0))&lt;&gt;0,INDEX('Outcome Indicators - Section C'!D$30:D$91,MATCH('Print View'!$A72&amp;'Print View'!$J$57,'Outcome Indicators - Section C'!$A$30:$A$91&amp;'Outcome Indicators - Section C'!$C$30:$C$91,0)),""),"")</f>
        <v/>
      </c>
      <c r="K72" s="248" t="str">
        <f t="array" ref="K72">IFERROR(IF(INDEX('Outcome Indicators - Section C'!E$30:E$91,MATCH('Print View'!$A72&amp;'Print View'!$J$57,'Outcome Indicators - Section C'!$A$30:$A$91&amp;'Outcome Indicators - Section C'!$C$30:$C$91,0))&lt;&gt;0,INDEX('Outcome Indicators - Section C'!E$30:E$91,MATCH('Print View'!$A72&amp;'Print View'!$J$57,'Outcome Indicators - Section C'!$A$30:$A$91&amp;'Outcome Indicators - Section C'!$C$30:$C$91,0)),""),"")</f>
        <v/>
      </c>
      <c r="L72" s="256" t="str">
        <f t="array" ref="L72">IFERROR(IF(INDEX('Outcome Indicators - Section C'!F$30:F$91,MATCH('Print View'!$A72&amp;'Print View'!$J$57,'Outcome Indicators - Section C'!$A$30:$A$91&amp;'Outcome Indicators - Section C'!$C$30:$C$91,0))&lt;&gt;0,INDEX('Outcome Indicators - Section C'!F$30:F$91,MATCH('Print View'!$A72&amp;'Print View'!$J$57,'Outcome Indicators - Section C'!$A$30:$A$91&amp;'Outcome Indicators - Section C'!$C$30:$C$91,0)),""),"")</f>
        <v/>
      </c>
      <c r="M72" s="270" t="str">
        <f t="array" ref="M72">IFERROR(IF(INDEX('Outcome Indicators - Section C'!G$30:G$91,MATCH('Print View'!$A72&amp;'Print View'!$J$57,'Outcome Indicators - Section C'!$A$30:$A$91&amp;'Outcome Indicators - Section C'!$C$30:$C$91,0))&lt;&gt;0,INDEX('Outcome Indicators - Section C'!G$30:G$91,MATCH('Print View'!$A72&amp;'Print View'!$J$57,'Outcome Indicators - Section C'!$A$30:$A$91&amp;'Outcome Indicators - Section C'!$C$30:$C$91,0)),""),"")</f>
        <v/>
      </c>
      <c r="N72" s="180" t="str">
        <f t="array" ref="N72">IFERROR(IF(INDEX('Outcome Indicators - Section C'!H$30:H$91,MATCH('Print View'!$A72&amp;'Print View'!$J$57,'Outcome Indicators - Section C'!$A$30:$A$91&amp;'Outcome Indicators - Section C'!$C$30:$C$91,0))&lt;&gt;0,INDEX('Outcome Indicators - Section C'!H$30:H$91,MATCH('Print View'!$A72&amp;'Print View'!$J$57,'Outcome Indicators - Section C'!$A$30:$A$91&amp;'Outcome Indicators - Section C'!$C$30:$C$91,0)),""),"")</f>
        <v/>
      </c>
      <c r="O72" s="247" t="str">
        <f t="array" ref="O72">IFERROR(IF(INDEX('Outcome Indicators - Section C'!D$30:D$91,MATCH('Print View'!$A72&amp;'Print View'!$O$57,'Outcome Indicators - Section C'!$A$30:$A$91&amp;'Outcome Indicators - Section C'!$C$30:$C$91,0))&lt;&gt;0,INDEX('Outcome Indicators - Section C'!D$30:D$91,MATCH('Print View'!$A72&amp;'Print View'!$O$57,'Outcome Indicators - Section C'!$A$30:$A$91&amp;'Outcome Indicators - Section C'!$C$30:$C$91,0)),""),"")</f>
        <v/>
      </c>
      <c r="P72" s="248" t="str">
        <f t="array" ref="P72">IFERROR(IF(INDEX('Outcome Indicators - Section C'!E$30:E$91,MATCH('Print View'!$A72&amp;'Print View'!$O$57,'Outcome Indicators - Section C'!$A$30:$A$91&amp;'Outcome Indicators - Section C'!$C$30:$C$91,0))&lt;&gt;0,INDEX('Outcome Indicators - Section C'!E$30:E$91,MATCH('Print View'!$A72&amp;'Print View'!$O$57,'Outcome Indicators - Section C'!$A$30:$A$91&amp;'Outcome Indicators - Section C'!$C$30:$C$91,0)),""),"")</f>
        <v/>
      </c>
      <c r="Q72" s="256" t="str">
        <f t="array" ref="Q72">IFERROR(IF(INDEX('Outcome Indicators - Section C'!F$30:F$91,MATCH('Print View'!$A72&amp;'Print View'!$O$57,'Outcome Indicators - Section C'!$A$30:$A$91&amp;'Outcome Indicators - Section C'!$C$30:$C$91,0))&lt;&gt;0,INDEX('Outcome Indicators - Section C'!F$30:F$91,MATCH('Print View'!$A72&amp;'Print View'!$O$57,'Outcome Indicators - Section C'!$A$30:$A$91&amp;'Outcome Indicators - Section C'!$C$30:$C$91,0)),""),"")</f>
        <v/>
      </c>
      <c r="R72" s="270" t="str">
        <f t="array" ref="R72">IFERROR(IF(INDEX('Outcome Indicators - Section C'!G$30:G$91,MATCH('Print View'!$A72&amp;'Print View'!$O$57,'Outcome Indicators - Section C'!$A$30:$A$91&amp;'Outcome Indicators - Section C'!$C$30:$C$91,0))&lt;&gt;0,INDEX('Outcome Indicators - Section C'!G$30:G$91,MATCH('Print View'!$A72&amp;'Print View'!$O$57,'Outcome Indicators - Section C'!$A$30:$A$91&amp;'Outcome Indicators - Section C'!$C$30:$C$91,0)),""),"")</f>
        <v/>
      </c>
      <c r="S72" s="179" t="str">
        <f t="array" ref="S72">IFERROR(IF(INDEX('Outcome Indicators - Section C'!H$30:H$91,MATCH('Print View'!$A72&amp;'Print View'!$O$57,'Outcome Indicators - Section C'!$A$30:$A$91&amp;'Outcome Indicators - Section C'!$C$30:$C$91,0))&lt;&gt;0,INDEX('Outcome Indicators - Section C'!H$30:H$91,MATCH('Print View'!$A72&amp;'Print View'!$O$57,'Outcome Indicators - Section C'!$A$30:$A$91&amp;'Outcome Indicators - Section C'!$C$30:$C$91,0)),""),"")</f>
        <v/>
      </c>
      <c r="T72" s="247" t="str">
        <f t="array" ref="T72">IFERROR(IF(INDEX('Outcome Indicators - Section C'!D$30:D$91,MATCH('Print View'!$A72&amp;'Print View'!$T$57,'Outcome Indicators - Section C'!$A$30:$A$91&amp;'Outcome Indicators - Section C'!$C$30:$C$91,0))&lt;&gt;0,INDEX('Outcome Indicators - Section C'!D$30:D$91,MATCH('Print View'!$A72&amp;'Print View'!$T$57,'Outcome Indicators - Section C'!$A$30:$A$91&amp;'Outcome Indicators - Section C'!$C$30:$C$91,0)),""),"")</f>
        <v/>
      </c>
      <c r="U72" s="248" t="str">
        <f t="array" ref="U72">IFERROR(IF(INDEX('Outcome Indicators - Section C'!E$30:E$91,MATCH('Print View'!$A72&amp;'Print View'!$T$57,'Outcome Indicators - Section C'!$A$30:$A$91&amp;'Outcome Indicators - Section C'!$C$30:$C$91,0))&lt;&gt;0,INDEX('Outcome Indicators - Section C'!E$30:E$91,MATCH('Print View'!$A72&amp;'Print View'!$T$57,'Outcome Indicators - Section C'!$A$30:$A$91&amp;'Outcome Indicators - Section C'!$C$30:$C$91,0)),""),"")</f>
        <v/>
      </c>
      <c r="V72" s="256" t="str">
        <f t="array" ref="V72">IFERROR(IF(INDEX('Outcome Indicators - Section C'!F$30:F$91,MATCH('Print View'!$A72&amp;'Print View'!$T$57,'Outcome Indicators - Section C'!$A$30:$A$91&amp;'Outcome Indicators - Section C'!$C$30:$C$91,0))&lt;&gt;0,INDEX('Outcome Indicators - Section C'!F$30:F$91,MATCH('Print View'!$A72&amp;'Print View'!$T$57,'Outcome Indicators - Section C'!$A$30:$A$91&amp;'Outcome Indicators - Section C'!$C$30:$C$91,0)),""),"")</f>
        <v/>
      </c>
      <c r="W72" s="270" t="str">
        <f t="array" ref="W72">IFERROR(IF(INDEX('Outcome Indicators - Section C'!G$30:G$91,MATCH('Print View'!$A72&amp;'Print View'!$T$57,'Outcome Indicators - Section C'!$A$30:$A$91&amp;'Outcome Indicators - Section C'!$C$30:$C$91,0))&lt;&gt;0,INDEX('Outcome Indicators - Section C'!G$30:G$91,MATCH('Print View'!$A72&amp;'Print View'!$T$57,'Outcome Indicators - Section C'!$A$30:$A$91&amp;'Outcome Indicators - Section C'!$C$30:$C$91,0)),""),"")</f>
        <v/>
      </c>
      <c r="X72" s="180" t="str">
        <f t="array" ref="X72">IFERROR(IF(INDEX('Outcome Indicators - Section C'!H$30:H$91,MATCH('Print View'!$A72&amp;'Print View'!$T$57,'Outcome Indicators - Section C'!$A$30:$A$91&amp;'Outcome Indicators - Section C'!$C$30:$C$91,0))&lt;&gt;0,INDEX('Outcome Indicators - Section C'!H$30:H$91,MATCH('Print View'!$A72&amp;'Print View'!$T$57,'Outcome Indicators - Section C'!$A$30:$A$91&amp;'Outcome Indicators - Section C'!$C$30:$C$91,0)),""),"")</f>
        <v/>
      </c>
      <c r="Y72" s="247" t="str">
        <f t="array" ref="Y72">IFERROR(IF(INDEX('Outcome Indicators - Section C'!D$30:D$91,MATCH('Print View'!$A72&amp;'Print View'!$Y$57,'Outcome Indicators - Section C'!$A$30:$A$91&amp;'Outcome Indicators - Section C'!$C$30:$C$91,0))&lt;&gt;0,INDEX('Outcome Indicators - Section C'!D$30:D$91,MATCH('Print View'!$A72&amp;'Print View'!$Y$57,'Outcome Indicators - Section C'!$A$30:$A$91&amp;'Outcome Indicators - Section C'!$C$30:$C$91,0)),""),"")</f>
        <v/>
      </c>
      <c r="Z72" s="248" t="str">
        <f t="array" ref="Z72">IFERROR(IF(INDEX('Outcome Indicators - Section C'!E$30:E$91,MATCH('Print View'!$A72&amp;'Print View'!$Y$57,'Outcome Indicators - Section C'!$A$30:$A$91&amp;'Outcome Indicators - Section C'!$C$30:$C$91,0))&lt;&gt;0,INDEX('Outcome Indicators - Section C'!E$30:E$91,MATCH('Print View'!$A72&amp;'Print View'!$Y$57,'Outcome Indicators - Section C'!$A$30:$A$91&amp;'Outcome Indicators - Section C'!$C$30:$C$91,0)),""),"")</f>
        <v/>
      </c>
      <c r="AA72" s="256" t="str">
        <f t="array" ref="AA72">IFERROR(IF(INDEX('Outcome Indicators - Section C'!F$30:F$91,MATCH('Print View'!$A72&amp;'Print View'!$Y$57,'Outcome Indicators - Section C'!$A$30:$A$91&amp;'Outcome Indicators - Section C'!$C$30:$C$91,0))&lt;&gt;0,INDEX('Outcome Indicators - Section C'!F$30:F$91,MATCH('Print View'!$A72&amp;'Print View'!$Y$57,'Outcome Indicators - Section C'!$A$30:$A$91&amp;'Outcome Indicators - Section C'!$C$30:$C$91,0)),""),"")</f>
        <v/>
      </c>
      <c r="AB72" s="270" t="str">
        <f t="array" ref="AB72">IFERROR(IF(INDEX('Outcome Indicators - Section C'!G$30:G$91,MATCH('Print View'!$A72&amp;'Print View'!$Y$57,'Outcome Indicators - Section C'!$A$30:$A$91&amp;'Outcome Indicators - Section C'!$C$30:$C$91,0))&lt;&gt;0,INDEX('Outcome Indicators - Section C'!G$30:G$91,MATCH('Print View'!$A72&amp;'Print View'!$Y$57,'Outcome Indicators - Section C'!$A$30:$A$91&amp;'Outcome Indicators - Section C'!$C$30:$C$91,0)),""),"")</f>
        <v/>
      </c>
      <c r="AC72" s="180" t="str">
        <f t="array" ref="AC72">IFERROR(IF(INDEX('Outcome Indicators - Section C'!H$30:H$91,MATCH('Print View'!$A72&amp;'Print View'!$Y$57,'Outcome Indicators - Section C'!$A$30:$A$91&amp;'Outcome Indicators - Section C'!$C$30:$C$91,0))&lt;&gt;0,INDEX('Outcome Indicators - Section C'!H$30:H$91,MATCH('Print View'!$A72&amp;'Print View'!$Y$57,'Outcome Indicators - Section C'!$A$30:$A$91&amp;'Outcome Indicators - Section C'!$C$30:$C$91,0)),""),"")</f>
        <v/>
      </c>
      <c r="AD72" s="263" t="str">
        <f t="array" ref="AD72">IFERROR(IF(INDEX('Outcome Indicators - Section C'!D$30:D$91,MATCH('Print View'!$A72&amp;'Print View'!$AD$57,'Outcome Indicators - Section C'!$A$30:$A$91&amp;'Outcome Indicators - Section C'!$C$30:$C$91,0))&lt;&gt;0,INDEX('Outcome Indicators - Section C'!D$30:D$91,MATCH('Print View'!$A72&amp;'Print View'!$AD$57,'Outcome Indicators - Section C'!$A$30:$A$91&amp;'Outcome Indicators - Section C'!$C$30:$C$91,0)),""),"")</f>
        <v/>
      </c>
      <c r="AE72" s="248" t="str">
        <f t="array" ref="AE72">IFERROR(IF(INDEX('Outcome Indicators - Section C'!E$30:E$91,MATCH('Print View'!$A72&amp;'Print View'!$AD$57,'Outcome Indicators - Section C'!$A$30:$A$91&amp;'Outcome Indicators - Section C'!$C$30:$C$91,0))&lt;&gt;0,INDEX('Outcome Indicators - Section C'!E$30:E$91,MATCH('Print View'!$A72&amp;'Print View'!$AD$57,'Outcome Indicators - Section C'!$A$30:$A$91&amp;'Outcome Indicators - Section C'!$C$30:$C$91,0)),""),"")</f>
        <v/>
      </c>
      <c r="AF72" s="256" t="str">
        <f t="array" ref="AF72">IFERROR(IF(INDEX('Outcome Indicators - Section C'!F$30:F$91,MATCH('Print View'!$A72&amp;'Print View'!$AD$57,'Outcome Indicators - Section C'!$A$30:$A$91&amp;'Outcome Indicators - Section C'!$C$30:$C$91,0))&lt;&gt;0,INDEX('Outcome Indicators - Section C'!F$30:F$91,MATCH('Print View'!$A72&amp;'Print View'!$AD$57,'Outcome Indicators - Section C'!$A$30:$A$91&amp;'Outcome Indicators - Section C'!$C$30:$C$91,0)),""),"")</f>
        <v/>
      </c>
      <c r="AG72" s="270" t="str">
        <f t="array" ref="AG72">IFERROR(IF(INDEX('Outcome Indicators - Section C'!G$30:G$91,MATCH('Print View'!$A72&amp;'Print View'!$AD$57,'Outcome Indicators - Section C'!$A$30:$A$91&amp;'Outcome Indicators - Section C'!$C$30:$C$91,0))&lt;&gt;0,INDEX('Outcome Indicators - Section C'!G$30:G$91,MATCH('Print View'!$A72&amp;'Print View'!$AD$57,'Outcome Indicators - Section C'!$A$30:$A$91&amp;'Outcome Indicators - Section C'!$C$30:$C$91,0)),""),"")</f>
        <v/>
      </c>
      <c r="AH72" s="183" t="str">
        <f t="array" ref="AH72">IFERROR(IF(INDEX('Outcome Indicators - Section C'!H$30:H$91,MATCH('Print View'!$A72&amp;'Print View'!$AD$57,'Outcome Indicators - Section C'!$A$30:$A$91&amp;'Outcome Indicators - Section C'!$C$30:$C$91,0))&lt;&gt;0,INDEX('Outcome Indicators - Section C'!H$30:H$91,MATCH('Print View'!$A72&amp;'Print View'!$AD$57,'Outcome Indicators - Section C'!$A$30:$A$91&amp;'Outcome Indicators - Section C'!$C$30:$C$91,0)),""),"")</f>
        <v/>
      </c>
      <c r="AI72" s="198"/>
      <c r="AJ72" s="290" t="str">
        <f>IFERROR(IF(INDEX('Outcome Indicators - Section C'!P$10:P$26,MATCH('Print View'!$A72,'Outcome Indicators - Section C'!A$10:A$26,0))&lt;&gt;0,INDEX('Outcome Indicators - Section C'!P$10:P$26,MATCH('Print View'!$A72,'Outcome Indicators - Section C'!A$10:A$26,0)),""),"")</f>
        <v/>
      </c>
      <c r="AQ72" s="276"/>
      <c r="AR72" s="276"/>
    </row>
    <row r="73" spans="1:44" ht="31" thickBot="1" x14ac:dyDescent="0.25">
      <c r="A73" s="214">
        <v>15</v>
      </c>
      <c r="B73" s="190" t="str">
        <f>IFERROR(IF(INDEX('Outcome Indicators - Section C'!B$10:B$26,MATCH('Print View'!$A73,'Outcome Indicators - Section C'!$A$10:$A$26,0))&lt;&gt;0,INDEX('Outcome Indicators - Section C'!B$10:B$26,MATCH('Print View'!$A73,'Outcome Indicators - Section C'!$A$10:$A$26,0)),""),"")</f>
        <v/>
      </c>
      <c r="C73" s="190" t="str">
        <f>IFERROR(IF(INDEX('Outcome Indicators - Section C'!C$10:C$26,MATCH('Print View'!$A73,'Outcome Indicators - Section C'!$A$10:$A$26,0))&lt;&gt;0,INDEX('Outcome Indicators - Section C'!C$10:C$26,MATCH('Print View'!$A73,'Outcome Indicators - Section C'!$A$10:$A$26,0)),""),"")</f>
        <v/>
      </c>
      <c r="D73" s="190" t="str">
        <f>IFERROR(IF(INDEX('Outcome Indicators - Section C'!D$10:D$26,MATCH('Print View'!$A73,'Outcome Indicators - Section C'!$A$10:$A$26,0))&lt;&gt;0,INDEX('Outcome Indicators - Section C'!D$10:D$26,MATCH('Print View'!$A73,'Outcome Indicators - Section C'!$A$10:$A$26,0)),""),"")</f>
        <v/>
      </c>
      <c r="E73" s="190" t="str">
        <f>IFERROR(IF(INDEX('Outcome Indicators - Section C'!E$10:E$26,MATCH('Print View'!$A73,'Outcome Indicators - Section C'!$A$10:$A$26,0))&lt;&gt;0,INDEX('Outcome Indicators - Section C'!E$10:E$26,MATCH('Print View'!$A73,'Outcome Indicators - Section C'!$A$10:$A$26,0)),""),"")</f>
        <v/>
      </c>
      <c r="F73" s="190" t="str">
        <f>IFERROR(IF(INDEX('Outcome Indicators - Section C'!F$10:F$26,MATCH('Print View'!$A73,'Outcome Indicators - Section C'!$A$10:$A$26,0))&lt;&gt;0,INDEX('Outcome Indicators - Section C'!F$10:F$26,MATCH('Print View'!$A73,'Outcome Indicators - Section C'!$A$10:$A$26,0)),""),"")</f>
        <v/>
      </c>
      <c r="G73" s="190" t="str">
        <f>IFERROR(IF(INDEX('Outcome Indicators - Section C'!G$10:G$26,MATCH('Print View'!$A73,'Outcome Indicators - Section C'!$A$10:$A$26,0))&lt;&gt;0,INDEX('Outcome Indicators - Section C'!G$10:G$26,MATCH('Print View'!$A73,'Outcome Indicators - Section C'!$A$10:$A$26,0)),""),"")</f>
        <v/>
      </c>
      <c r="H73" s="190" t="str">
        <f>IFERROR(IF(INDEX('Outcome Indicators - Section C'!H$10:H$26,MATCH('Print View'!$A73,'Outcome Indicators - Section C'!$A$10:$A$26,0))&lt;&gt;0,INDEX('Outcome Indicators - Section C'!H$10:H$26,MATCH('Print View'!$A73,'Outcome Indicators - Section C'!$A$10:$A$26,0)),""),"")</f>
        <v/>
      </c>
      <c r="I73" s="200" t="str">
        <f>IFERROR(IF(INDEX('Outcome Indicators - Section C'!O$10:O$26,MATCH('Print View'!$A73,'Outcome Indicators - Section C'!$A$10:$A$26,0))&lt;&gt;0,INDEX('Outcome Indicators - Section C'!O$10:O$26,MATCH('Print View'!$A73,'Outcome Indicators - Section C'!$A$10:$A$26,0)),""),"")</f>
        <v/>
      </c>
      <c r="J73" s="265" t="str">
        <f t="array" ref="J73">IFERROR(IF(INDEX('Outcome Indicators - Section C'!D$30:D$91,MATCH('Print View'!$A73&amp;'Print View'!$J$57,'Outcome Indicators - Section C'!$A$30:$A$91&amp;'Outcome Indicators - Section C'!$C$30:$C$91,0))&lt;&gt;0,INDEX('Outcome Indicators - Section C'!D$30:D$91,MATCH('Print View'!$A73&amp;'Print View'!$J$57,'Outcome Indicators - Section C'!$A$30:$A$91&amp;'Outcome Indicators - Section C'!$C$30:$C$91,0)),""),"")</f>
        <v/>
      </c>
      <c r="K73" s="266" t="str">
        <f t="array" ref="K73">IFERROR(IF(INDEX('Outcome Indicators - Section C'!E$30:E$91,MATCH('Print View'!$A73&amp;'Print View'!$J$57,'Outcome Indicators - Section C'!$A$30:$A$91&amp;'Outcome Indicators - Section C'!$C$30:$C$91,0))&lt;&gt;0,INDEX('Outcome Indicators - Section C'!E$30:E$91,MATCH('Print View'!$A73&amp;'Print View'!$J$57,'Outcome Indicators - Section C'!$A$30:$A$91&amp;'Outcome Indicators - Section C'!$C$30:$C$91,0)),""),"")</f>
        <v/>
      </c>
      <c r="L73" s="268" t="str">
        <f t="array" ref="L73">IFERROR(IF(INDEX('Outcome Indicators - Section C'!F$30:F$91,MATCH('Print View'!$A73&amp;'Print View'!$J$57,'Outcome Indicators - Section C'!$A$30:$A$91&amp;'Outcome Indicators - Section C'!$C$30:$C$91,0))&lt;&gt;0,INDEX('Outcome Indicators - Section C'!F$30:F$91,MATCH('Print View'!$A73&amp;'Print View'!$J$57,'Outcome Indicators - Section C'!$A$30:$A$91&amp;'Outcome Indicators - Section C'!$C$30:$C$91,0)),""),"")</f>
        <v/>
      </c>
      <c r="M73" s="272" t="str">
        <f t="array" ref="M73">IFERROR(IF(INDEX('Outcome Indicators - Section C'!G$30:G$91,MATCH('Print View'!$A73&amp;'Print View'!$J$57,'Outcome Indicators - Section C'!$A$30:$A$91&amp;'Outcome Indicators - Section C'!$C$30:$C$91,0))&lt;&gt;0,INDEX('Outcome Indicators - Section C'!G$30:G$91,MATCH('Print View'!$A73&amp;'Print View'!$J$57,'Outcome Indicators - Section C'!$A$30:$A$91&amp;'Outcome Indicators - Section C'!$C$30:$C$91,0)),""),"")</f>
        <v/>
      </c>
      <c r="N73" s="192" t="str">
        <f t="array" ref="N73">IFERROR(IF(INDEX('Outcome Indicators - Section C'!H$30:H$91,MATCH('Print View'!$A73&amp;'Print View'!$J$57,'Outcome Indicators - Section C'!$A$30:$A$91&amp;'Outcome Indicators - Section C'!$C$30:$C$91,0))&lt;&gt;0,INDEX('Outcome Indicators - Section C'!H$30:H$91,MATCH('Print View'!$A73&amp;'Print View'!$J$57,'Outcome Indicators - Section C'!$A$30:$A$91&amp;'Outcome Indicators - Section C'!$C$30:$C$91,0)),""),"")</f>
        <v/>
      </c>
      <c r="O73" s="267" t="str">
        <f t="array" ref="O73">IFERROR(IF(INDEX('Outcome Indicators - Section C'!D$30:D$91,MATCH('Print View'!$A73&amp;'Print View'!$O$57,'Outcome Indicators - Section C'!$A$30:$A$91&amp;'Outcome Indicators - Section C'!$C$30:$C$91,0))&lt;&gt;0,INDEX('Outcome Indicators - Section C'!D$30:D$91,MATCH('Print View'!$A73&amp;'Print View'!$O$57,'Outcome Indicators - Section C'!$A$30:$A$91&amp;'Outcome Indicators - Section C'!$C$30:$C$91,0)),""),"")</f>
        <v/>
      </c>
      <c r="P73" s="266" t="str">
        <f t="array" ref="P73">IFERROR(IF(INDEX('Outcome Indicators - Section C'!E$30:E$91,MATCH('Print View'!$A73&amp;'Print View'!$O$57,'Outcome Indicators - Section C'!$A$30:$A$91&amp;'Outcome Indicators - Section C'!$C$30:$C$91,0))&lt;&gt;0,INDEX('Outcome Indicators - Section C'!E$30:E$91,MATCH('Print View'!$A73&amp;'Print View'!$O$57,'Outcome Indicators - Section C'!$A$30:$A$91&amp;'Outcome Indicators - Section C'!$C$30:$C$91,0)),""),"")</f>
        <v/>
      </c>
      <c r="Q73" s="268" t="str">
        <f t="array" ref="Q73">IFERROR(IF(INDEX('Outcome Indicators - Section C'!F$30:F$91,MATCH('Print View'!$A73&amp;'Print View'!$O$57,'Outcome Indicators - Section C'!$A$30:$A$91&amp;'Outcome Indicators - Section C'!$C$30:$C$91,0))&lt;&gt;0,INDEX('Outcome Indicators - Section C'!F$30:F$91,MATCH('Print View'!$A73&amp;'Print View'!$O$57,'Outcome Indicators - Section C'!$A$30:$A$91&amp;'Outcome Indicators - Section C'!$C$30:$C$91,0)),""),"")</f>
        <v/>
      </c>
      <c r="R73" s="272" t="str">
        <f t="array" ref="R73">IFERROR(IF(INDEX('Outcome Indicators - Section C'!G$30:G$91,MATCH('Print View'!$A73&amp;'Print View'!$O$57,'Outcome Indicators - Section C'!$A$30:$A$91&amp;'Outcome Indicators - Section C'!$C$30:$C$91,0))&lt;&gt;0,INDEX('Outcome Indicators - Section C'!G$30:G$91,MATCH('Print View'!$A73&amp;'Print View'!$O$57,'Outcome Indicators - Section C'!$A$30:$A$91&amp;'Outcome Indicators - Section C'!$C$30:$C$91,0)),""),"")</f>
        <v/>
      </c>
      <c r="S73" s="191" t="str">
        <f t="array" ref="S73">IFERROR(IF(INDEX('Outcome Indicators - Section C'!H$30:H$91,MATCH('Print View'!$A73&amp;'Print View'!$O$57,'Outcome Indicators - Section C'!$A$30:$A$91&amp;'Outcome Indicators - Section C'!$C$30:$C$91,0))&lt;&gt;0,INDEX('Outcome Indicators - Section C'!H$30:H$91,MATCH('Print View'!$A73&amp;'Print View'!$O$57,'Outcome Indicators - Section C'!$A$30:$A$91&amp;'Outcome Indicators - Section C'!$C$30:$C$91,0)),""),"")</f>
        <v/>
      </c>
      <c r="T73" s="267" t="str">
        <f t="array" ref="T73">IFERROR(IF(INDEX('Outcome Indicators - Section C'!D$30:D$91,MATCH('Print View'!$A73&amp;'Print View'!$T$57,'Outcome Indicators - Section C'!$A$30:$A$91&amp;'Outcome Indicators - Section C'!$C$30:$C$91,0))&lt;&gt;0,INDEX('Outcome Indicators - Section C'!D$30:D$91,MATCH('Print View'!$A73&amp;'Print View'!$T$57,'Outcome Indicators - Section C'!$A$30:$A$91&amp;'Outcome Indicators - Section C'!$C$30:$C$91,0)),""),"")</f>
        <v/>
      </c>
      <c r="U73" s="266" t="str">
        <f t="array" ref="U73">IFERROR(IF(INDEX('Outcome Indicators - Section C'!E$30:E$91,MATCH('Print View'!$A73&amp;'Print View'!$T$57,'Outcome Indicators - Section C'!$A$30:$A$91&amp;'Outcome Indicators - Section C'!$C$30:$C$91,0))&lt;&gt;0,INDEX('Outcome Indicators - Section C'!E$30:E$91,MATCH('Print View'!$A73&amp;'Print View'!$T$57,'Outcome Indicators - Section C'!$A$30:$A$91&amp;'Outcome Indicators - Section C'!$C$30:$C$91,0)),""),"")</f>
        <v/>
      </c>
      <c r="V73" s="268" t="str">
        <f t="array" ref="V73">IFERROR(IF(INDEX('Outcome Indicators - Section C'!F$30:F$91,MATCH('Print View'!$A73&amp;'Print View'!$T$57,'Outcome Indicators - Section C'!$A$30:$A$91&amp;'Outcome Indicators - Section C'!$C$30:$C$91,0))&lt;&gt;0,INDEX('Outcome Indicators - Section C'!F$30:F$91,MATCH('Print View'!$A73&amp;'Print View'!$T$57,'Outcome Indicators - Section C'!$A$30:$A$91&amp;'Outcome Indicators - Section C'!$C$30:$C$91,0)),""),"")</f>
        <v/>
      </c>
      <c r="W73" s="272" t="str">
        <f t="array" ref="W73">IFERROR(IF(INDEX('Outcome Indicators - Section C'!G$30:G$91,MATCH('Print View'!$A73&amp;'Print View'!$T$57,'Outcome Indicators - Section C'!$A$30:$A$91&amp;'Outcome Indicators - Section C'!$C$30:$C$91,0))&lt;&gt;0,INDEX('Outcome Indicators - Section C'!G$30:G$91,MATCH('Print View'!$A73&amp;'Print View'!$T$57,'Outcome Indicators - Section C'!$A$30:$A$91&amp;'Outcome Indicators - Section C'!$C$30:$C$91,0)),""),"")</f>
        <v/>
      </c>
      <c r="X73" s="192" t="str">
        <f t="array" ref="X73">IFERROR(IF(INDEX('Outcome Indicators - Section C'!H$30:H$91,MATCH('Print View'!$A73&amp;'Print View'!$T$57,'Outcome Indicators - Section C'!$A$30:$A$91&amp;'Outcome Indicators - Section C'!$C$30:$C$91,0))&lt;&gt;0,INDEX('Outcome Indicators - Section C'!H$30:H$91,MATCH('Print View'!$A73&amp;'Print View'!$T$57,'Outcome Indicators - Section C'!$A$30:$A$91&amp;'Outcome Indicators - Section C'!$C$30:$C$91,0)),""),"")</f>
        <v/>
      </c>
      <c r="Y73" s="267" t="str">
        <f t="array" ref="Y73">IFERROR(IF(INDEX('Outcome Indicators - Section C'!D$30:D$91,MATCH('Print View'!$A73&amp;'Print View'!$Y$57,'Outcome Indicators - Section C'!$A$30:$A$91&amp;'Outcome Indicators - Section C'!$C$30:$C$91,0))&lt;&gt;0,INDEX('Outcome Indicators - Section C'!D$30:D$91,MATCH('Print View'!$A73&amp;'Print View'!$Y$57,'Outcome Indicators - Section C'!$A$30:$A$91&amp;'Outcome Indicators - Section C'!$C$30:$C$91,0)),""),"")</f>
        <v/>
      </c>
      <c r="Z73" s="266" t="str">
        <f t="array" ref="Z73">IFERROR(IF(INDEX('Outcome Indicators - Section C'!E$30:E$91,MATCH('Print View'!$A73&amp;'Print View'!$Y$57,'Outcome Indicators - Section C'!$A$30:$A$91&amp;'Outcome Indicators - Section C'!$C$30:$C$91,0))&lt;&gt;0,INDEX('Outcome Indicators - Section C'!E$30:E$91,MATCH('Print View'!$A73&amp;'Print View'!$Y$57,'Outcome Indicators - Section C'!$A$30:$A$91&amp;'Outcome Indicators - Section C'!$C$30:$C$91,0)),""),"")</f>
        <v/>
      </c>
      <c r="AA73" s="268" t="str">
        <f t="array" ref="AA73">IFERROR(IF(INDEX('Outcome Indicators - Section C'!F$30:F$91,MATCH('Print View'!$A73&amp;'Print View'!$Y$57,'Outcome Indicators - Section C'!$A$30:$A$91&amp;'Outcome Indicators - Section C'!$C$30:$C$91,0))&lt;&gt;0,INDEX('Outcome Indicators - Section C'!F$30:F$91,MATCH('Print View'!$A73&amp;'Print View'!$Y$57,'Outcome Indicators - Section C'!$A$30:$A$91&amp;'Outcome Indicators - Section C'!$C$30:$C$91,0)),""),"")</f>
        <v/>
      </c>
      <c r="AB73" s="272" t="str">
        <f t="array" ref="AB73">IFERROR(IF(INDEX('Outcome Indicators - Section C'!G$30:G$91,MATCH('Print View'!$A73&amp;'Print View'!$Y$57,'Outcome Indicators - Section C'!$A$30:$A$91&amp;'Outcome Indicators - Section C'!$C$30:$C$91,0))&lt;&gt;0,INDEX('Outcome Indicators - Section C'!G$30:G$91,MATCH('Print View'!$A73&amp;'Print View'!$Y$57,'Outcome Indicators - Section C'!$A$30:$A$91&amp;'Outcome Indicators - Section C'!$C$30:$C$91,0)),""),"")</f>
        <v/>
      </c>
      <c r="AC73" s="192" t="str">
        <f t="array" ref="AC73">IFERROR(IF(INDEX('Outcome Indicators - Section C'!H$30:H$91,MATCH('Print View'!$A73&amp;'Print View'!$Y$57,'Outcome Indicators - Section C'!$A$30:$A$91&amp;'Outcome Indicators - Section C'!$C$30:$C$91,0))&lt;&gt;0,INDEX('Outcome Indicators - Section C'!H$30:H$91,MATCH('Print View'!$A73&amp;'Print View'!$Y$57,'Outcome Indicators - Section C'!$A$30:$A$91&amp;'Outcome Indicators - Section C'!$C$30:$C$91,0)),""),"")</f>
        <v/>
      </c>
      <c r="AD73" s="265" t="str">
        <f t="array" ref="AD73">IFERROR(IF(INDEX('Outcome Indicators - Section C'!D$30:D$91,MATCH('Print View'!$A73&amp;'Print View'!$AD$57,'Outcome Indicators - Section C'!$A$30:$A$91&amp;'Outcome Indicators - Section C'!$C$30:$C$91,0))&lt;&gt;0,INDEX('Outcome Indicators - Section C'!D$30:D$91,MATCH('Print View'!$A73&amp;'Print View'!$AD$57,'Outcome Indicators - Section C'!$A$30:$A$91&amp;'Outcome Indicators - Section C'!$C$30:$C$91,0)),""),"")</f>
        <v/>
      </c>
      <c r="AE73" s="266" t="str">
        <f t="array" ref="AE73">IFERROR(IF(INDEX('Outcome Indicators - Section C'!E$30:E$91,MATCH('Print View'!$A73&amp;'Print View'!$AD$57,'Outcome Indicators - Section C'!$A$30:$A$91&amp;'Outcome Indicators - Section C'!$C$30:$C$91,0))&lt;&gt;0,INDEX('Outcome Indicators - Section C'!E$30:E$91,MATCH('Print View'!$A73&amp;'Print View'!$AD$57,'Outcome Indicators - Section C'!$A$30:$A$91&amp;'Outcome Indicators - Section C'!$C$30:$C$91,0)),""),"")</f>
        <v/>
      </c>
      <c r="AF73" s="268" t="str">
        <f t="array" ref="AF73">IFERROR(IF(INDEX('Outcome Indicators - Section C'!F$30:F$91,MATCH('Print View'!$A73&amp;'Print View'!$AD$57,'Outcome Indicators - Section C'!$A$30:$A$91&amp;'Outcome Indicators - Section C'!$C$30:$C$91,0))&lt;&gt;0,INDEX('Outcome Indicators - Section C'!F$30:F$91,MATCH('Print View'!$A73&amp;'Print View'!$AD$57,'Outcome Indicators - Section C'!$A$30:$A$91&amp;'Outcome Indicators - Section C'!$C$30:$C$91,0)),""),"")</f>
        <v/>
      </c>
      <c r="AG73" s="272" t="str">
        <f t="array" ref="AG73">IFERROR(IF(INDEX('Outcome Indicators - Section C'!G$30:G$91,MATCH('Print View'!$A73&amp;'Print View'!$AD$57,'Outcome Indicators - Section C'!$A$30:$A$91&amp;'Outcome Indicators - Section C'!$C$30:$C$91,0))&lt;&gt;0,INDEX('Outcome Indicators - Section C'!G$30:G$91,MATCH('Print View'!$A73&amp;'Print View'!$AD$57,'Outcome Indicators - Section C'!$A$30:$A$91&amp;'Outcome Indicators - Section C'!$C$30:$C$91,0)),""),"")</f>
        <v/>
      </c>
      <c r="AH73" s="194" t="str">
        <f t="array" ref="AH73">IFERROR(IF(INDEX('Outcome Indicators - Section C'!H$30:H$91,MATCH('Print View'!$A73&amp;'Print View'!$AD$57,'Outcome Indicators - Section C'!$A$30:$A$91&amp;'Outcome Indicators - Section C'!$C$30:$C$91,0))&lt;&gt;0,INDEX('Outcome Indicators - Section C'!H$30:H$91,MATCH('Print View'!$A73&amp;'Print View'!$AD$57,'Outcome Indicators - Section C'!$A$30:$A$91&amp;'Outcome Indicators - Section C'!$C$30:$C$91,0)),""),"")</f>
        <v/>
      </c>
      <c r="AI73" s="201"/>
      <c r="AJ73" s="291" t="str">
        <f>IFERROR(IF(INDEX('Outcome Indicators - Section C'!P$10:P$26,MATCH('Print View'!$A73,'Outcome Indicators - Section C'!A$10:A$26,0))&lt;&gt;0,INDEX('Outcome Indicators - Section C'!P$10:P$26,MATCH('Print View'!$A73,'Outcome Indicators - Section C'!A$10:A$26,0)),""),"")</f>
        <v/>
      </c>
      <c r="AQ73" s="276"/>
      <c r="AR73" s="276"/>
    </row>
    <row r="74" spans="1:44" x14ac:dyDescent="0.2">
      <c r="A74" s="278"/>
      <c r="B74" s="278"/>
      <c r="C74" s="278"/>
      <c r="D74" s="278"/>
      <c r="E74" s="278"/>
      <c r="F74" s="278"/>
      <c r="G74" s="278"/>
      <c r="H74" s="278"/>
      <c r="I74" s="278"/>
      <c r="J74" s="278"/>
      <c r="K74" s="278"/>
      <c r="L74" s="278"/>
      <c r="M74" s="278"/>
      <c r="N74" s="278"/>
      <c r="O74" s="278"/>
      <c r="P74" s="278"/>
      <c r="Q74" s="278"/>
      <c r="R74" s="278"/>
      <c r="S74" s="278"/>
      <c r="T74" s="278"/>
      <c r="U74" s="278"/>
      <c r="V74" s="278"/>
      <c r="W74" s="278"/>
      <c r="X74" s="278"/>
      <c r="Y74" s="278"/>
      <c r="Z74" s="278"/>
      <c r="AA74" s="278"/>
      <c r="AB74" s="278"/>
      <c r="AC74" s="278"/>
      <c r="AD74" s="278"/>
      <c r="AE74" s="278"/>
      <c r="AF74" s="278"/>
      <c r="AG74" s="278"/>
      <c r="AH74" s="278"/>
      <c r="AI74" s="278"/>
      <c r="AJ74" s="278"/>
      <c r="AQ74" s="276"/>
      <c r="AR74" s="276"/>
    </row>
    <row r="75" spans="1:44" ht="17" thickBot="1" x14ac:dyDescent="0.25">
      <c r="A75" s="278"/>
      <c r="B75" s="278"/>
      <c r="C75" s="278"/>
      <c r="D75" s="278"/>
      <c r="E75" s="278"/>
      <c r="F75" s="278"/>
      <c r="G75" s="278"/>
      <c r="H75" s="278"/>
      <c r="I75" s="278"/>
      <c r="J75" s="278"/>
      <c r="K75" s="278"/>
      <c r="L75" s="278"/>
      <c r="M75" s="278"/>
      <c r="N75" s="278"/>
      <c r="O75" s="278"/>
      <c r="P75" s="278"/>
      <c r="Q75" s="278"/>
      <c r="R75" s="278"/>
      <c r="S75" s="278"/>
      <c r="T75" s="278"/>
      <c r="U75" s="278"/>
      <c r="V75" s="278"/>
      <c r="W75" s="278"/>
      <c r="X75" s="278"/>
      <c r="Y75" s="278"/>
      <c r="Z75" s="278"/>
      <c r="AA75" s="278"/>
      <c r="AB75" s="278"/>
      <c r="AC75" s="278"/>
      <c r="AD75" s="278"/>
      <c r="AE75" s="278"/>
      <c r="AF75" s="278"/>
      <c r="AG75" s="278"/>
      <c r="AH75" s="278"/>
      <c r="AI75" s="278"/>
      <c r="AJ75" s="278"/>
      <c r="AQ75" s="276"/>
      <c r="AR75" s="276"/>
    </row>
    <row r="76" spans="1:44" ht="46" thickBot="1" x14ac:dyDescent="0.25">
      <c r="A76" s="532" t="str">
        <f>'Coverage Indicators - Section D'!A8:W8</f>
        <v>Coverage Indicators</v>
      </c>
      <c r="B76" s="533"/>
      <c r="C76" s="533"/>
      <c r="D76" s="533"/>
      <c r="E76" s="533"/>
      <c r="F76" s="533"/>
      <c r="G76" s="533"/>
      <c r="H76" s="533"/>
      <c r="I76" s="534"/>
      <c r="J76" s="278"/>
      <c r="K76" s="278"/>
      <c r="L76" s="278"/>
      <c r="M76" s="278"/>
      <c r="N76" s="288"/>
      <c r="O76" s="278"/>
      <c r="P76" s="276"/>
      <c r="Q76" s="276"/>
      <c r="R76" s="276"/>
      <c r="S76" s="276"/>
      <c r="T76" s="276"/>
      <c r="U76" s="276"/>
      <c r="V76" s="276"/>
      <c r="W76" s="276"/>
      <c r="X76" s="276"/>
      <c r="Y76" s="276"/>
      <c r="Z76" s="276"/>
      <c r="AA76" s="276"/>
      <c r="AB76" s="276"/>
      <c r="AC76" s="276"/>
      <c r="AD76" s="276"/>
      <c r="AE76" s="276"/>
      <c r="AF76" s="276"/>
      <c r="AG76" s="276"/>
      <c r="AH76" s="276"/>
      <c r="AI76" s="276"/>
      <c r="AJ76" s="276"/>
      <c r="AQ76" s="276"/>
      <c r="AR76" s="276"/>
    </row>
    <row r="77" spans="1:44" ht="17" thickBot="1" x14ac:dyDescent="0.25">
      <c r="A77" s="278"/>
      <c r="B77" s="278"/>
      <c r="C77" s="278"/>
      <c r="D77" s="278"/>
      <c r="E77" s="278"/>
      <c r="F77" s="278"/>
      <c r="G77" s="278"/>
      <c r="H77" s="278"/>
      <c r="I77" s="278"/>
      <c r="J77" s="278"/>
      <c r="K77" s="278"/>
      <c r="L77" s="278"/>
      <c r="M77" s="278"/>
      <c r="N77" s="288"/>
      <c r="O77" s="278"/>
      <c r="P77" s="276">
        <v>2</v>
      </c>
      <c r="Q77" s="276" t="str">
        <f>IFERROR(IF(INDEX('Overview - Section A'!I$43:I$48,MATCH('Print View'!$P77,'Overview - Section A'!$B$43:$B$48,0))&lt;&gt;0,(INDEX('Overview - Section A'!I$43:I$48,MATCH('Print View'!$P77,'Overview - Section A'!$B$43:$B$48,0))),""),"")</f>
        <v>a1Yg0000003KglkEAC</v>
      </c>
      <c r="R77" s="276"/>
      <c r="S77" s="276"/>
      <c r="T77" s="276">
        <v>3</v>
      </c>
      <c r="U77" s="276" t="str">
        <f>IFERROR(IF(INDEX('Overview - Section A'!I$43:I$48,MATCH('Print View'!$T77,'Overview - Section A'!$B$43:$B$48,0))&lt;&gt;0,(INDEX('Overview - Section A'!I$43:I$48,MATCH('Print View'!$T77,'Overview - Section A'!$B$43:$B$48,0))),""),"")</f>
        <v>a1Yg0000003KgllEAC</v>
      </c>
      <c r="V77" s="276"/>
      <c r="W77" s="276"/>
      <c r="X77" s="276">
        <v>4</v>
      </c>
      <c r="Y77" s="276" t="str">
        <f>IFERROR(IF(INDEX('Overview - Section A'!I$43:I$48,MATCH('Print View'!$X77,'Overview - Section A'!$B$43:$B$48,0))&lt;&gt;0,(INDEX('Overview - Section A'!I$43:I$48,MATCH('Print View'!$X77,'Overview - Section A'!$B$43:$B$48,0))),""),"")</f>
        <v>a1Yg0000003KglmEAC</v>
      </c>
      <c r="Z77" s="276"/>
      <c r="AA77" s="276"/>
      <c r="AB77" s="276">
        <v>5</v>
      </c>
      <c r="AC77" s="276" t="str">
        <f>IFERROR(IF(INDEX('Overview - Section A'!I$43:I$48,MATCH('Print View'!$AB77,'Overview - Section A'!$B$43:$B$48,0))&lt;&gt;0,(INDEX('Overview - Section A'!I$43:I$48,MATCH('Print View'!$AB77,'Overview - Section A'!$B$43:$B$48,0))),""),"")</f>
        <v>a1Yg0000003KglnEAC</v>
      </c>
      <c r="AD77" s="276"/>
      <c r="AE77" s="276"/>
      <c r="AF77" s="276">
        <v>6</v>
      </c>
      <c r="AG77" s="276" t="str">
        <f>IFERROR(IF(INDEX('Overview - Section A'!I$43:I$48,MATCH('Print View'!$AF77,'Overview - Section A'!$B$43:$B$48,0))&lt;&gt;0,(INDEX('Overview - Section A'!I$43:I$48,MATCH('Print View'!$AF77,'Overview - Section A'!$B$43:$B$48,0))),""),"")</f>
        <v/>
      </c>
      <c r="AH77" s="276"/>
      <c r="AI77" s="276"/>
      <c r="AJ77" s="276"/>
      <c r="AQ77" s="276"/>
      <c r="AR77" s="276"/>
    </row>
    <row r="78" spans="1:44" ht="31" thickBot="1" x14ac:dyDescent="0.25">
      <c r="A78" s="535" t="s">
        <v>225</v>
      </c>
      <c r="B78" s="537" t="str">
        <f>'Coverage Indicators - Section D'!B9</f>
        <v>Module Name</v>
      </c>
      <c r="C78" s="535" t="str">
        <f>'Coverage Indicators - Section D'!C9</f>
        <v>Standard Indicator</v>
      </c>
      <c r="D78" s="539" t="str">
        <f>'Coverage Indicators - Section D'!D9</f>
        <v>Custom Indicator</v>
      </c>
      <c r="E78" s="539" t="str">
        <f>'Coverage Indicators - Section D'!E9</f>
        <v>Baseline N#</v>
      </c>
      <c r="F78" s="539" t="str">
        <f>'Coverage Indicators - Section D'!F9</f>
        <v>Baseline D#</v>
      </c>
      <c r="G78" s="539" t="str">
        <f>'Coverage Indicators - Section D'!G9</f>
        <v>Baseline %</v>
      </c>
      <c r="H78" s="539" t="str">
        <f>'Coverage Indicators - Section D'!H9</f>
        <v>Baseline Year</v>
      </c>
      <c r="I78" s="539" t="str">
        <f>'Coverage Indicators - Section D'!P9</f>
        <v>Baseline Source</v>
      </c>
      <c r="J78" s="558" t="str">
        <f>'Coverage Indicators - Section D'!Q9</f>
        <v>Required Disaggregation</v>
      </c>
      <c r="K78" s="541" t="str">
        <f>'Coverage Indicators - Section D'!R9</f>
        <v>Subset of another indicator (when applicable)</v>
      </c>
      <c r="L78" s="539" t="str">
        <f>'Coverage Indicators - Section D'!S9</f>
        <v>Responsible PR</v>
      </c>
      <c r="M78" s="539" t="str">
        <f>'Coverage Indicators - Section D'!T9</f>
        <v>Country</v>
      </c>
      <c r="N78" s="554" t="str">
        <f>'Coverage Indicators - Section D'!U9</f>
        <v>Geographic Coverage (if sub-national specify in Comments)</v>
      </c>
      <c r="O78" s="587" t="str">
        <f>'Coverage Indicators - Section D'!V9</f>
        <v>Cumulation type</v>
      </c>
      <c r="P78" s="561">
        <f>IFERROR(IF(INDEX(O$6:O$13,MATCH($P$77,$N6:$N13,0))&lt;&gt;0,INDEX(O$6:O$13,MATCH($P$77,$N6:$N13,0)),""),"")</f>
        <v>43101</v>
      </c>
      <c r="Q78" s="562"/>
      <c r="R78" s="561">
        <f>IFERROR(IF(INDEX(Q$6:Q$13,MATCH($P$77,$N6:$N13,0))&lt;&gt;0,INDEX(Q$6:Q$13,MATCH($P$77,$N6:$N13,0)),""),"")</f>
        <v>43465</v>
      </c>
      <c r="S78" s="562"/>
      <c r="T78" s="561">
        <f>IFERROR(IF(INDEX(O$6:O$13,MATCH($T$77,$N6:$N13,0))&lt;&gt;0,INDEX(O$6:O$13,MATCH($T$77,$N6:$N13,0)),""),"")</f>
        <v>43466</v>
      </c>
      <c r="U78" s="562"/>
      <c r="V78" s="561">
        <f>IFERROR(IF(INDEX(Q$6:Q$13,MATCH($T$77,$N6:$N13,0))&lt;&gt;0,INDEX(Q$6:Q$13,MATCH($T$77,$N6:$N13,0)),""),"")</f>
        <v>43830</v>
      </c>
      <c r="W78" s="562"/>
      <c r="X78" s="561">
        <f>IFERROR(IF(INDEX(O$6:O$13,MATCH($X$77,$N6:$N13,0))&lt;&gt;0,INDEX(O$6:O$13,MATCH($X$77,$N6:$N13,0)),""),"")</f>
        <v>43831</v>
      </c>
      <c r="Y78" s="562"/>
      <c r="Z78" s="561">
        <f>IFERROR(IF(INDEX(Q$6:Q$13,MATCH($X$77,$N6:$N13,0))&lt;&gt;0,INDEX(Q$6:Q$13,MATCH($X$77,$N6:$N13,0)),""),"")</f>
        <v>44196</v>
      </c>
      <c r="AA78" s="562"/>
      <c r="AB78" s="561">
        <f>IFERROR(IF(INDEX(O$6:O$13,MATCH($AB$77,$N6:$N13,0))&lt;&gt;0,INDEX(O$6:O$13,MATCH($AB$77,$N6:$N13,0)),""),"")</f>
        <v>44197</v>
      </c>
      <c r="AC78" s="562"/>
      <c r="AD78" s="561">
        <f>IFERROR(IF(INDEX(Q$6:Q$13,MATCH($AB$77,$N6:$N13,0))&lt;&gt;0,INDEX(Q$6:Q$13,MATCH($AB$77,$N6:$N13,0)),""),"")</f>
        <v>44561</v>
      </c>
      <c r="AE78" s="562"/>
      <c r="AF78" s="563" t="str">
        <f>IFERROR(IF(INDEX(O$6:O$13,MATCH($AF$77,$N6:$N13,0))&lt;&gt;0,INDEX(O$6:O$13,MATCH($AF$77,$N6:$N13,0)),""),"")</f>
        <v/>
      </c>
      <c r="AG78" s="564"/>
      <c r="AH78" s="563" t="str">
        <f>IFERROR(IF(INDEX(Q$6:Q$13,MATCH($AF$77,$N6:$N13,0))&lt;&gt;0,INDEX(Q$6:Q$13,MATCH($AF$77,$N6:$N13,0)),""),"")</f>
        <v/>
      </c>
      <c r="AI78" s="564"/>
      <c r="AJ78" s="556" t="str">
        <f>'Coverage Indicators - Section D'!W9</f>
        <v>Comments</v>
      </c>
      <c r="AQ78" s="276"/>
      <c r="AR78" s="276"/>
    </row>
    <row r="79" spans="1:44" ht="81.75" customHeight="1" thickBot="1" x14ac:dyDescent="0.25">
      <c r="A79" s="536"/>
      <c r="B79" s="538"/>
      <c r="C79" s="536"/>
      <c r="D79" s="540"/>
      <c r="E79" s="540"/>
      <c r="F79" s="540"/>
      <c r="G79" s="540"/>
      <c r="H79" s="540"/>
      <c r="I79" s="540"/>
      <c r="J79" s="559"/>
      <c r="K79" s="560"/>
      <c r="L79" s="540"/>
      <c r="M79" s="540"/>
      <c r="N79" s="555"/>
      <c r="O79" s="588"/>
      <c r="P79" s="275" t="str">
        <f>'Coverage Indicators - Section D'!E44</f>
        <v>Target N#</v>
      </c>
      <c r="Q79" s="228" t="str">
        <f>'Coverage Indicators - Section D'!F44</f>
        <v>Target D#</v>
      </c>
      <c r="R79" s="228" t="str">
        <f>'Coverage Indicators - Section D'!G44</f>
        <v>Target %</v>
      </c>
      <c r="S79" s="230" t="str">
        <f>'Coverage Indicators - Section D'!H44</f>
        <v>Mark if target is TBD?</v>
      </c>
      <c r="T79" s="229" t="str">
        <f>'Coverage Indicators - Section D'!E44</f>
        <v>Target N#</v>
      </c>
      <c r="U79" s="273" t="str">
        <f>'Coverage Indicators - Section D'!F44</f>
        <v>Target D#</v>
      </c>
      <c r="V79" s="273" t="str">
        <f>'Coverage Indicators - Section D'!G44</f>
        <v>Target %</v>
      </c>
      <c r="W79" s="226" t="str">
        <f>'Coverage Indicators - Section D'!H44</f>
        <v>Mark if target is TBD?</v>
      </c>
      <c r="X79" s="229" t="str">
        <f>'Coverage Indicators - Section D'!E44</f>
        <v>Target N#</v>
      </c>
      <c r="Y79" s="273" t="str">
        <f>'Coverage Indicators - Section D'!F44</f>
        <v>Target D#</v>
      </c>
      <c r="Z79" s="273" t="str">
        <f>'Coverage Indicators - Section D'!G44</f>
        <v>Target %</v>
      </c>
      <c r="AA79" s="226" t="str">
        <f>'Coverage Indicators - Section D'!H44</f>
        <v>Mark if target is TBD?</v>
      </c>
      <c r="AB79" s="229" t="str">
        <f>'Coverage Indicators - Section D'!E44</f>
        <v>Target N#</v>
      </c>
      <c r="AC79" s="273" t="str">
        <f>'Coverage Indicators - Section D'!F44</f>
        <v>Target D#</v>
      </c>
      <c r="AD79" s="273" t="str">
        <f>'Coverage Indicators - Section D'!G44</f>
        <v>Target %</v>
      </c>
      <c r="AE79" s="226" t="str">
        <f>'Coverage Indicators - Section D'!H44</f>
        <v>Mark if target is TBD?</v>
      </c>
      <c r="AF79" s="229" t="str">
        <f>'Coverage Indicators - Section D'!E44</f>
        <v>Target N#</v>
      </c>
      <c r="AG79" s="273" t="str">
        <f>'Coverage Indicators - Section D'!F44</f>
        <v>Target D#</v>
      </c>
      <c r="AH79" s="273" t="str">
        <f>'Coverage Indicators - Section D'!G44</f>
        <v>Target %</v>
      </c>
      <c r="AI79" s="226" t="str">
        <f>'Coverage Indicators - Section D'!H44</f>
        <v>Mark if target is TBD?</v>
      </c>
      <c r="AJ79" s="557"/>
      <c r="AQ79" s="276"/>
      <c r="AR79" s="276"/>
    </row>
    <row r="80" spans="1:44" s="293" customFormat="1" ht="300" x14ac:dyDescent="0.2">
      <c r="A80" s="212">
        <v>1</v>
      </c>
      <c r="B80" s="202" t="str">
        <f>IFERROR(IF(INDEX('Coverage Indicators - Section D'!B$10:B$41,MATCH('Print View'!$A80,'Coverage Indicators - Section D'!$A$10:$A$41,0))&lt;&gt;0,INDEX('Coverage Indicators - Section D'!B$10:B$41,MATCH('Print View'!$A80,'Coverage Indicators - Section D'!$A$10:$A$41,0)),""),"")</f>
        <v>TB care and prevention</v>
      </c>
      <c r="C80" s="202" t="str">
        <f>IFERROR(IF(INDEX('Coverage Indicators - Section D'!C$10:C$41,MATCH('Print View'!$A80,'Coverage Indicators - Section D'!$A$10:$A$41,0))&lt;&gt;0,INDEX('Coverage Indicators - Section D'!C$10:C$41,MATCH('Print View'!$A80,'Coverage Indicators - Section D'!$A$10:$A$41,0)),""),"")</f>
        <v>TCP-1(M): Number of notified cases of all forms of TB-(i.e. bacteriologically confirmed + clinically diagnosed), includes new and relapse cases</v>
      </c>
      <c r="D80" s="202" t="str">
        <f>IFERROR(IF(INDEX('Coverage Indicators - Section D'!D$10:D$41,MATCH('Print View'!$A80,'Coverage Indicators - Section D'!$A$10:$A$41,0))&lt;&gt;0,INDEX('Coverage Indicators - Section D'!D$10:D$41,MATCH('Print View'!$A80,'Coverage Indicators - Section D'!$A$10:$A$41,0)),""),"")</f>
        <v/>
      </c>
      <c r="E80" s="202">
        <f>IFERROR(IF(INDEX('Coverage Indicators - Section D'!E$10:E$41,MATCH('Print View'!$A80,'Coverage Indicators - Section D'!$A$10:$A$41,0))&lt;&gt;0,INDEX('Coverage Indicators - Section D'!E$10:E$41,MATCH('Print View'!$A80,'Coverage Indicators - Section D'!$A$10:$A$41,0)),""),"")</f>
        <v>4967</v>
      </c>
      <c r="F80" s="202" t="str">
        <f>IFERROR(IF(INDEX('Coverage Indicators - Section D'!F$10:F$41,MATCH('Print View'!$A80,'Coverage Indicators - Section D'!$A$10:$A$41,0))&lt;&gt;0,INDEX('Coverage Indicators - Section D'!F$10:F$41,MATCH('Print View'!$A80,'Coverage Indicators - Section D'!$A$10:$A$41,0)),""),"")</f>
        <v/>
      </c>
      <c r="G80" s="202" t="str">
        <f>IFERROR(IF(INDEX('Coverage Indicators - Section D'!G$10:G$41,MATCH('Print View'!$A80,'Coverage Indicators - Section D'!$A$10:$A$41,0))&lt;&gt;0,INDEX('Coverage Indicators - Section D'!G$10:G$41,MATCH('Print View'!$A80,'Coverage Indicators - Section D'!$A$10:$A$41,0)),""),"")</f>
        <v/>
      </c>
      <c r="H80" s="202" t="str">
        <f>IFERROR(IF(INDEX('Coverage Indicators - Section D'!H$10:H$41,MATCH('Print View'!$A80,'Coverage Indicators - Section D'!$A$10:$A$41,0))&lt;&gt;0,INDEX('Coverage Indicators - Section D'!H$10:H$41,MATCH('Print View'!$A80,'Coverage Indicators - Section D'!$A$10:$A$41,0)),""),"")</f>
        <v>2016</v>
      </c>
      <c r="I80" s="202" t="str">
        <f>IFERROR(IF(INDEX('Coverage Indicators - Section D'!P$10:P$41,MATCH('Print View'!$A80,'Coverage Indicators - Section D'!$A$10:$A$41,0))&lt;&gt;0,INDEX('Coverage Indicators - Section D'!P$10:P$41,MATCH('Print View'!$A80,'Coverage Indicators - Section D'!$A$10:$A$41,0)),""),"")</f>
        <v>NTC data 2016</v>
      </c>
      <c r="J80" s="202" t="str">
        <f>IFERROR(IF(INDEX('Coverage Indicators - Section D'!Q$10:Q$41,MATCH('Print View'!$A80,'Coverage Indicators - Section D'!$A$10:$A$41,0))&lt;&gt;0,INDEX('Coverage Indicators - Section D'!Q$10:Q$41,MATCH('Print View'!$A80,'Coverage Indicators - Section D'!$A$10:$A$41,0)),""),"")</f>
        <v>HIV test status,Gender,Age,TB case definition</v>
      </c>
      <c r="K80" s="202" t="str">
        <f>IFERROR(IF(INDEX('Coverage Indicators - Section D'!R$10:R$41,MATCH('Print View'!$A80,'Coverage Indicators - Section D'!$A$10:$A$41,0))&lt;&gt;0,INDEX('Coverage Indicators - Section D'!R$10:R$41,MATCH('Print View'!$A80,'Coverage Indicators - Section D'!$A$10:$A$41,0)),""),"")</f>
        <v/>
      </c>
      <c r="L80" s="202" t="str">
        <f>IFERROR(IF(INDEX('Coverage Indicators - Section D'!S$10:S$41,MATCH('Print View'!$A80,'Coverage Indicators - Section D'!$A$10:$A$41,0))&lt;&gt;0,INDEX('Coverage Indicators - Section D'!S$10:S$41,MATCH('Print View'!$A80,'Coverage Indicators - Section D'!$A$10:$A$41,0)),""),"")</f>
        <v>Ministry of Health of the Lao People's Democratic Republic</v>
      </c>
      <c r="M80" s="202" t="str">
        <f>IFERROR(IF(INDEX('Coverage Indicators - Section D'!T$10:T$41,MATCH('Print View'!$A80,'Coverage Indicators - Section D'!$A$10:$A$41,0))&lt;&gt;0,INDEX('Coverage Indicators - Section D'!T$10:T$41,MATCH('Print View'!$A80,'Coverage Indicators - Section D'!$A$10:$A$41,0)),""),"")</f>
        <v>Lao (Peoples Democratic Republic)</v>
      </c>
      <c r="N80" s="202" t="str">
        <f>IFERROR(IF(INDEX('Coverage Indicators - Section D'!U$10:U$41,MATCH('Print View'!$A80,'Coverage Indicators - Section D'!$A$10:$A$41,0))&lt;&gt;0,INDEX('Coverage Indicators - Section D'!U$10:U$41,MATCH('Print View'!$A80,'Coverage Indicators - Section D'!$A$10:$A$41,0)),""),"")</f>
        <v>National</v>
      </c>
      <c r="O80" s="202" t="str">
        <f>IFERROR(IF(INDEX('Coverage Indicators - Section D'!V$10:V$41,MATCH('Print View'!$A80,'Coverage Indicators - Section D'!$A$10:$A$41,0))&lt;&gt;0,INDEX('Coverage Indicators - Section D'!V$10:V$41,MATCH('Print View'!$A80,'Coverage Indicators - Section D'!$A$10:$A$41,0)),""),"")</f>
        <v>N-Non-cumulative</v>
      </c>
      <c r="P80" s="238">
        <f t="array" ref="P80">IFERROR(IF(INDEX('Coverage Indicators - Section D'!E$45:E$166,MATCH('Print View'!$A80&amp;'Print View'!$Q$77,'Coverage Indicators - Section D'!$B$45:$B$166&amp;'Coverage Indicators - Section D'!$J$45:$J$166,0))&lt;&gt;0,INDEX('Coverage Indicators - Section D'!E$45:E$166,MATCH('Print View'!$A80&amp;'Print View'!$Q$77,'Coverage Indicators - Section D'!$B$45:$B$166&amp;'Coverage Indicators - Section D'!$J$45:$J$166,0)),""),"")</f>
        <v>6408</v>
      </c>
      <c r="Q80" s="239">
        <f t="array" ref="Q80">IFERROR(IF(INDEX('Coverage Indicators - Section D'!F$45:F$166,MATCH('Print View'!$A80&amp;'Print View'!$Q$77,'Coverage Indicators - Section D'!$B$45:$B$166&amp;'Coverage Indicators - Section D'!$J$45:$J$166,0))&lt;&gt;0,INDEX('Coverage Indicators - Section D'!F$45:F$166,MATCH('Print View'!$A80&amp;'Print View'!$Q$77,'Coverage Indicators - Section D'!$B$45:$B$166&amp;'Coverage Indicators - Section D'!$J$45:$J$166,0)),""),"")</f>
        <v>11413</v>
      </c>
      <c r="R80" s="253">
        <f t="array" ref="R80">IFERROR(IF(INDEX('Coverage Indicators - Section D'!G$45:G$166,MATCH('Print View'!$A80&amp;'Print View'!$Q$77,'Coverage Indicators - Section D'!$B$45:$B$166&amp;'Coverage Indicators - Section D'!$J$45:$J$166,0))&lt;&gt;0,INDEX('Coverage Indicators - Section D'!G$45:G$166,MATCH('Print View'!$A80&amp;'Print View'!$Q$77,'Coverage Indicators - Section D'!$B$45:$B$166&amp;'Coverage Indicators - Section D'!$J$45:$J$166,0)),""),"")</f>
        <v>56.146499605712783</v>
      </c>
      <c r="S80" s="174" t="str">
        <f t="array" ref="S80">IFERROR(IF(INDEX('Coverage Indicators - Section D'!H$45:H$166,MATCH('Print View'!$A80&amp;'Print View'!$Q$77,'Coverage Indicators - Section D'!$B$45:$B$166&amp;'Coverage Indicators - Section D'!$J$45:$J$166,0))&lt;&gt;0,INDEX('Coverage Indicators - Section D'!H$45:H$166,MATCH('Print View'!$A80&amp;'Print View'!$Q$77,'Coverage Indicators - Section D'!$B$45:$B$166&amp;'Coverage Indicators - Section D'!$J$45:$J$166,0)),""),"")</f>
        <v/>
      </c>
      <c r="T80" s="244">
        <f t="array" ref="T80">IFERROR(IF(INDEX('Coverage Indicators - Section D'!E$45:E$166,MATCH('Print View'!$A80&amp;'Print View'!$U$77,'Coverage Indicators - Section D'!$B$45:$B$166&amp;'Coverage Indicators - Section D'!$J$45:$J$166,0))&lt;&gt;0,INDEX('Coverage Indicators - Section D'!E$45:E$166,MATCH('Print View'!$A80&amp;'Print View'!$U$77,'Coverage Indicators - Section D'!$B$45:$B$166&amp;'Coverage Indicators - Section D'!$J$45:$J$166,0)),""),"")</f>
        <v>7005</v>
      </c>
      <c r="U80" s="239">
        <f t="array" ref="U80">IFERROR(IF(INDEX('Coverage Indicators - Section D'!F$45:F$166,MATCH('Print View'!$A80&amp;'Print View'!$U$77,'Coverage Indicators - Section D'!$B$45:$B$166&amp;'Coverage Indicators - Section D'!$J$45:$J$166,0))&lt;&gt;0,INDEX('Coverage Indicators - Section D'!F$45:F$166,MATCH('Print View'!$A80&amp;'Print View'!$U$77,'Coverage Indicators - Section D'!$B$45:$B$166&amp;'Coverage Indicators - Section D'!$J$45:$J$166,0)),""),"")</f>
        <v>11099</v>
      </c>
      <c r="V80" s="253">
        <f t="array" ref="V80">IFERROR(IF(INDEX('Coverage Indicators - Section D'!G$45:G$166,MATCH('Print View'!$A80&amp;'Print View'!$U$77,'Coverage Indicators - Section D'!$B$45:$B$166&amp;'Coverage Indicators - Section D'!$J$45:$J$166,0))&lt;&gt;0,INDEX('Coverage Indicators - Section D'!G$45:G$166,MATCH('Print View'!$A80&amp;'Print View'!$U$77,'Coverage Indicators - Section D'!$B$45:$B$166&amp;'Coverage Indicators - Section D'!$J$45:$J$166,0)),""),"")</f>
        <v>63.113794035498692</v>
      </c>
      <c r="W80" s="174" t="str">
        <f t="array" ref="W80">IFERROR(IF(INDEX('Coverage Indicators - Section D'!H$45:H$166,MATCH('Print View'!$A80&amp;'Print View'!$U$77,'Coverage Indicators - Section D'!$B$45:$B$166&amp;'Coverage Indicators - Section D'!$J$45:$J$166,0))&lt;&gt;0,INDEX('Coverage Indicators - Section D'!H$45:H$166,MATCH('Print View'!$A80&amp;'Print View'!$U$77,'Coverage Indicators - Section D'!$B$45:$B$166&amp;'Coverage Indicators - Section D'!$J$45:$J$166,0)),""),"")</f>
        <v/>
      </c>
      <c r="X80" s="244">
        <f t="array" ref="X80">IFERROR(IF(INDEX('Coverage Indicators - Section D'!E$45:E$166,MATCH('Print View'!$A80&amp;'Print View'!$Y$77,'Coverage Indicators - Section D'!$B$45:$B$166&amp;'Coverage Indicators - Section D'!$J$45:$J$166,0))&lt;&gt;0,INDEX('Coverage Indicators - Section D'!E$45:E$166,MATCH('Print View'!$A80&amp;'Print View'!$Y$77,'Coverage Indicators - Section D'!$B$45:$B$166&amp;'Coverage Indicators - Section D'!$J$45:$J$166,0)),""),"")</f>
        <v>7523</v>
      </c>
      <c r="Y80" s="239">
        <f t="array" ref="Y80">IFERROR(IF(INDEX('Coverage Indicators - Section D'!F$45:F$166,MATCH('Print View'!$A80&amp;'Print View'!$Y$77,'Coverage Indicators - Section D'!$B$45:$B$166&amp;'Coverage Indicators - Section D'!$J$45:$J$166,0))&lt;&gt;0,INDEX('Coverage Indicators - Section D'!F$45:F$166,MATCH('Print View'!$A80&amp;'Print View'!$Y$77,'Coverage Indicators - Section D'!$B$45:$B$166&amp;'Coverage Indicators - Section D'!$J$45:$J$166,0)),""),"")</f>
        <v>10771</v>
      </c>
      <c r="Z80" s="253">
        <f t="array" ref="Z80">IFERROR(IF(INDEX('Coverage Indicators - Section D'!G$45:G$166,MATCH('Print View'!$A80&amp;'Print View'!$Y$77,'Coverage Indicators - Section D'!$B$45:$B$166&amp;'Coverage Indicators - Section D'!$J$45:$J$166,0))&lt;&gt;0,INDEX('Coverage Indicators - Section D'!G$45:G$166,MATCH('Print View'!$A80&amp;'Print View'!$Y$77,'Coverage Indicators - Section D'!$B$45:$B$166&amp;'Coverage Indicators - Section D'!$J$45:$J$166,0)),""),"")</f>
        <v>69.844954043264323</v>
      </c>
      <c r="AA80" s="174" t="str">
        <f t="array" ref="AA80">IFERROR(IF(INDEX('Coverage Indicators - Section D'!H$45:H$166,MATCH('Print View'!$A80&amp;'Print View'!$Y$77,'Coverage Indicators - Section D'!$B$45:$B$166&amp;'Coverage Indicators - Section D'!$J$45:$J$166,0))&lt;&gt;0,INDEX('Coverage Indicators - Section D'!H$45:H$166,MATCH('Print View'!$A80&amp;'Print View'!$Y$77,'Coverage Indicators - Section D'!$B$45:$B$166&amp;'Coverage Indicators - Section D'!$J$45:$J$166,0)),""),"")</f>
        <v/>
      </c>
      <c r="AB80" s="244" t="str">
        <f t="array" ref="AB80">IFERROR(IF(INDEX('Coverage Indicators - Section D'!E$45:E$166,MATCH('Print View'!$A80&amp;'Print View'!$AC$77,'Coverage Indicators - Section D'!$B$45:$B$166&amp;'Coverage Indicators - Section D'!$J$45:$J$166,0))&lt;&gt;0,INDEX('Coverage Indicators - Section D'!E$45:E$166,MATCH('Print View'!$A80&amp;'Print View'!$AC$77,'Coverage Indicators - Section D'!$B$45:$B$166&amp;'Coverage Indicators - Section D'!$J$45:$J$166,0)),""),"")</f>
        <v/>
      </c>
      <c r="AC80" s="239" t="str">
        <f t="array" ref="AC80">IFERROR(IF(INDEX('Coverage Indicators - Section D'!F$45:F$166,MATCH('Print View'!$A80&amp;'Print View'!$AC$77,'Coverage Indicators - Section D'!$B$45:$B$166&amp;'Coverage Indicators - Section D'!$J$45:$J$166,0))&lt;&gt;0,INDEX('Coverage Indicators - Section D'!F$45:F$166,MATCH('Print View'!$A80&amp;'Print View'!$AC$77,'Coverage Indicators - Section D'!$B$45:$B$166&amp;'Coverage Indicators - Section D'!$J$45:$J$166,0)),""),"")</f>
        <v/>
      </c>
      <c r="AD80" s="253" t="str">
        <f t="array" ref="AD80">IFERROR(IF(INDEX('Coverage Indicators - Section D'!G$45:G$166,MATCH('Print View'!$A80&amp;'Print View'!$AC$77,'Coverage Indicators - Section D'!$B$45:$B$166&amp;'Coverage Indicators - Section D'!$J$45:$J$166,0))&lt;&gt;0,INDEX('Coverage Indicators - Section D'!G$45:G$166,MATCH('Print View'!$A80&amp;'Print View'!$AC$77,'Coverage Indicators - Section D'!$B$45:$B$166&amp;'Coverage Indicators - Section D'!$J$45:$J$166,0)),""),"")</f>
        <v/>
      </c>
      <c r="AE80" s="174" t="str">
        <f t="array" ref="AE80">IFERROR(IF(INDEX('Coverage Indicators - Section D'!H$45:H$166,MATCH('Print View'!$A80&amp;'Print View'!$AC$77,'Coverage Indicators - Section D'!$B$45:$B$166&amp;'Coverage Indicators - Section D'!$J$45:$J$166,0))&lt;&gt;0,INDEX('Coverage Indicators - Section D'!H$45:H$166,MATCH('Print View'!$A80&amp;'Print View'!$AC$77,'Coverage Indicators - Section D'!$B$45:$B$166&amp;'Coverage Indicators - Section D'!$J$45:$J$166,0)),""),"")</f>
        <v/>
      </c>
      <c r="AF80" s="244" t="str">
        <f t="array" ref="AF80">IFERROR(IF(INDEX('Coverage Indicators - Section D'!E$45:E$166,MATCH('Print View'!$A80&amp;'Print View'!$AG$77,'Coverage Indicators - Section D'!$B$45:$B$166&amp;'Coverage Indicators - Section D'!$J$45:$J$166,0))&lt;&gt;0,INDEX('Coverage Indicators - Section D'!E$45:E$166,MATCH('Print View'!$A80&amp;'Print View'!$AG$77,'Coverage Indicators - Section D'!$B$45:$B$166&amp;'Coverage Indicators - Section D'!$J$45:$J$166,0)),""),"")</f>
        <v/>
      </c>
      <c r="AG80" s="239" t="str">
        <f t="array" ref="AG80">IFERROR(IF(INDEX('Coverage Indicators - Section D'!F$45:F$166,MATCH('Print View'!$A80&amp;'Print View'!$AG$77,'Coverage Indicators - Section D'!$B$45:$B$166&amp;'Coverage Indicators - Section D'!$J$45:$J$166,0))&lt;&gt;0,INDEX('Coverage Indicators - Section D'!F$45:F$166,MATCH('Print View'!$A80&amp;'Print View'!$AG$77,'Coverage Indicators - Section D'!$B$45:$B$166&amp;'Coverage Indicators - Section D'!$J$45:$J$166,0)),""),"")</f>
        <v/>
      </c>
      <c r="AH80" s="259" t="str">
        <f t="array" ref="AH80">IFERROR(IF(INDEX('Coverage Indicators - Section D'!G$45:G$166,MATCH('Print View'!$A80&amp;'Print View'!$AG$77,'Coverage Indicators - Section D'!$B$45:$B$166&amp;'Coverage Indicators - Section D'!$J$45:$J$166,0))&lt;&gt;0,INDEX('Coverage Indicators - Section D'!G$45:G$166,MATCH('Print View'!$A80&amp;'Print View'!$AG$77,'Coverage Indicators - Section D'!$B$45:$B$166&amp;'Coverage Indicators - Section D'!$J$45:$J$166,0)),""),"")</f>
        <v/>
      </c>
      <c r="AI80" s="174" t="str">
        <f t="array" ref="AI80">IFERROR(IF(INDEX('Coverage Indicators - Section D'!H$45:H$166,MATCH('Print View'!$A80&amp;'Print View'!$AG$77,'Coverage Indicators - Section D'!$B$45:$B$166&amp;'Coverage Indicators - Section D'!$J$45:$J$166,0))&lt;&gt;0,INDEX('Coverage Indicators - Section D'!H$45:H$166,MATCH('Print View'!$A80&amp;'Print View'!$AG$77,'Coverage Indicators - Section D'!$B$45:$B$166&amp;'Coverage Indicators - Section D'!$J$45:$J$166,0)),""),"")</f>
        <v/>
      </c>
      <c r="AJ80" s="234" t="str">
        <f>IFERROR(IF(INDEX('Coverage Indicators - Section D'!W$10:W$41,MATCH('Print View'!$A80,'Coverage Indicators - Section D'!$A$10:$A$41,0))&lt;&gt;0,INDEX('Coverage Indicators - Section D'!W$10:W$41,MATCH('Print View'!$A80,'Coverage Indicators - Section D'!$A$10:$A$41,0)),""),"")</f>
        <v/>
      </c>
      <c r="AK80" s="292"/>
      <c r="AL80" s="292"/>
      <c r="AM80" s="292"/>
      <c r="AN80" s="292"/>
      <c r="AO80" s="292"/>
      <c r="AP80" s="292"/>
      <c r="AQ80" s="292"/>
      <c r="AR80" s="292"/>
    </row>
    <row r="81" spans="1:44" s="293" customFormat="1" ht="300" x14ac:dyDescent="0.2">
      <c r="A81" s="177">
        <v>2</v>
      </c>
      <c r="B81" s="203" t="str">
        <f>IFERROR(IF(INDEX('Coverage Indicators - Section D'!B$10:B$41,MATCH('Print View'!$A81,'Coverage Indicators - Section D'!$A$10:$A$41,0))&lt;&gt;0,INDEX('Coverage Indicators - Section D'!B$10:B$41,MATCH('Print View'!$A81,'Coverage Indicators - Section D'!$A$10:$A$41,0)),""),"")</f>
        <v>TB care and prevention</v>
      </c>
      <c r="C81" s="203" t="str">
        <f>IFERROR(IF(INDEX('Coverage Indicators - Section D'!C$10:C$41,MATCH('Print View'!$A81,'Coverage Indicators - Section D'!$A$10:$A$41,0))&lt;&gt;0,INDEX('Coverage Indicators - Section D'!C$10:C$41,MATCH('Print View'!$A81,'Coverage Indicators - Section D'!$A$10:$A$41,0)),""),"")</f>
        <v>TCP-2(M): Treatment success rate- all forms:  Percentage of TB cases, all forms, bacteriologically confirmed plus clinically diagnosed, successfully treated (cured plus treatment completed) among all TB</v>
      </c>
      <c r="D81" s="203" t="str">
        <f>IFERROR(IF(INDEX('Coverage Indicators - Section D'!D$10:D$41,MATCH('Print View'!$A81,'Coverage Indicators - Section D'!$A$10:$A$41,0))&lt;&gt;0,INDEX('Coverage Indicators - Section D'!D$10:D$41,MATCH('Print View'!$A81,'Coverage Indicators - Section D'!$A$10:$A$41,0)),""),"")</f>
        <v/>
      </c>
      <c r="E81" s="203">
        <f>IFERROR(IF(INDEX('Coverage Indicators - Section D'!E$10:E$41,MATCH('Print View'!$A81,'Coverage Indicators - Section D'!$A$10:$A$41,0))&lt;&gt;0,INDEX('Coverage Indicators - Section D'!E$10:E$41,MATCH('Print View'!$A81,'Coverage Indicators - Section D'!$A$10:$A$41,0)),""),"")</f>
        <v>3987</v>
      </c>
      <c r="F81" s="203">
        <f>IFERROR(IF(INDEX('Coverage Indicators - Section D'!F$10:F$41,MATCH('Print View'!$A81,'Coverage Indicators - Section D'!$A$10:$A$41,0))&lt;&gt;0,INDEX('Coverage Indicators - Section D'!F$10:F$41,MATCH('Print View'!$A81,'Coverage Indicators - Section D'!$A$10:$A$41,0)),""),"")</f>
        <v>4544</v>
      </c>
      <c r="G81" s="203">
        <f>IFERROR(IF(INDEX('Coverage Indicators - Section D'!G$10:G$41,MATCH('Print View'!$A81,'Coverage Indicators - Section D'!$A$10:$A$41,0))&lt;&gt;0,INDEX('Coverage Indicators - Section D'!G$10:G$41,MATCH('Print View'!$A81,'Coverage Indicators - Section D'!$A$10:$A$41,0)),""),"")</f>
        <v>87.742077464788736</v>
      </c>
      <c r="H81" s="203" t="str">
        <f>IFERROR(IF(INDEX('Coverage Indicators - Section D'!H$10:H$41,MATCH('Print View'!$A81,'Coverage Indicators - Section D'!$A$10:$A$41,0))&lt;&gt;0,INDEX('Coverage Indicators - Section D'!H$10:H$41,MATCH('Print View'!$A81,'Coverage Indicators - Section D'!$A$10:$A$41,0)),""),"")</f>
        <v>2015</v>
      </c>
      <c r="I81" s="203" t="str">
        <f>IFERROR(IF(INDEX('Coverage Indicators - Section D'!P$10:P$41,MATCH('Print View'!$A81,'Coverage Indicators - Section D'!$A$10:$A$41,0))&lt;&gt;0,INDEX('Coverage Indicators - Section D'!P$10:P$41,MATCH('Print View'!$A81,'Coverage Indicators - Section D'!$A$10:$A$41,0)),""),"")</f>
        <v>WHO Lao TB country profile 2016 for 2015 data</v>
      </c>
      <c r="J81" s="203" t="str">
        <f>IFERROR(IF(INDEX('Coverage Indicators - Section D'!Q$10:Q$41,MATCH('Print View'!$A81,'Coverage Indicators - Section D'!$A$10:$A$41,0))&lt;&gt;0,INDEX('Coverage Indicators - Section D'!Q$10:Q$41,MATCH('Print View'!$A81,'Coverage Indicators - Section D'!$A$10:$A$41,0)),""),"")</f>
        <v>Age,HIV test status,Gender</v>
      </c>
      <c r="K81" s="203" t="str">
        <f>IFERROR(IF(INDEX('Coverage Indicators - Section D'!R$10:R$41,MATCH('Print View'!$A81,'Coverage Indicators - Section D'!$A$10:$A$41,0))&lt;&gt;0,INDEX('Coverage Indicators - Section D'!R$10:R$41,MATCH('Print View'!$A81,'Coverage Indicators - Section D'!$A$10:$A$41,0)),""),"")</f>
        <v/>
      </c>
      <c r="L81" s="203" t="str">
        <f>IFERROR(IF(INDEX('Coverage Indicators - Section D'!S$10:S$41,MATCH('Print View'!$A81,'Coverage Indicators - Section D'!$A$10:$A$41,0))&lt;&gt;0,INDEX('Coverage Indicators - Section D'!S$10:S$41,MATCH('Print View'!$A81,'Coverage Indicators - Section D'!$A$10:$A$41,0)),""),"")</f>
        <v>Ministry of Health of the Lao People's Democratic Republic</v>
      </c>
      <c r="M81" s="203" t="str">
        <f>IFERROR(IF(INDEX('Coverage Indicators - Section D'!T$10:T$41,MATCH('Print View'!$A81,'Coverage Indicators - Section D'!$A$10:$A$41,0))&lt;&gt;0,INDEX('Coverage Indicators - Section D'!T$10:T$41,MATCH('Print View'!$A81,'Coverage Indicators - Section D'!$A$10:$A$41,0)),""),"")</f>
        <v>Lao (Peoples Democratic Republic)</v>
      </c>
      <c r="N81" s="203" t="str">
        <f>IFERROR(IF(INDEX('Coverage Indicators - Section D'!U$10:U$41,MATCH('Print View'!$A81,'Coverage Indicators - Section D'!$A$10:$A$41,0))&lt;&gt;0,INDEX('Coverage Indicators - Section D'!U$10:U$41,MATCH('Print View'!$A81,'Coverage Indicators - Section D'!$A$10:$A$41,0)),""),"")</f>
        <v>National</v>
      </c>
      <c r="O81" s="203" t="str">
        <f>IFERROR(IF(INDEX('Coverage Indicators - Section D'!V$10:V$41,MATCH('Print View'!$A81,'Coverage Indicators - Section D'!$A$10:$A$41,0))&lt;&gt;0,INDEX('Coverage Indicators - Section D'!V$10:V$41,MATCH('Print View'!$A81,'Coverage Indicators - Section D'!$A$10:$A$41,0)),""),"")</f>
        <v>N-Non-cumulative</v>
      </c>
      <c r="P81" s="240">
        <f t="array" ref="P81">IFERROR(IF(INDEX('Coverage Indicators - Section D'!E$45:E$166,MATCH('Print View'!$A81&amp;'Print View'!$Q$77,'Coverage Indicators - Section D'!$B$45:$B$166&amp;'Coverage Indicators - Section D'!$J$45:$J$166,0))&lt;&gt;0,INDEX('Coverage Indicators - Section D'!E$45:E$166,MATCH('Print View'!$A81&amp;'Print View'!$Q$77,'Coverage Indicators - Section D'!$B$45:$B$166&amp;'Coverage Indicators - Section D'!$J$45:$J$166,0)),""),"")</f>
        <v>5130</v>
      </c>
      <c r="Q81" s="241">
        <f t="array" ref="Q81">IFERROR(IF(INDEX('Coverage Indicators - Section D'!F$45:F$166,MATCH('Print View'!$A81&amp;'Print View'!$Q$77,'Coverage Indicators - Section D'!$B$45:$B$166&amp;'Coverage Indicators - Section D'!$J$45:$J$166,0))&lt;&gt;0,INDEX('Coverage Indicators - Section D'!F$45:F$166,MATCH('Print View'!$A81&amp;'Print View'!$Q$77,'Coverage Indicators - Section D'!$B$45:$B$166&amp;'Coverage Indicators - Section D'!$J$45:$J$166,0)),""),"")</f>
        <v>5700</v>
      </c>
      <c r="R81" s="254">
        <f t="array" ref="R81">IFERROR(IF(INDEX('Coverage Indicators - Section D'!G$45:G$166,MATCH('Print View'!$A81&amp;'Print View'!$Q$77,'Coverage Indicators - Section D'!$B$45:$B$166&amp;'Coverage Indicators - Section D'!$J$45:$J$166,0))&lt;&gt;0,INDEX('Coverage Indicators - Section D'!G$45:G$166,MATCH('Print View'!$A81&amp;'Print View'!$Q$77,'Coverage Indicators - Section D'!$B$45:$B$166&amp;'Coverage Indicators - Section D'!$J$45:$J$166,0)),""),"")</f>
        <v>90</v>
      </c>
      <c r="S81" s="231" t="str">
        <f t="array" ref="S81">IFERROR(IF(INDEX('Coverage Indicators - Section D'!H$45:H$166,MATCH('Print View'!$A81&amp;'Print View'!$Q$77,'Coverage Indicators - Section D'!$B$45:$B$166&amp;'Coverage Indicators - Section D'!$J$45:$J$166,0))&lt;&gt;0,INDEX('Coverage Indicators - Section D'!H$45:H$166,MATCH('Print View'!$A81&amp;'Print View'!$Q$77,'Coverage Indicators - Section D'!$B$45:$B$166&amp;'Coverage Indicators - Section D'!$J$45:$J$166,0)),""),"")</f>
        <v/>
      </c>
      <c r="T81" s="245">
        <f t="array" ref="T81">IFERROR(IF(INDEX('Coverage Indicators - Section D'!E$45:E$166,MATCH('Print View'!$A81&amp;'Print View'!$U$77,'Coverage Indicators - Section D'!$B$45:$B$166&amp;'Coverage Indicators - Section D'!$J$45:$J$166,0))&lt;&gt;0,INDEX('Coverage Indicators - Section D'!E$45:E$166,MATCH('Print View'!$A81&amp;'Print View'!$U$77,'Coverage Indicators - Section D'!$B$45:$B$166&amp;'Coverage Indicators - Section D'!$J$45:$J$166,0)),""),"")</f>
        <v>5767</v>
      </c>
      <c r="U81" s="241">
        <f t="array" ref="U81">IFERROR(IF(INDEX('Coverage Indicators - Section D'!F$45:F$166,MATCH('Print View'!$A81&amp;'Print View'!$U$77,'Coverage Indicators - Section D'!$B$45:$B$166&amp;'Coverage Indicators - Section D'!$J$45:$J$166,0))&lt;&gt;0,INDEX('Coverage Indicators - Section D'!F$45:F$166,MATCH('Print View'!$A81&amp;'Print View'!$U$77,'Coverage Indicators - Section D'!$B$45:$B$166&amp;'Coverage Indicators - Section D'!$J$45:$J$166,0)),""),"")</f>
        <v>6408</v>
      </c>
      <c r="V81" s="254">
        <f t="array" ref="V81">IFERROR(IF(INDEX('Coverage Indicators - Section D'!G$45:G$166,MATCH('Print View'!$A81&amp;'Print View'!$U$77,'Coverage Indicators - Section D'!$B$45:$B$166&amp;'Coverage Indicators - Section D'!$J$45:$J$166,0))&lt;&gt;0,INDEX('Coverage Indicators - Section D'!G$45:G$166,MATCH('Print View'!$A81&amp;'Print View'!$U$77,'Coverage Indicators - Section D'!$B$45:$B$166&amp;'Coverage Indicators - Section D'!$J$45:$J$166,0)),""),"")</f>
        <v>89.996878901373279</v>
      </c>
      <c r="W81" s="231" t="str">
        <f t="array" ref="W81">IFERROR(IF(INDEX('Coverage Indicators - Section D'!H$45:H$166,MATCH('Print View'!$A81&amp;'Print View'!$U$77,'Coverage Indicators - Section D'!$B$45:$B$166&amp;'Coverage Indicators - Section D'!$J$45:$J$166,0))&lt;&gt;0,INDEX('Coverage Indicators - Section D'!H$45:H$166,MATCH('Print View'!$A81&amp;'Print View'!$U$77,'Coverage Indicators - Section D'!$B$45:$B$166&amp;'Coverage Indicators - Section D'!$J$45:$J$166,0)),""),"")</f>
        <v/>
      </c>
      <c r="X81" s="247">
        <f t="array" ref="X81">IFERROR(IF(INDEX('Coverage Indicators - Section D'!E$45:E$166,MATCH('Print View'!$A81&amp;'Print View'!$Y$77,'Coverage Indicators - Section D'!$B$45:$B$166&amp;'Coverage Indicators - Section D'!$J$45:$J$166,0))&lt;&gt;0,INDEX('Coverage Indicators - Section D'!E$45:E$166,MATCH('Print View'!$A81&amp;'Print View'!$Y$77,'Coverage Indicators - Section D'!$B$45:$B$166&amp;'Coverage Indicators - Section D'!$J$45:$J$166,0)),""),"")</f>
        <v>6305</v>
      </c>
      <c r="Y81" s="248">
        <f t="array" ref="Y81">IFERROR(IF(INDEX('Coverage Indicators - Section D'!F$45:F$166,MATCH('Print View'!$A81&amp;'Print View'!$Y$77,'Coverage Indicators - Section D'!$B$45:$B$166&amp;'Coverage Indicators - Section D'!$J$45:$J$166,0))&lt;&gt;0,INDEX('Coverage Indicators - Section D'!F$45:F$166,MATCH('Print View'!$A81&amp;'Print View'!$Y$77,'Coverage Indicators - Section D'!$B$45:$B$166&amp;'Coverage Indicators - Section D'!$J$45:$J$166,0)),""),"")</f>
        <v>7005</v>
      </c>
      <c r="Z81" s="256">
        <f t="array" ref="Z81">IFERROR(IF(INDEX('Coverage Indicators - Section D'!G$45:G$166,MATCH('Print View'!$A81&amp;'Print View'!$Y$77,'Coverage Indicators - Section D'!$B$45:$B$166&amp;'Coverage Indicators - Section D'!$J$45:$J$166,0))&lt;&gt;0,INDEX('Coverage Indicators - Section D'!G$45:G$166,MATCH('Print View'!$A81&amp;'Print View'!$Y$77,'Coverage Indicators - Section D'!$B$45:$B$166&amp;'Coverage Indicators - Section D'!$J$45:$J$166,0)),""),"")</f>
        <v>90.007137758743752</v>
      </c>
      <c r="AA81" s="180" t="str">
        <f t="array" ref="AA81">IFERROR(IF(INDEX('Coverage Indicators - Section D'!H$45:H$166,MATCH('Print View'!$A81&amp;'Print View'!$Y$77,'Coverage Indicators - Section D'!$B$45:$B$166&amp;'Coverage Indicators - Section D'!$J$45:$J$166,0))&lt;&gt;0,INDEX('Coverage Indicators - Section D'!H$45:H$166,MATCH('Print View'!$A81&amp;'Print View'!$Y$77,'Coverage Indicators - Section D'!$B$45:$B$166&amp;'Coverage Indicators - Section D'!$J$45:$J$166,0)),""),"")</f>
        <v/>
      </c>
      <c r="AB81" s="247" t="str">
        <f t="array" ref="AB81">IFERROR(IF(INDEX('Coverage Indicators - Section D'!E$45:E$166,MATCH('Print View'!$A81&amp;'Print View'!$AC$77,'Coverage Indicators - Section D'!$B$45:$B$166&amp;'Coverage Indicators - Section D'!$J$45:$J$166,0))&lt;&gt;0,INDEX('Coverage Indicators - Section D'!E$45:E$166,MATCH('Print View'!$A81&amp;'Print View'!$AC$77,'Coverage Indicators - Section D'!$B$45:$B$166&amp;'Coverage Indicators - Section D'!$J$45:$J$166,0)),""),"")</f>
        <v/>
      </c>
      <c r="AC81" s="248" t="str">
        <f t="array" ref="AC81">IFERROR(IF(INDEX('Coverage Indicators - Section D'!F$45:F$166,MATCH('Print View'!$A81&amp;'Print View'!$AC$77,'Coverage Indicators - Section D'!$B$45:$B$166&amp;'Coverage Indicators - Section D'!$J$45:$J$166,0))&lt;&gt;0,INDEX('Coverage Indicators - Section D'!F$45:F$166,MATCH('Print View'!$A81&amp;'Print View'!$AC$77,'Coverage Indicators - Section D'!$B$45:$B$166&amp;'Coverage Indicators - Section D'!$J$45:$J$166,0)),""),"")</f>
        <v/>
      </c>
      <c r="AD81" s="256" t="str">
        <f t="array" ref="AD81">IFERROR(IF(INDEX('Coverage Indicators - Section D'!G$45:G$166,MATCH('Print View'!$A81&amp;'Print View'!$AC$77,'Coverage Indicators - Section D'!$B$45:$B$166&amp;'Coverage Indicators - Section D'!$J$45:$J$166,0))&lt;&gt;0,INDEX('Coverage Indicators - Section D'!G$45:G$166,MATCH('Print View'!$A81&amp;'Print View'!$AC$77,'Coverage Indicators - Section D'!$B$45:$B$166&amp;'Coverage Indicators - Section D'!$J$45:$J$166,0)),""),"")</f>
        <v/>
      </c>
      <c r="AE81" s="180" t="str">
        <f t="array" ref="AE81">IFERROR(IF(INDEX('Coverage Indicators - Section D'!H$45:H$166,MATCH('Print View'!$A81&amp;'Print View'!$AC$77,'Coverage Indicators - Section D'!$B$45:$B$166&amp;'Coverage Indicators - Section D'!$J$45:$J$166,0))&lt;&gt;0,INDEX('Coverage Indicators - Section D'!H$45:H$166,MATCH('Print View'!$A81&amp;'Print View'!$AC$77,'Coverage Indicators - Section D'!$B$45:$B$166&amp;'Coverage Indicators - Section D'!$J$45:$J$166,0)),""),"")</f>
        <v/>
      </c>
      <c r="AF81" s="247" t="str">
        <f t="array" ref="AF81">IFERROR(IF(INDEX('Coverage Indicators - Section D'!E$45:E$166,MATCH('Print View'!$A81&amp;'Print View'!$AG$77,'Coverage Indicators - Section D'!$B$45:$B$166&amp;'Coverage Indicators - Section D'!$J$45:$J$166,0))&lt;&gt;0,INDEX('Coverage Indicators - Section D'!E$45:E$166,MATCH('Print View'!$A81&amp;'Print View'!$AG$77,'Coverage Indicators - Section D'!$B$45:$B$166&amp;'Coverage Indicators - Section D'!$J$45:$J$166,0)),""),"")</f>
        <v/>
      </c>
      <c r="AG81" s="248" t="str">
        <f t="array" ref="AG81">IFERROR(IF(INDEX('Coverage Indicators - Section D'!F$45:F$166,MATCH('Print View'!$A81&amp;'Print View'!$AG$77,'Coverage Indicators - Section D'!$B$45:$B$166&amp;'Coverage Indicators - Section D'!$J$45:$J$166,0))&lt;&gt;0,INDEX('Coverage Indicators - Section D'!F$45:F$166,MATCH('Print View'!$A81&amp;'Print View'!$AG$77,'Coverage Indicators - Section D'!$B$45:$B$166&amp;'Coverage Indicators - Section D'!$J$45:$J$166,0)),""),"")</f>
        <v/>
      </c>
      <c r="AH81" s="260" t="str">
        <f t="array" ref="AH81">IFERROR(IF(INDEX('Coverage Indicators - Section D'!G$45:G$166,MATCH('Print View'!$A81&amp;'Print View'!$AG$77,'Coverage Indicators - Section D'!$B$45:$B$166&amp;'Coverage Indicators - Section D'!$J$45:$J$166,0))&lt;&gt;0,INDEX('Coverage Indicators - Section D'!G$45:G$166,MATCH('Print View'!$A81&amp;'Print View'!$AG$77,'Coverage Indicators - Section D'!$B$45:$B$166&amp;'Coverage Indicators - Section D'!$J$45:$J$166,0)),""),"")</f>
        <v/>
      </c>
      <c r="AI81" s="180" t="str">
        <f t="array" ref="AI81">IFERROR(IF(INDEX('Coverage Indicators - Section D'!H$45:H$166,MATCH('Print View'!$A81&amp;'Print View'!$AG$77,'Coverage Indicators - Section D'!$B$45:$B$166&amp;'Coverage Indicators - Section D'!$J$45:$J$166,0))&lt;&gt;0,INDEX('Coverage Indicators - Section D'!H$45:H$166,MATCH('Print View'!$A81&amp;'Print View'!$AG$77,'Coverage Indicators - Section D'!$B$45:$B$166&amp;'Coverage Indicators - Section D'!$J$45:$J$166,0)),""),"")</f>
        <v/>
      </c>
      <c r="AJ81" s="235" t="str">
        <f>IFERROR(IF(INDEX('Coverage Indicators - Section D'!W$10:W$41,MATCH('Print View'!$A81,'Coverage Indicators - Section D'!$A$10:$A$41,0))&lt;&gt;0,INDEX('Coverage Indicators - Section D'!W$10:W$41,MATCH('Print View'!$A81,'Coverage Indicators - Section D'!$A$10:$A$41,0)),""),"")</f>
        <v/>
      </c>
      <c r="AK81" s="292"/>
      <c r="AL81" s="292"/>
      <c r="AM81" s="292"/>
      <c r="AN81" s="292"/>
      <c r="AO81" s="292"/>
      <c r="AP81" s="292"/>
      <c r="AQ81" s="292"/>
      <c r="AR81" s="292"/>
    </row>
    <row r="82" spans="1:44" s="293" customFormat="1" ht="330" x14ac:dyDescent="0.2">
      <c r="A82" s="213">
        <v>3</v>
      </c>
      <c r="B82" s="202" t="str">
        <f>IFERROR(IF(INDEX('Coverage Indicators - Section D'!B$10:B$41,MATCH('Print View'!$A82,'Coverage Indicators - Section D'!$A$10:$A$41,0))&lt;&gt;0,INDEX('Coverage Indicators - Section D'!B$10:B$41,MATCH('Print View'!$A82,'Coverage Indicators - Section D'!$A$10:$A$41,0)),""),"")</f>
        <v>TB care and prevention</v>
      </c>
      <c r="C82" s="202" t="str">
        <f>IFERROR(IF(INDEX('Coverage Indicators - Section D'!C$10:C$41,MATCH('Print View'!$A82,'Coverage Indicators - Section D'!$A$10:$A$41,0))&lt;&gt;0,INDEX('Coverage Indicators - Section D'!C$10:C$41,MATCH('Print View'!$A82,'Coverage Indicators - Section D'!$A$10:$A$41,0)),""),"")</f>
        <v>TCP-3: Percentage of laboratories showing adequate performance in external quality assurance for smear microscopy among the total number of laboratories that undertake smear microscopy during the reporting period</v>
      </c>
      <c r="D82" s="202" t="str">
        <f>IFERROR(IF(INDEX('Coverage Indicators - Section D'!D$10:D$41,MATCH('Print View'!$A82,'Coverage Indicators - Section D'!$A$10:$A$41,0))&lt;&gt;0,INDEX('Coverage Indicators - Section D'!D$10:D$41,MATCH('Print View'!$A82,'Coverage Indicators - Section D'!$A$10:$A$41,0)),""),"")</f>
        <v/>
      </c>
      <c r="E82" s="202">
        <f>IFERROR(IF(INDEX('Coverage Indicators - Section D'!E$10:E$41,MATCH('Print View'!$A82,'Coverage Indicators - Section D'!$A$10:$A$41,0))&lt;&gt;0,INDEX('Coverage Indicators - Section D'!E$10:E$41,MATCH('Print View'!$A82,'Coverage Indicators - Section D'!$A$10:$A$41,0)),""),"")</f>
        <v>148</v>
      </c>
      <c r="F82" s="202">
        <f>IFERROR(IF(INDEX('Coverage Indicators - Section D'!F$10:F$41,MATCH('Print View'!$A82,'Coverage Indicators - Section D'!$A$10:$A$41,0))&lt;&gt;0,INDEX('Coverage Indicators - Section D'!F$10:F$41,MATCH('Print View'!$A82,'Coverage Indicators - Section D'!$A$10:$A$41,0)),""),"")</f>
        <v>162</v>
      </c>
      <c r="G82" s="202">
        <f>IFERROR(IF(INDEX('Coverage Indicators - Section D'!G$10:G$41,MATCH('Print View'!$A82,'Coverage Indicators - Section D'!$A$10:$A$41,0))&lt;&gt;0,INDEX('Coverage Indicators - Section D'!G$10:G$41,MATCH('Print View'!$A82,'Coverage Indicators - Section D'!$A$10:$A$41,0)),""),"")</f>
        <v>91.358024691358025</v>
      </c>
      <c r="H82" s="202" t="str">
        <f>IFERROR(IF(INDEX('Coverage Indicators - Section D'!H$10:H$41,MATCH('Print View'!$A82,'Coverage Indicators - Section D'!$A$10:$A$41,0))&lt;&gt;0,INDEX('Coverage Indicators - Section D'!H$10:H$41,MATCH('Print View'!$A82,'Coverage Indicators - Section D'!$A$10:$A$41,0)),""),"")</f>
        <v>2016</v>
      </c>
      <c r="I82" s="202" t="str">
        <f>IFERROR(IF(INDEX('Coverage Indicators - Section D'!P$10:P$41,MATCH('Print View'!$A82,'Coverage Indicators - Section D'!$A$10:$A$41,0))&lt;&gt;0,INDEX('Coverage Indicators - Section D'!P$10:P$41,MATCH('Print View'!$A82,'Coverage Indicators - Section D'!$A$10:$A$41,0)),""),"")</f>
        <v>NTC data 2016</v>
      </c>
      <c r="J82" s="202" t="str">
        <f>IFERROR(IF(INDEX('Coverage Indicators - Section D'!Q$10:Q$41,MATCH('Print View'!$A82,'Coverage Indicators - Section D'!$A$10:$A$41,0))&lt;&gt;0,INDEX('Coverage Indicators - Section D'!Q$10:Q$41,MATCH('Print View'!$A82,'Coverage Indicators - Section D'!$A$10:$A$41,0)),""),"")</f>
        <v/>
      </c>
      <c r="K82" s="202" t="str">
        <f>IFERROR(IF(INDEX('Coverage Indicators - Section D'!R$10:R$41,MATCH('Print View'!$A82,'Coverage Indicators - Section D'!$A$10:$A$41,0))&lt;&gt;0,INDEX('Coverage Indicators - Section D'!R$10:R$41,MATCH('Print View'!$A82,'Coverage Indicators - Section D'!$A$10:$A$41,0)),""),"")</f>
        <v/>
      </c>
      <c r="L82" s="202" t="str">
        <f>IFERROR(IF(INDEX('Coverage Indicators - Section D'!S$10:S$41,MATCH('Print View'!$A82,'Coverage Indicators - Section D'!$A$10:$A$41,0))&lt;&gt;0,INDEX('Coverage Indicators - Section D'!S$10:S$41,MATCH('Print View'!$A82,'Coverage Indicators - Section D'!$A$10:$A$41,0)),""),"")</f>
        <v>Ministry of Health of the Lao People's Democratic Republic</v>
      </c>
      <c r="M82" s="202" t="str">
        <f>IFERROR(IF(INDEX('Coverage Indicators - Section D'!T$10:T$41,MATCH('Print View'!$A82,'Coverage Indicators - Section D'!$A$10:$A$41,0))&lt;&gt;0,INDEX('Coverage Indicators - Section D'!T$10:T$41,MATCH('Print View'!$A82,'Coverage Indicators - Section D'!$A$10:$A$41,0)),""),"")</f>
        <v>Lao (Peoples Democratic Republic)</v>
      </c>
      <c r="N82" s="202" t="str">
        <f>IFERROR(IF(INDEX('Coverage Indicators - Section D'!U$10:U$41,MATCH('Print View'!$A82,'Coverage Indicators - Section D'!$A$10:$A$41,0))&lt;&gt;0,INDEX('Coverage Indicators - Section D'!U$10:U$41,MATCH('Print View'!$A82,'Coverage Indicators - Section D'!$A$10:$A$41,0)),""),"")</f>
        <v>National</v>
      </c>
      <c r="O82" s="202" t="str">
        <f>IFERROR(IF(INDEX('Coverage Indicators - Section D'!V$10:V$41,MATCH('Print View'!$A82,'Coverage Indicators - Section D'!$A$10:$A$41,0))&lt;&gt;0,INDEX('Coverage Indicators - Section D'!V$10:V$41,MATCH('Print View'!$A82,'Coverage Indicators - Section D'!$A$10:$A$41,0)),""),"")</f>
        <v>N-Non-cumulative</v>
      </c>
      <c r="P82" s="238">
        <f t="array" ref="P82">IFERROR(IF(INDEX('Coverage Indicators - Section D'!E$45:E$166,MATCH('Print View'!$A82&amp;'Print View'!$Q$77,'Coverage Indicators - Section D'!$B$45:$B$166&amp;'Coverage Indicators - Section D'!$J$45:$J$166,0))&lt;&gt;0,INDEX('Coverage Indicators - Section D'!E$45:E$166,MATCH('Print View'!$A82&amp;'Print View'!$Q$77,'Coverage Indicators - Section D'!$B$45:$B$166&amp;'Coverage Indicators - Section D'!$J$45:$J$166,0)),""),"")</f>
        <v>154</v>
      </c>
      <c r="Q82" s="239">
        <f t="array" ref="Q82">IFERROR(IF(INDEX('Coverage Indicators - Section D'!F$45:F$166,MATCH('Print View'!$A82&amp;'Print View'!$Q$77,'Coverage Indicators - Section D'!$B$45:$B$166&amp;'Coverage Indicators - Section D'!$J$45:$J$166,0))&lt;&gt;0,INDEX('Coverage Indicators - Section D'!F$45:F$166,MATCH('Print View'!$A82&amp;'Print View'!$Q$77,'Coverage Indicators - Section D'!$B$45:$B$166&amp;'Coverage Indicators - Section D'!$J$45:$J$166,0)),""),"")</f>
        <v>162</v>
      </c>
      <c r="R82" s="253">
        <f t="array" ref="R82">IFERROR(IF(INDEX('Coverage Indicators - Section D'!G$45:G$166,MATCH('Print View'!$A82&amp;'Print View'!$Q$77,'Coverage Indicators - Section D'!$B$45:$B$166&amp;'Coverage Indicators - Section D'!$J$45:$J$166,0))&lt;&gt;0,INDEX('Coverage Indicators - Section D'!G$45:G$166,MATCH('Print View'!$A82&amp;'Print View'!$Q$77,'Coverage Indicators - Section D'!$B$45:$B$166&amp;'Coverage Indicators - Section D'!$J$45:$J$166,0)),""),"")</f>
        <v>95.061728395061735</v>
      </c>
      <c r="S82" s="174" t="str">
        <f t="array" ref="S82">IFERROR(IF(INDEX('Coverage Indicators - Section D'!H$45:H$166,MATCH('Print View'!$A82&amp;'Print View'!$Q$77,'Coverage Indicators - Section D'!$B$45:$B$166&amp;'Coverage Indicators - Section D'!$J$45:$J$166,0))&lt;&gt;0,INDEX('Coverage Indicators - Section D'!H$45:H$166,MATCH('Print View'!$A82&amp;'Print View'!$Q$77,'Coverage Indicators - Section D'!$B$45:$B$166&amp;'Coverage Indicators - Section D'!$J$45:$J$166,0)),""),"")</f>
        <v/>
      </c>
      <c r="T82" s="244">
        <f t="array" ref="T82">IFERROR(IF(INDEX('Coverage Indicators - Section D'!E$45:E$166,MATCH('Print View'!$A82&amp;'Print View'!$U$77,'Coverage Indicators - Section D'!$B$45:$B$166&amp;'Coverage Indicators - Section D'!$J$45:$J$166,0))&lt;&gt;0,INDEX('Coverage Indicators - Section D'!E$45:E$166,MATCH('Print View'!$A82&amp;'Print View'!$U$77,'Coverage Indicators - Section D'!$B$45:$B$166&amp;'Coverage Indicators - Section D'!$J$45:$J$166,0)),""),"")</f>
        <v>154</v>
      </c>
      <c r="U82" s="239">
        <f t="array" ref="U82">IFERROR(IF(INDEX('Coverage Indicators - Section D'!F$45:F$166,MATCH('Print View'!$A82&amp;'Print View'!$U$77,'Coverage Indicators - Section D'!$B$45:$B$166&amp;'Coverage Indicators - Section D'!$J$45:$J$166,0))&lt;&gt;0,INDEX('Coverage Indicators - Section D'!F$45:F$166,MATCH('Print View'!$A82&amp;'Print View'!$U$77,'Coverage Indicators - Section D'!$B$45:$B$166&amp;'Coverage Indicators - Section D'!$J$45:$J$166,0)),""),"")</f>
        <v>162</v>
      </c>
      <c r="V82" s="253">
        <f t="array" ref="V82">IFERROR(IF(INDEX('Coverage Indicators - Section D'!G$45:G$166,MATCH('Print View'!$A82&amp;'Print View'!$U$77,'Coverage Indicators - Section D'!$B$45:$B$166&amp;'Coverage Indicators - Section D'!$J$45:$J$166,0))&lt;&gt;0,INDEX('Coverage Indicators - Section D'!G$45:G$166,MATCH('Print View'!$A82&amp;'Print View'!$U$77,'Coverage Indicators - Section D'!$B$45:$B$166&amp;'Coverage Indicators - Section D'!$J$45:$J$166,0)),""),"")</f>
        <v>95.061728395061735</v>
      </c>
      <c r="W82" s="174" t="str">
        <f t="array" ref="W82">IFERROR(IF(INDEX('Coverage Indicators - Section D'!H$45:H$166,MATCH('Print View'!$A82&amp;'Print View'!$U$77,'Coverage Indicators - Section D'!$B$45:$B$166&amp;'Coverage Indicators - Section D'!$J$45:$J$166,0))&lt;&gt;0,INDEX('Coverage Indicators - Section D'!H$45:H$166,MATCH('Print View'!$A82&amp;'Print View'!$U$77,'Coverage Indicators - Section D'!$B$45:$B$166&amp;'Coverage Indicators - Section D'!$J$45:$J$166,0)),""),"")</f>
        <v/>
      </c>
      <c r="X82" s="249">
        <f t="array" ref="X82">IFERROR(IF(INDEX('Coverage Indicators - Section D'!E$45:E$166,MATCH('Print View'!$A82&amp;'Print View'!$Y$77,'Coverage Indicators - Section D'!$B$45:$B$166&amp;'Coverage Indicators - Section D'!$J$45:$J$166,0))&lt;&gt;0,INDEX('Coverage Indicators - Section D'!E$45:E$166,MATCH('Print View'!$A82&amp;'Print View'!$Y$77,'Coverage Indicators - Section D'!$B$45:$B$166&amp;'Coverage Indicators - Section D'!$J$45:$J$166,0)),""),"")</f>
        <v>154</v>
      </c>
      <c r="Y82" s="250">
        <f t="array" ref="Y82">IFERROR(IF(INDEX('Coverage Indicators - Section D'!F$45:F$166,MATCH('Print View'!$A82&amp;'Print View'!$Y$77,'Coverage Indicators - Section D'!$B$45:$B$166&amp;'Coverage Indicators - Section D'!$J$45:$J$166,0))&lt;&gt;0,INDEX('Coverage Indicators - Section D'!F$45:F$166,MATCH('Print View'!$A82&amp;'Print View'!$Y$77,'Coverage Indicators - Section D'!$B$45:$B$166&amp;'Coverage Indicators - Section D'!$J$45:$J$166,0)),""),"")</f>
        <v>162</v>
      </c>
      <c r="Z82" s="257">
        <f t="array" ref="Z82">IFERROR(IF(INDEX('Coverage Indicators - Section D'!G$45:G$166,MATCH('Print View'!$A82&amp;'Print View'!$Y$77,'Coverage Indicators - Section D'!$B$45:$B$166&amp;'Coverage Indicators - Section D'!$J$45:$J$166,0))&lt;&gt;0,INDEX('Coverage Indicators - Section D'!G$45:G$166,MATCH('Print View'!$A82&amp;'Print View'!$Y$77,'Coverage Indicators - Section D'!$B$45:$B$166&amp;'Coverage Indicators - Section D'!$J$45:$J$166,0)),""),"")</f>
        <v>95.061728395061735</v>
      </c>
      <c r="AA82" s="185" t="str">
        <f t="array" ref="AA82">IFERROR(IF(INDEX('Coverage Indicators - Section D'!H$45:H$166,MATCH('Print View'!$A82&amp;'Print View'!$Y$77,'Coverage Indicators - Section D'!$B$45:$B$166&amp;'Coverage Indicators - Section D'!$J$45:$J$166,0))&lt;&gt;0,INDEX('Coverage Indicators - Section D'!H$45:H$166,MATCH('Print View'!$A82&amp;'Print View'!$Y$77,'Coverage Indicators - Section D'!$B$45:$B$166&amp;'Coverage Indicators - Section D'!$J$45:$J$166,0)),""),"")</f>
        <v/>
      </c>
      <c r="AB82" s="249" t="str">
        <f t="array" ref="AB82">IFERROR(IF(INDEX('Coverage Indicators - Section D'!E$45:E$166,MATCH('Print View'!$A82&amp;'Print View'!$AC$77,'Coverage Indicators - Section D'!$B$45:$B$166&amp;'Coverage Indicators - Section D'!$J$45:$J$166,0))&lt;&gt;0,INDEX('Coverage Indicators - Section D'!E$45:E$166,MATCH('Print View'!$A82&amp;'Print View'!$AC$77,'Coverage Indicators - Section D'!$B$45:$B$166&amp;'Coverage Indicators - Section D'!$J$45:$J$166,0)),""),"")</f>
        <v/>
      </c>
      <c r="AC82" s="250" t="str">
        <f t="array" ref="AC82">IFERROR(IF(INDEX('Coverage Indicators - Section D'!F$45:F$166,MATCH('Print View'!$A82&amp;'Print View'!$AC$77,'Coverage Indicators - Section D'!$B$45:$B$166&amp;'Coverage Indicators - Section D'!$J$45:$J$166,0))&lt;&gt;0,INDEX('Coverage Indicators - Section D'!F$45:F$166,MATCH('Print View'!$A82&amp;'Print View'!$AC$77,'Coverage Indicators - Section D'!$B$45:$B$166&amp;'Coverage Indicators - Section D'!$J$45:$J$166,0)),""),"")</f>
        <v/>
      </c>
      <c r="AD82" s="257" t="str">
        <f t="array" ref="AD82">IFERROR(IF(INDEX('Coverage Indicators - Section D'!G$45:G$166,MATCH('Print View'!$A82&amp;'Print View'!$AC$77,'Coverage Indicators - Section D'!$B$45:$B$166&amp;'Coverage Indicators - Section D'!$J$45:$J$166,0))&lt;&gt;0,INDEX('Coverage Indicators - Section D'!G$45:G$166,MATCH('Print View'!$A82&amp;'Print View'!$AC$77,'Coverage Indicators - Section D'!$B$45:$B$166&amp;'Coverage Indicators - Section D'!$J$45:$J$166,0)),""),"")</f>
        <v/>
      </c>
      <c r="AE82" s="185" t="str">
        <f t="array" ref="AE82">IFERROR(IF(INDEX('Coverage Indicators - Section D'!H$45:H$166,MATCH('Print View'!$A82&amp;'Print View'!$AC$77,'Coverage Indicators - Section D'!$B$45:$B$166&amp;'Coverage Indicators - Section D'!$J$45:$J$166,0))&lt;&gt;0,INDEX('Coverage Indicators - Section D'!H$45:H$166,MATCH('Print View'!$A82&amp;'Print View'!$AC$77,'Coverage Indicators - Section D'!$B$45:$B$166&amp;'Coverage Indicators - Section D'!$J$45:$J$166,0)),""),"")</f>
        <v/>
      </c>
      <c r="AF82" s="249" t="str">
        <f t="array" ref="AF82">IFERROR(IF(INDEX('Coverage Indicators - Section D'!E$45:E$166,MATCH('Print View'!$A82&amp;'Print View'!$AG$77,'Coverage Indicators - Section D'!$B$45:$B$166&amp;'Coverage Indicators - Section D'!$J$45:$J$166,0))&lt;&gt;0,INDEX('Coverage Indicators - Section D'!E$45:E$166,MATCH('Print View'!$A82&amp;'Print View'!$AG$77,'Coverage Indicators - Section D'!$B$45:$B$166&amp;'Coverage Indicators - Section D'!$J$45:$J$166,0)),""),"")</f>
        <v/>
      </c>
      <c r="AG82" s="250" t="str">
        <f t="array" ref="AG82">IFERROR(IF(INDEX('Coverage Indicators - Section D'!F$45:F$166,MATCH('Print View'!$A82&amp;'Print View'!$AG$77,'Coverage Indicators - Section D'!$B$45:$B$166&amp;'Coverage Indicators - Section D'!$J$45:$J$166,0))&lt;&gt;0,INDEX('Coverage Indicators - Section D'!F$45:F$166,MATCH('Print View'!$A82&amp;'Print View'!$AG$77,'Coverage Indicators - Section D'!$B$45:$B$166&amp;'Coverage Indicators - Section D'!$J$45:$J$166,0)),""),"")</f>
        <v/>
      </c>
      <c r="AH82" s="261" t="str">
        <f t="array" ref="AH82">IFERROR(IF(INDEX('Coverage Indicators - Section D'!G$45:G$166,MATCH('Print View'!$A82&amp;'Print View'!$AG$77,'Coverage Indicators - Section D'!$B$45:$B$166&amp;'Coverage Indicators - Section D'!$J$45:$J$166,0))&lt;&gt;0,INDEX('Coverage Indicators - Section D'!G$45:G$166,MATCH('Print View'!$A82&amp;'Print View'!$AG$77,'Coverage Indicators - Section D'!$B$45:$B$166&amp;'Coverage Indicators - Section D'!$J$45:$J$166,0)),""),"")</f>
        <v/>
      </c>
      <c r="AI82" s="185" t="str">
        <f t="array" ref="AI82">IFERROR(IF(INDEX('Coverage Indicators - Section D'!H$45:H$166,MATCH('Print View'!$A82&amp;'Print View'!$AG$77,'Coverage Indicators - Section D'!$B$45:$B$166&amp;'Coverage Indicators - Section D'!$J$45:$J$166,0))&lt;&gt;0,INDEX('Coverage Indicators - Section D'!H$45:H$166,MATCH('Print View'!$A82&amp;'Print View'!$AG$77,'Coverage Indicators - Section D'!$B$45:$B$166&amp;'Coverage Indicators - Section D'!$J$45:$J$166,0)),""),"")</f>
        <v/>
      </c>
      <c r="AJ82" s="234" t="str">
        <f>IFERROR(IF(INDEX('Coverage Indicators - Section D'!W$10:W$41,MATCH('Print View'!$A82,'Coverage Indicators - Section D'!$A$10:$A$41,0))&lt;&gt;0,INDEX('Coverage Indicators - Section D'!W$10:W$41,MATCH('Print View'!$A82,'Coverage Indicators - Section D'!$A$10:$A$41,0)),""),"")</f>
        <v/>
      </c>
      <c r="AK82" s="292"/>
      <c r="AL82" s="292"/>
      <c r="AM82" s="292"/>
      <c r="AN82" s="292"/>
      <c r="AO82" s="292"/>
      <c r="AP82" s="292"/>
      <c r="AQ82" s="292"/>
      <c r="AR82" s="292"/>
    </row>
    <row r="83" spans="1:44" s="293" customFormat="1" ht="300" x14ac:dyDescent="0.2">
      <c r="A83" s="177">
        <v>4</v>
      </c>
      <c r="B83" s="203" t="str">
        <f>IFERROR(IF(INDEX('Coverage Indicators - Section D'!B$10:B$41,MATCH('Print View'!$A83,'Coverage Indicators - Section D'!$A$10:$A$41,0))&lt;&gt;0,INDEX('Coverage Indicators - Section D'!B$10:B$41,MATCH('Print View'!$A83,'Coverage Indicators - Section D'!$A$10:$A$41,0)),""),"")</f>
        <v>TB care and prevention</v>
      </c>
      <c r="C83" s="203" t="str">
        <f>IFERROR(IF(INDEX('Coverage Indicators - Section D'!C$10:C$41,MATCH('Print View'!$A83,'Coverage Indicators - Section D'!$A$10:$A$41,0))&lt;&gt;0,INDEX('Coverage Indicators - Section D'!C$10:C$41,MATCH('Print View'!$A83,'Coverage Indicators - Section D'!$A$10:$A$41,0)),""),"")</f>
        <v>TCP-4: Percentage of reporting units reporting no stock-outs of anti-TB drugs on the last day of the quarter</v>
      </c>
      <c r="D83" s="203" t="str">
        <f>IFERROR(IF(INDEX('Coverage Indicators - Section D'!D$10:D$41,MATCH('Print View'!$A83,'Coverage Indicators - Section D'!$A$10:$A$41,0))&lt;&gt;0,INDEX('Coverage Indicators - Section D'!D$10:D$41,MATCH('Print View'!$A83,'Coverage Indicators - Section D'!$A$10:$A$41,0)),""),"")</f>
        <v/>
      </c>
      <c r="E83" s="203">
        <f>IFERROR(IF(INDEX('Coverage Indicators - Section D'!E$10:E$41,MATCH('Print View'!$A83,'Coverage Indicators - Section D'!$A$10:$A$41,0))&lt;&gt;0,INDEX('Coverage Indicators - Section D'!E$10:E$41,MATCH('Print View'!$A83,'Coverage Indicators - Section D'!$A$10:$A$41,0)),""),"")</f>
        <v>149</v>
      </c>
      <c r="F83" s="203">
        <f>IFERROR(IF(INDEX('Coverage Indicators - Section D'!F$10:F$41,MATCH('Print View'!$A83,'Coverage Indicators - Section D'!$A$10:$A$41,0))&lt;&gt;0,INDEX('Coverage Indicators - Section D'!F$10:F$41,MATCH('Print View'!$A83,'Coverage Indicators - Section D'!$A$10:$A$41,0)),""),"")</f>
        <v>162</v>
      </c>
      <c r="G83" s="203">
        <f>IFERROR(IF(INDEX('Coverage Indicators - Section D'!G$10:G$41,MATCH('Print View'!$A83,'Coverage Indicators - Section D'!$A$10:$A$41,0))&lt;&gt;0,INDEX('Coverage Indicators - Section D'!G$10:G$41,MATCH('Print View'!$A83,'Coverage Indicators - Section D'!$A$10:$A$41,0)),""),"")</f>
        <v>91.975308641975303</v>
      </c>
      <c r="H83" s="203" t="str">
        <f>IFERROR(IF(INDEX('Coverage Indicators - Section D'!H$10:H$41,MATCH('Print View'!$A83,'Coverage Indicators - Section D'!$A$10:$A$41,0))&lt;&gt;0,INDEX('Coverage Indicators - Section D'!H$10:H$41,MATCH('Print View'!$A83,'Coverage Indicators - Section D'!$A$10:$A$41,0)),""),"")</f>
        <v>2016</v>
      </c>
      <c r="I83" s="203" t="str">
        <f>IFERROR(IF(INDEX('Coverage Indicators - Section D'!P$10:P$41,MATCH('Print View'!$A83,'Coverage Indicators - Section D'!$A$10:$A$41,0))&lt;&gt;0,INDEX('Coverage Indicators - Section D'!P$10:P$41,MATCH('Print View'!$A83,'Coverage Indicators - Section D'!$A$10:$A$41,0)),""),"")</f>
        <v>NTC data 2016</v>
      </c>
      <c r="J83" s="203" t="str">
        <f>IFERROR(IF(INDEX('Coverage Indicators - Section D'!Q$10:Q$41,MATCH('Print View'!$A83,'Coverage Indicators - Section D'!$A$10:$A$41,0))&lt;&gt;0,INDEX('Coverage Indicators - Section D'!Q$10:Q$41,MATCH('Print View'!$A83,'Coverage Indicators - Section D'!$A$10:$A$41,0)),""),"")</f>
        <v/>
      </c>
      <c r="K83" s="203" t="str">
        <f>IFERROR(IF(INDEX('Coverage Indicators - Section D'!R$10:R$41,MATCH('Print View'!$A83,'Coverage Indicators - Section D'!$A$10:$A$41,0))&lt;&gt;0,INDEX('Coverage Indicators - Section D'!R$10:R$41,MATCH('Print View'!$A83,'Coverage Indicators - Section D'!$A$10:$A$41,0)),""),"")</f>
        <v/>
      </c>
      <c r="L83" s="203" t="str">
        <f>IFERROR(IF(INDEX('Coverage Indicators - Section D'!S$10:S$41,MATCH('Print View'!$A83,'Coverage Indicators - Section D'!$A$10:$A$41,0))&lt;&gt;0,INDEX('Coverage Indicators - Section D'!S$10:S$41,MATCH('Print View'!$A83,'Coverage Indicators - Section D'!$A$10:$A$41,0)),""),"")</f>
        <v>Ministry of Health of the Lao People's Democratic Republic</v>
      </c>
      <c r="M83" s="203" t="str">
        <f>IFERROR(IF(INDEX('Coverage Indicators - Section D'!T$10:T$41,MATCH('Print View'!$A83,'Coverage Indicators - Section D'!$A$10:$A$41,0))&lt;&gt;0,INDEX('Coverage Indicators - Section D'!T$10:T$41,MATCH('Print View'!$A83,'Coverage Indicators - Section D'!$A$10:$A$41,0)),""),"")</f>
        <v>Lao (Peoples Democratic Republic)</v>
      </c>
      <c r="N83" s="203" t="str">
        <f>IFERROR(IF(INDEX('Coverage Indicators - Section D'!U$10:U$41,MATCH('Print View'!$A83,'Coverage Indicators - Section D'!$A$10:$A$41,0))&lt;&gt;0,INDEX('Coverage Indicators - Section D'!U$10:U$41,MATCH('Print View'!$A83,'Coverage Indicators - Section D'!$A$10:$A$41,0)),""),"")</f>
        <v>National</v>
      </c>
      <c r="O83" s="203" t="str">
        <f>IFERROR(IF(INDEX('Coverage Indicators - Section D'!V$10:V$41,MATCH('Print View'!$A83,'Coverage Indicators - Section D'!$A$10:$A$41,0))&lt;&gt;0,INDEX('Coverage Indicators - Section D'!V$10:V$41,MATCH('Print View'!$A83,'Coverage Indicators - Section D'!$A$10:$A$41,0)),""),"")</f>
        <v>N-Non-cumulative</v>
      </c>
      <c r="P83" s="240">
        <f t="array" ref="P83">IFERROR(IF(INDEX('Coverage Indicators - Section D'!E$45:E$166,MATCH('Print View'!$A83&amp;'Print View'!$Q$77,'Coverage Indicators - Section D'!$B$45:$B$166&amp;'Coverage Indicators - Section D'!$J$45:$J$166,0))&lt;&gt;0,INDEX('Coverage Indicators - Section D'!E$45:E$166,MATCH('Print View'!$A83&amp;'Print View'!$Q$77,'Coverage Indicators - Section D'!$B$45:$B$166&amp;'Coverage Indicators - Section D'!$J$45:$J$166,0)),""),"")</f>
        <v>162</v>
      </c>
      <c r="Q83" s="241">
        <f t="array" ref="Q83">IFERROR(IF(INDEX('Coverage Indicators - Section D'!F$45:F$166,MATCH('Print View'!$A83&amp;'Print View'!$Q$77,'Coverage Indicators - Section D'!$B$45:$B$166&amp;'Coverage Indicators - Section D'!$J$45:$J$166,0))&lt;&gt;0,INDEX('Coverage Indicators - Section D'!F$45:F$166,MATCH('Print View'!$A83&amp;'Print View'!$Q$77,'Coverage Indicators - Section D'!$B$45:$B$166&amp;'Coverage Indicators - Section D'!$J$45:$J$166,0)),""),"")</f>
        <v>162</v>
      </c>
      <c r="R83" s="254">
        <f t="array" ref="R83">IFERROR(IF(INDEX('Coverage Indicators - Section D'!G$45:G$166,MATCH('Print View'!$A83&amp;'Print View'!$Q$77,'Coverage Indicators - Section D'!$B$45:$B$166&amp;'Coverage Indicators - Section D'!$J$45:$J$166,0))&lt;&gt;0,INDEX('Coverage Indicators - Section D'!G$45:G$166,MATCH('Print View'!$A83&amp;'Print View'!$Q$77,'Coverage Indicators - Section D'!$B$45:$B$166&amp;'Coverage Indicators - Section D'!$J$45:$J$166,0)),""),"")</f>
        <v>100</v>
      </c>
      <c r="S83" s="231" t="str">
        <f t="array" ref="S83">IFERROR(IF(INDEX('Coverage Indicators - Section D'!H$45:H$166,MATCH('Print View'!$A83&amp;'Print View'!$Q$77,'Coverage Indicators - Section D'!$B$45:$B$166&amp;'Coverage Indicators - Section D'!$J$45:$J$166,0))&lt;&gt;0,INDEX('Coverage Indicators - Section D'!H$45:H$166,MATCH('Print View'!$A83&amp;'Print View'!$Q$77,'Coverage Indicators - Section D'!$B$45:$B$166&amp;'Coverage Indicators - Section D'!$J$45:$J$166,0)),""),"")</f>
        <v/>
      </c>
      <c r="T83" s="245">
        <f t="array" ref="T83">IFERROR(IF(INDEX('Coverage Indicators - Section D'!E$45:E$166,MATCH('Print View'!$A83&amp;'Print View'!$U$77,'Coverage Indicators - Section D'!$B$45:$B$166&amp;'Coverage Indicators - Section D'!$J$45:$J$166,0))&lt;&gt;0,INDEX('Coverage Indicators - Section D'!E$45:E$166,MATCH('Print View'!$A83&amp;'Print View'!$U$77,'Coverage Indicators - Section D'!$B$45:$B$166&amp;'Coverage Indicators - Section D'!$J$45:$J$166,0)),""),"")</f>
        <v>162</v>
      </c>
      <c r="U83" s="241">
        <f t="array" ref="U83">IFERROR(IF(INDEX('Coverage Indicators - Section D'!F$45:F$166,MATCH('Print View'!$A83&amp;'Print View'!$U$77,'Coverage Indicators - Section D'!$B$45:$B$166&amp;'Coverage Indicators - Section D'!$J$45:$J$166,0))&lt;&gt;0,INDEX('Coverage Indicators - Section D'!F$45:F$166,MATCH('Print View'!$A83&amp;'Print View'!$U$77,'Coverage Indicators - Section D'!$B$45:$B$166&amp;'Coverage Indicators - Section D'!$J$45:$J$166,0)),""),"")</f>
        <v>162</v>
      </c>
      <c r="V83" s="254">
        <f t="array" ref="V83">IFERROR(IF(INDEX('Coverage Indicators - Section D'!G$45:G$166,MATCH('Print View'!$A83&amp;'Print View'!$U$77,'Coverage Indicators - Section D'!$B$45:$B$166&amp;'Coverage Indicators - Section D'!$J$45:$J$166,0))&lt;&gt;0,INDEX('Coverage Indicators - Section D'!G$45:G$166,MATCH('Print View'!$A83&amp;'Print View'!$U$77,'Coverage Indicators - Section D'!$B$45:$B$166&amp;'Coverage Indicators - Section D'!$J$45:$J$166,0)),""),"")</f>
        <v>100</v>
      </c>
      <c r="W83" s="231" t="str">
        <f t="array" ref="W83">IFERROR(IF(INDEX('Coverage Indicators - Section D'!H$45:H$166,MATCH('Print View'!$A83&amp;'Print View'!$U$77,'Coverage Indicators - Section D'!$B$45:$B$166&amp;'Coverage Indicators - Section D'!$J$45:$J$166,0))&lt;&gt;0,INDEX('Coverage Indicators - Section D'!H$45:H$166,MATCH('Print View'!$A83&amp;'Print View'!$U$77,'Coverage Indicators - Section D'!$B$45:$B$166&amp;'Coverage Indicators - Section D'!$J$45:$J$166,0)),""),"")</f>
        <v/>
      </c>
      <c r="X83" s="247">
        <f t="array" ref="X83">IFERROR(IF(INDEX('Coverage Indicators - Section D'!E$45:E$166,MATCH('Print View'!$A83&amp;'Print View'!$Y$77,'Coverage Indicators - Section D'!$B$45:$B$166&amp;'Coverage Indicators - Section D'!$J$45:$J$166,0))&lt;&gt;0,INDEX('Coverage Indicators - Section D'!E$45:E$166,MATCH('Print View'!$A83&amp;'Print View'!$Y$77,'Coverage Indicators - Section D'!$B$45:$B$166&amp;'Coverage Indicators - Section D'!$J$45:$J$166,0)),""),"")</f>
        <v>162</v>
      </c>
      <c r="Y83" s="248">
        <f t="array" ref="Y83">IFERROR(IF(INDEX('Coverage Indicators - Section D'!F$45:F$166,MATCH('Print View'!$A83&amp;'Print View'!$Y$77,'Coverage Indicators - Section D'!$B$45:$B$166&amp;'Coverage Indicators - Section D'!$J$45:$J$166,0))&lt;&gt;0,INDEX('Coverage Indicators - Section D'!F$45:F$166,MATCH('Print View'!$A83&amp;'Print View'!$Y$77,'Coverage Indicators - Section D'!$B$45:$B$166&amp;'Coverage Indicators - Section D'!$J$45:$J$166,0)),""),"")</f>
        <v>162</v>
      </c>
      <c r="Z83" s="256">
        <f t="array" ref="Z83">IFERROR(IF(INDEX('Coverage Indicators - Section D'!G$45:G$166,MATCH('Print View'!$A83&amp;'Print View'!$Y$77,'Coverage Indicators - Section D'!$B$45:$B$166&amp;'Coverage Indicators - Section D'!$J$45:$J$166,0))&lt;&gt;0,INDEX('Coverage Indicators - Section D'!G$45:G$166,MATCH('Print View'!$A83&amp;'Print View'!$Y$77,'Coverage Indicators - Section D'!$B$45:$B$166&amp;'Coverage Indicators - Section D'!$J$45:$J$166,0)),""),"")</f>
        <v>100</v>
      </c>
      <c r="AA83" s="180" t="str">
        <f t="array" ref="AA83">IFERROR(IF(INDEX('Coverage Indicators - Section D'!H$45:H$166,MATCH('Print View'!$A83&amp;'Print View'!$Y$77,'Coverage Indicators - Section D'!$B$45:$B$166&amp;'Coverage Indicators - Section D'!$J$45:$J$166,0))&lt;&gt;0,INDEX('Coverage Indicators - Section D'!H$45:H$166,MATCH('Print View'!$A83&amp;'Print View'!$Y$77,'Coverage Indicators - Section D'!$B$45:$B$166&amp;'Coverage Indicators - Section D'!$J$45:$J$166,0)),""),"")</f>
        <v/>
      </c>
      <c r="AB83" s="247" t="str">
        <f t="array" ref="AB83">IFERROR(IF(INDEX('Coverage Indicators - Section D'!E$45:E$166,MATCH('Print View'!$A83&amp;'Print View'!$AC$77,'Coverage Indicators - Section D'!$B$45:$B$166&amp;'Coverage Indicators - Section D'!$J$45:$J$166,0))&lt;&gt;0,INDEX('Coverage Indicators - Section D'!E$45:E$166,MATCH('Print View'!$A83&amp;'Print View'!$AC$77,'Coverage Indicators - Section D'!$B$45:$B$166&amp;'Coverage Indicators - Section D'!$J$45:$J$166,0)),""),"")</f>
        <v/>
      </c>
      <c r="AC83" s="248" t="str">
        <f t="array" ref="AC83">IFERROR(IF(INDEX('Coverage Indicators - Section D'!F$45:F$166,MATCH('Print View'!$A83&amp;'Print View'!$AC$77,'Coverage Indicators - Section D'!$B$45:$B$166&amp;'Coverage Indicators - Section D'!$J$45:$J$166,0))&lt;&gt;0,INDEX('Coverage Indicators - Section D'!F$45:F$166,MATCH('Print View'!$A83&amp;'Print View'!$AC$77,'Coverage Indicators - Section D'!$B$45:$B$166&amp;'Coverage Indicators - Section D'!$J$45:$J$166,0)),""),"")</f>
        <v/>
      </c>
      <c r="AD83" s="256" t="str">
        <f t="array" ref="AD83">IFERROR(IF(INDEX('Coverage Indicators - Section D'!G$45:G$166,MATCH('Print View'!$A83&amp;'Print View'!$AC$77,'Coverage Indicators - Section D'!$B$45:$B$166&amp;'Coverage Indicators - Section D'!$J$45:$J$166,0))&lt;&gt;0,INDEX('Coverage Indicators - Section D'!G$45:G$166,MATCH('Print View'!$A83&amp;'Print View'!$AC$77,'Coverage Indicators - Section D'!$B$45:$B$166&amp;'Coverage Indicators - Section D'!$J$45:$J$166,0)),""),"")</f>
        <v/>
      </c>
      <c r="AE83" s="180" t="str">
        <f t="array" ref="AE83">IFERROR(IF(INDEX('Coverage Indicators - Section D'!H$45:H$166,MATCH('Print View'!$A83&amp;'Print View'!$AC$77,'Coverage Indicators - Section D'!$B$45:$B$166&amp;'Coverage Indicators - Section D'!$J$45:$J$166,0))&lt;&gt;0,INDEX('Coverage Indicators - Section D'!H$45:H$166,MATCH('Print View'!$A83&amp;'Print View'!$AC$77,'Coverage Indicators - Section D'!$B$45:$B$166&amp;'Coverage Indicators - Section D'!$J$45:$J$166,0)),""),"")</f>
        <v/>
      </c>
      <c r="AF83" s="247" t="str">
        <f t="array" ref="AF83">IFERROR(IF(INDEX('Coverage Indicators - Section D'!E$45:E$166,MATCH('Print View'!$A83&amp;'Print View'!$AG$77,'Coverage Indicators - Section D'!$B$45:$B$166&amp;'Coverage Indicators - Section D'!$J$45:$J$166,0))&lt;&gt;0,INDEX('Coverage Indicators - Section D'!E$45:E$166,MATCH('Print View'!$A83&amp;'Print View'!$AG$77,'Coverage Indicators - Section D'!$B$45:$B$166&amp;'Coverage Indicators - Section D'!$J$45:$J$166,0)),""),"")</f>
        <v/>
      </c>
      <c r="AG83" s="248" t="str">
        <f t="array" ref="AG83">IFERROR(IF(INDEX('Coverage Indicators - Section D'!F$45:F$166,MATCH('Print View'!$A83&amp;'Print View'!$AG$77,'Coverage Indicators - Section D'!$B$45:$B$166&amp;'Coverage Indicators - Section D'!$J$45:$J$166,0))&lt;&gt;0,INDEX('Coverage Indicators - Section D'!F$45:F$166,MATCH('Print View'!$A83&amp;'Print View'!$AG$77,'Coverage Indicators - Section D'!$B$45:$B$166&amp;'Coverage Indicators - Section D'!$J$45:$J$166,0)),""),"")</f>
        <v/>
      </c>
      <c r="AH83" s="260" t="str">
        <f t="array" ref="AH83">IFERROR(IF(INDEX('Coverage Indicators - Section D'!G$45:G$166,MATCH('Print View'!$A83&amp;'Print View'!$AG$77,'Coverage Indicators - Section D'!$B$45:$B$166&amp;'Coverage Indicators - Section D'!$J$45:$J$166,0))&lt;&gt;0,INDEX('Coverage Indicators - Section D'!G$45:G$166,MATCH('Print View'!$A83&amp;'Print View'!$AG$77,'Coverage Indicators - Section D'!$B$45:$B$166&amp;'Coverage Indicators - Section D'!$J$45:$J$166,0)),""),"")</f>
        <v/>
      </c>
      <c r="AI83" s="180" t="str">
        <f t="array" ref="AI83">IFERROR(IF(INDEX('Coverage Indicators - Section D'!H$45:H$166,MATCH('Print View'!$A83&amp;'Print View'!$AG$77,'Coverage Indicators - Section D'!$B$45:$B$166&amp;'Coverage Indicators - Section D'!$J$45:$J$166,0))&lt;&gt;0,INDEX('Coverage Indicators - Section D'!H$45:H$166,MATCH('Print View'!$A83&amp;'Print View'!$AG$77,'Coverage Indicators - Section D'!$B$45:$B$166&amp;'Coverage Indicators - Section D'!$J$45:$J$166,0)),""),"")</f>
        <v/>
      </c>
      <c r="AJ83" s="235" t="str">
        <f>IFERROR(IF(INDEX('Coverage Indicators - Section D'!W$10:W$41,MATCH('Print View'!$A83,'Coverage Indicators - Section D'!$A$10:$A$41,0))&lt;&gt;0,INDEX('Coverage Indicators - Section D'!W$10:W$41,MATCH('Print View'!$A83,'Coverage Indicators - Section D'!$A$10:$A$41,0)),""),"")</f>
        <v/>
      </c>
      <c r="AK83" s="292"/>
      <c r="AL83" s="292"/>
      <c r="AM83" s="292"/>
      <c r="AN83" s="292"/>
      <c r="AO83" s="292"/>
      <c r="AP83" s="292"/>
      <c r="AQ83" s="292"/>
      <c r="AR83" s="292"/>
    </row>
    <row r="84" spans="1:44" s="293" customFormat="1" ht="300" x14ac:dyDescent="0.2">
      <c r="A84" s="212">
        <v>5</v>
      </c>
      <c r="B84" s="202" t="str">
        <f>IFERROR(IF(INDEX('Coverage Indicators - Section D'!B$10:B$41,MATCH('Print View'!$A84,'Coverage Indicators - Section D'!$A$10:$A$41,0))&lt;&gt;0,INDEX('Coverage Indicators - Section D'!B$10:B$41,MATCH('Print View'!$A84,'Coverage Indicators - Section D'!$A$10:$A$41,0)),""),"")</f>
        <v>TB care and prevention</v>
      </c>
      <c r="C84" s="202" t="str">
        <f>IFERROR(IF(INDEX('Coverage Indicators - Section D'!C$10:C$41,MATCH('Print View'!$A84,'Coverage Indicators - Section D'!$A$10:$A$41,0))&lt;&gt;0,INDEX('Coverage Indicators - Section D'!C$10:C$41,MATCH('Print View'!$A84,'Coverage Indicators - Section D'!$A$10:$A$41,0)),""),"")</f>
        <v>TCP-5: Number of children &lt;5 in contact with TB patients who began isonizide preventive therapy</v>
      </c>
      <c r="D84" s="202" t="str">
        <f>IFERROR(IF(INDEX('Coverage Indicators - Section D'!D$10:D$41,MATCH('Print View'!$A84,'Coverage Indicators - Section D'!$A$10:$A$41,0))&lt;&gt;0,INDEX('Coverage Indicators - Section D'!D$10:D$41,MATCH('Print View'!$A84,'Coverage Indicators - Section D'!$A$10:$A$41,0)),""),"")</f>
        <v/>
      </c>
      <c r="E84" s="202">
        <f>IFERROR(IF(INDEX('Coverage Indicators - Section D'!E$10:E$41,MATCH('Print View'!$A84,'Coverage Indicators - Section D'!$A$10:$A$41,0))&lt;&gt;0,INDEX('Coverage Indicators - Section D'!E$10:E$41,MATCH('Print View'!$A84,'Coverage Indicators - Section D'!$A$10:$A$41,0)),""),"")</f>
        <v>622</v>
      </c>
      <c r="F84" s="202">
        <f>IFERROR(IF(INDEX('Coverage Indicators - Section D'!F$10:F$41,MATCH('Print View'!$A84,'Coverage Indicators - Section D'!$A$10:$A$41,0))&lt;&gt;0,INDEX('Coverage Indicators - Section D'!F$10:F$41,MATCH('Print View'!$A84,'Coverage Indicators - Section D'!$A$10:$A$41,0)),""),"")</f>
        <v>4967</v>
      </c>
      <c r="G84" s="202">
        <f>IFERROR(IF(INDEX('Coverage Indicators - Section D'!G$10:G$41,MATCH('Print View'!$A84,'Coverage Indicators - Section D'!$A$10:$A$41,0))&lt;&gt;0,INDEX('Coverage Indicators - Section D'!G$10:G$41,MATCH('Print View'!$A84,'Coverage Indicators - Section D'!$A$10:$A$41,0)),""),"")</f>
        <v>12.522649486611638</v>
      </c>
      <c r="H84" s="202" t="str">
        <f>IFERROR(IF(INDEX('Coverage Indicators - Section D'!H$10:H$41,MATCH('Print View'!$A84,'Coverage Indicators - Section D'!$A$10:$A$41,0))&lt;&gt;0,INDEX('Coverage Indicators - Section D'!H$10:H$41,MATCH('Print View'!$A84,'Coverage Indicators - Section D'!$A$10:$A$41,0)),""),"")</f>
        <v>2016</v>
      </c>
      <c r="I84" s="202" t="str">
        <f>IFERROR(IF(INDEX('Coverage Indicators - Section D'!P$10:P$41,MATCH('Print View'!$A84,'Coverage Indicators - Section D'!$A$10:$A$41,0))&lt;&gt;0,INDEX('Coverage Indicators - Section D'!P$10:P$41,MATCH('Print View'!$A84,'Coverage Indicators - Section D'!$A$10:$A$41,0)),""),"")</f>
        <v>NTC data 2016</v>
      </c>
      <c r="J84" s="202" t="str">
        <f>IFERROR(IF(INDEX('Coverage Indicators - Section D'!Q$10:Q$41,MATCH('Print View'!$A84,'Coverage Indicators - Section D'!$A$10:$A$41,0))&lt;&gt;0,INDEX('Coverage Indicators - Section D'!Q$10:Q$41,MATCH('Print View'!$A84,'Coverage Indicators - Section D'!$A$10:$A$41,0)),""),"")</f>
        <v/>
      </c>
      <c r="K84" s="202" t="str">
        <f>IFERROR(IF(INDEX('Coverage Indicators - Section D'!R$10:R$41,MATCH('Print View'!$A84,'Coverage Indicators - Section D'!$A$10:$A$41,0))&lt;&gt;0,INDEX('Coverage Indicators - Section D'!R$10:R$41,MATCH('Print View'!$A84,'Coverage Indicators - Section D'!$A$10:$A$41,0)),""),"")</f>
        <v/>
      </c>
      <c r="L84" s="202" t="str">
        <f>IFERROR(IF(INDEX('Coverage Indicators - Section D'!S$10:S$41,MATCH('Print View'!$A84,'Coverage Indicators - Section D'!$A$10:$A$41,0))&lt;&gt;0,INDEX('Coverage Indicators - Section D'!S$10:S$41,MATCH('Print View'!$A84,'Coverage Indicators - Section D'!$A$10:$A$41,0)),""),"")</f>
        <v>Ministry of Health of the Lao People's Democratic Republic</v>
      </c>
      <c r="M84" s="202" t="str">
        <f>IFERROR(IF(INDEX('Coverage Indicators - Section D'!T$10:T$41,MATCH('Print View'!$A84,'Coverage Indicators - Section D'!$A$10:$A$41,0))&lt;&gt;0,INDEX('Coverage Indicators - Section D'!T$10:T$41,MATCH('Print View'!$A84,'Coverage Indicators - Section D'!$A$10:$A$41,0)),""),"")</f>
        <v>Lao (Peoples Democratic Republic)</v>
      </c>
      <c r="N84" s="202" t="str">
        <f>IFERROR(IF(INDEX('Coverage Indicators - Section D'!U$10:U$41,MATCH('Print View'!$A84,'Coverage Indicators - Section D'!$A$10:$A$41,0))&lt;&gt;0,INDEX('Coverage Indicators - Section D'!U$10:U$41,MATCH('Print View'!$A84,'Coverage Indicators - Section D'!$A$10:$A$41,0)),""),"")</f>
        <v>National</v>
      </c>
      <c r="O84" s="202" t="str">
        <f>IFERROR(IF(INDEX('Coverage Indicators - Section D'!V$10:V$41,MATCH('Print View'!$A84,'Coverage Indicators - Section D'!$A$10:$A$41,0))&lt;&gt;0,INDEX('Coverage Indicators - Section D'!V$10:V$41,MATCH('Print View'!$A84,'Coverage Indicators - Section D'!$A$10:$A$41,0)),""),"")</f>
        <v>N-Non-cumulative</v>
      </c>
      <c r="P84" s="238">
        <f t="array" ref="P84">IFERROR(IF(INDEX('Coverage Indicators - Section D'!E$45:E$166,MATCH('Print View'!$A84&amp;'Print View'!$Q$77,'Coverage Indicators - Section D'!$B$45:$B$166&amp;'Coverage Indicators - Section D'!$J$45:$J$166,0))&lt;&gt;0,INDEX('Coverage Indicators - Section D'!E$45:E$166,MATCH('Print View'!$A84&amp;'Print View'!$Q$77,'Coverage Indicators - Section D'!$B$45:$B$166&amp;'Coverage Indicators - Section D'!$J$45:$J$166,0)),""),"")</f>
        <v>4486</v>
      </c>
      <c r="Q84" s="239">
        <f t="array" ref="Q84">IFERROR(IF(INDEX('Coverage Indicators - Section D'!F$45:F$166,MATCH('Print View'!$A84&amp;'Print View'!$Q$77,'Coverage Indicators - Section D'!$B$45:$B$166&amp;'Coverage Indicators - Section D'!$J$45:$J$166,0))&lt;&gt;0,INDEX('Coverage Indicators - Section D'!F$45:F$166,MATCH('Print View'!$A84&amp;'Print View'!$Q$77,'Coverage Indicators - Section D'!$B$45:$B$166&amp;'Coverage Indicators - Section D'!$J$45:$J$166,0)),""),"")</f>
        <v>6408</v>
      </c>
      <c r="R84" s="253">
        <f t="array" ref="R84">IFERROR(IF(INDEX('Coverage Indicators - Section D'!G$45:G$166,MATCH('Print View'!$A84&amp;'Print View'!$Q$77,'Coverage Indicators - Section D'!$B$45:$B$166&amp;'Coverage Indicators - Section D'!$J$45:$J$166,0))&lt;&gt;0,INDEX('Coverage Indicators - Section D'!G$45:G$166,MATCH('Print View'!$A84&amp;'Print View'!$Q$77,'Coverage Indicators - Section D'!$B$45:$B$166&amp;'Coverage Indicators - Section D'!$J$45:$J$166,0)),""),"")</f>
        <v>70.006242197253428</v>
      </c>
      <c r="S84" s="174" t="str">
        <f t="array" ref="S84">IFERROR(IF(INDEX('Coverage Indicators - Section D'!H$45:H$166,MATCH('Print View'!$A84&amp;'Print View'!$Q$77,'Coverage Indicators - Section D'!$B$45:$B$166&amp;'Coverage Indicators - Section D'!$J$45:$J$166,0))&lt;&gt;0,INDEX('Coverage Indicators - Section D'!H$45:H$166,MATCH('Print View'!$A84&amp;'Print View'!$Q$77,'Coverage Indicators - Section D'!$B$45:$B$166&amp;'Coverage Indicators - Section D'!$J$45:$J$166,0)),""),"")</f>
        <v/>
      </c>
      <c r="T84" s="244">
        <f t="array" ref="T84">IFERROR(IF(INDEX('Coverage Indicators - Section D'!E$45:E$166,MATCH('Print View'!$A84&amp;'Print View'!$U$77,'Coverage Indicators - Section D'!$B$45:$B$166&amp;'Coverage Indicators - Section D'!$J$45:$J$166,0))&lt;&gt;0,INDEX('Coverage Indicators - Section D'!E$45:E$166,MATCH('Print View'!$A84&amp;'Print View'!$U$77,'Coverage Indicators - Section D'!$B$45:$B$166&amp;'Coverage Indicators - Section D'!$J$45:$J$166,0)),""),"")</f>
        <v>4903</v>
      </c>
      <c r="U84" s="239">
        <f t="array" ref="U84">IFERROR(IF(INDEX('Coverage Indicators - Section D'!F$45:F$166,MATCH('Print View'!$A84&amp;'Print View'!$U$77,'Coverage Indicators - Section D'!$B$45:$B$166&amp;'Coverage Indicators - Section D'!$J$45:$J$166,0))&lt;&gt;0,INDEX('Coverage Indicators - Section D'!F$45:F$166,MATCH('Print View'!$A84&amp;'Print View'!$U$77,'Coverage Indicators - Section D'!$B$45:$B$166&amp;'Coverage Indicators - Section D'!$J$45:$J$166,0)),""),"")</f>
        <v>7005</v>
      </c>
      <c r="V84" s="253">
        <f t="array" ref="V84">IFERROR(IF(INDEX('Coverage Indicators - Section D'!G$45:G$166,MATCH('Print View'!$A84&amp;'Print View'!$U$77,'Coverage Indicators - Section D'!$B$45:$B$166&amp;'Coverage Indicators - Section D'!$J$45:$J$166,0))&lt;&gt;0,INDEX('Coverage Indicators - Section D'!G$45:G$166,MATCH('Print View'!$A84&amp;'Print View'!$U$77,'Coverage Indicators - Section D'!$B$45:$B$166&amp;'Coverage Indicators - Section D'!$J$45:$J$166,0)),""),"")</f>
        <v>69.992862241256248</v>
      </c>
      <c r="W84" s="174" t="str">
        <f t="array" ref="W84">IFERROR(IF(INDEX('Coverage Indicators - Section D'!H$45:H$166,MATCH('Print View'!$A84&amp;'Print View'!$U$77,'Coverage Indicators - Section D'!$B$45:$B$166&amp;'Coverage Indicators - Section D'!$J$45:$J$166,0))&lt;&gt;0,INDEX('Coverage Indicators - Section D'!H$45:H$166,MATCH('Print View'!$A84&amp;'Print View'!$U$77,'Coverage Indicators - Section D'!$B$45:$B$166&amp;'Coverage Indicators - Section D'!$J$45:$J$166,0)),""),"")</f>
        <v/>
      </c>
      <c r="X84" s="249">
        <f t="array" ref="X84">IFERROR(IF(INDEX('Coverage Indicators - Section D'!E$45:E$166,MATCH('Print View'!$A84&amp;'Print View'!$Y$77,'Coverage Indicators - Section D'!$B$45:$B$166&amp;'Coverage Indicators - Section D'!$J$45:$J$166,0))&lt;&gt;0,INDEX('Coverage Indicators - Section D'!E$45:E$166,MATCH('Print View'!$A84&amp;'Print View'!$Y$77,'Coverage Indicators - Section D'!$B$45:$B$166&amp;'Coverage Indicators - Section D'!$J$45:$J$166,0)),""),"")</f>
        <v>5266</v>
      </c>
      <c r="Y84" s="250">
        <f t="array" ref="Y84">IFERROR(IF(INDEX('Coverage Indicators - Section D'!F$45:F$166,MATCH('Print View'!$A84&amp;'Print View'!$Y$77,'Coverage Indicators - Section D'!$B$45:$B$166&amp;'Coverage Indicators - Section D'!$J$45:$J$166,0))&lt;&gt;0,INDEX('Coverage Indicators - Section D'!F$45:F$166,MATCH('Print View'!$A84&amp;'Print View'!$Y$77,'Coverage Indicators - Section D'!$B$45:$B$166&amp;'Coverage Indicators - Section D'!$J$45:$J$166,0)),""),"")</f>
        <v>7523</v>
      </c>
      <c r="Z84" s="257">
        <f t="array" ref="Z84">IFERROR(IF(INDEX('Coverage Indicators - Section D'!G$45:G$166,MATCH('Print View'!$A84&amp;'Print View'!$Y$77,'Coverage Indicators - Section D'!$B$45:$B$166&amp;'Coverage Indicators - Section D'!$J$45:$J$166,0))&lt;&gt;0,INDEX('Coverage Indicators - Section D'!G$45:G$166,MATCH('Print View'!$A84&amp;'Print View'!$Y$77,'Coverage Indicators - Section D'!$B$45:$B$166&amp;'Coverage Indicators - Section D'!$J$45:$J$166,0)),""),"")</f>
        <v>69.998670743054632</v>
      </c>
      <c r="AA84" s="185" t="str">
        <f t="array" ref="AA84">IFERROR(IF(INDEX('Coverage Indicators - Section D'!H$45:H$166,MATCH('Print View'!$A84&amp;'Print View'!$Y$77,'Coverage Indicators - Section D'!$B$45:$B$166&amp;'Coverage Indicators - Section D'!$J$45:$J$166,0))&lt;&gt;0,INDEX('Coverage Indicators - Section D'!H$45:H$166,MATCH('Print View'!$A84&amp;'Print View'!$Y$77,'Coverage Indicators - Section D'!$B$45:$B$166&amp;'Coverage Indicators - Section D'!$J$45:$J$166,0)),""),"")</f>
        <v/>
      </c>
      <c r="AB84" s="249" t="str">
        <f t="array" ref="AB84">IFERROR(IF(INDEX('Coverage Indicators - Section D'!E$45:E$166,MATCH('Print View'!$A84&amp;'Print View'!$AC$77,'Coverage Indicators - Section D'!$B$45:$B$166&amp;'Coverage Indicators - Section D'!$J$45:$J$166,0))&lt;&gt;0,INDEX('Coverage Indicators - Section D'!E$45:E$166,MATCH('Print View'!$A84&amp;'Print View'!$AC$77,'Coverage Indicators - Section D'!$B$45:$B$166&amp;'Coverage Indicators - Section D'!$J$45:$J$166,0)),""),"")</f>
        <v/>
      </c>
      <c r="AC84" s="250" t="str">
        <f t="array" ref="AC84">IFERROR(IF(INDEX('Coverage Indicators - Section D'!F$45:F$166,MATCH('Print View'!$A84&amp;'Print View'!$AC$77,'Coverage Indicators - Section D'!$B$45:$B$166&amp;'Coverage Indicators - Section D'!$J$45:$J$166,0))&lt;&gt;0,INDEX('Coverage Indicators - Section D'!F$45:F$166,MATCH('Print View'!$A84&amp;'Print View'!$AC$77,'Coverage Indicators - Section D'!$B$45:$B$166&amp;'Coverage Indicators - Section D'!$J$45:$J$166,0)),""),"")</f>
        <v/>
      </c>
      <c r="AD84" s="257" t="str">
        <f t="array" ref="AD84">IFERROR(IF(INDEX('Coverage Indicators - Section D'!G$45:G$166,MATCH('Print View'!$A84&amp;'Print View'!$AC$77,'Coverage Indicators - Section D'!$B$45:$B$166&amp;'Coverage Indicators - Section D'!$J$45:$J$166,0))&lt;&gt;0,INDEX('Coverage Indicators - Section D'!G$45:G$166,MATCH('Print View'!$A84&amp;'Print View'!$AC$77,'Coverage Indicators - Section D'!$B$45:$B$166&amp;'Coverage Indicators - Section D'!$J$45:$J$166,0)),""),"")</f>
        <v/>
      </c>
      <c r="AE84" s="185" t="str">
        <f t="array" ref="AE84">IFERROR(IF(INDEX('Coverage Indicators - Section D'!H$45:H$166,MATCH('Print View'!$A84&amp;'Print View'!$AC$77,'Coverage Indicators - Section D'!$B$45:$B$166&amp;'Coverage Indicators - Section D'!$J$45:$J$166,0))&lt;&gt;0,INDEX('Coverage Indicators - Section D'!H$45:H$166,MATCH('Print View'!$A84&amp;'Print View'!$AC$77,'Coverage Indicators - Section D'!$B$45:$B$166&amp;'Coverage Indicators - Section D'!$J$45:$J$166,0)),""),"")</f>
        <v/>
      </c>
      <c r="AF84" s="249" t="str">
        <f t="array" ref="AF84">IFERROR(IF(INDEX('Coverage Indicators - Section D'!E$45:E$166,MATCH('Print View'!$A84&amp;'Print View'!$AG$77,'Coverage Indicators - Section D'!$B$45:$B$166&amp;'Coverage Indicators - Section D'!$J$45:$J$166,0))&lt;&gt;0,INDEX('Coverage Indicators - Section D'!E$45:E$166,MATCH('Print View'!$A84&amp;'Print View'!$AG$77,'Coverage Indicators - Section D'!$B$45:$B$166&amp;'Coverage Indicators - Section D'!$J$45:$J$166,0)),""),"")</f>
        <v/>
      </c>
      <c r="AG84" s="250" t="str">
        <f t="array" ref="AG84">IFERROR(IF(INDEX('Coverage Indicators - Section D'!F$45:F$166,MATCH('Print View'!$A84&amp;'Print View'!$AG$77,'Coverage Indicators - Section D'!$B$45:$B$166&amp;'Coverage Indicators - Section D'!$J$45:$J$166,0))&lt;&gt;0,INDEX('Coverage Indicators - Section D'!F$45:F$166,MATCH('Print View'!$A84&amp;'Print View'!$AG$77,'Coverage Indicators - Section D'!$B$45:$B$166&amp;'Coverage Indicators - Section D'!$J$45:$J$166,0)),""),"")</f>
        <v/>
      </c>
      <c r="AH84" s="261" t="str">
        <f t="array" ref="AH84">IFERROR(IF(INDEX('Coverage Indicators - Section D'!G$45:G$166,MATCH('Print View'!$A84&amp;'Print View'!$AG$77,'Coverage Indicators - Section D'!$B$45:$B$166&amp;'Coverage Indicators - Section D'!$J$45:$J$166,0))&lt;&gt;0,INDEX('Coverage Indicators - Section D'!G$45:G$166,MATCH('Print View'!$A84&amp;'Print View'!$AG$77,'Coverage Indicators - Section D'!$B$45:$B$166&amp;'Coverage Indicators - Section D'!$J$45:$J$166,0)),""),"")</f>
        <v/>
      </c>
      <c r="AI84" s="185" t="str">
        <f t="array" ref="AI84">IFERROR(IF(INDEX('Coverage Indicators - Section D'!H$45:H$166,MATCH('Print View'!$A84&amp;'Print View'!$AG$77,'Coverage Indicators - Section D'!$B$45:$B$166&amp;'Coverage Indicators - Section D'!$J$45:$J$166,0))&lt;&gt;0,INDEX('Coverage Indicators - Section D'!H$45:H$166,MATCH('Print View'!$A84&amp;'Print View'!$AG$77,'Coverage Indicators - Section D'!$B$45:$B$166&amp;'Coverage Indicators - Section D'!$J$45:$J$166,0)),""),"")</f>
        <v/>
      </c>
      <c r="AJ84" s="234" t="str">
        <f>IFERROR(IF(INDEX('Coverage Indicators - Section D'!W$10:W$41,MATCH('Print View'!$A84,'Coverage Indicators - Section D'!$A$10:$A$41,0))&lt;&gt;0,INDEX('Coverage Indicators - Section D'!W$10:W$41,MATCH('Print View'!$A84,'Coverage Indicators - Section D'!$A$10:$A$41,0)),""),"")</f>
        <v/>
      </c>
      <c r="AK84" s="292"/>
      <c r="AL84" s="292"/>
      <c r="AM84" s="292"/>
      <c r="AN84" s="292"/>
      <c r="AO84" s="292"/>
      <c r="AP84" s="292"/>
      <c r="AQ84" s="292"/>
      <c r="AR84" s="292"/>
    </row>
    <row r="85" spans="1:44" s="293" customFormat="1" ht="300" x14ac:dyDescent="0.2">
      <c r="A85" s="177">
        <v>6</v>
      </c>
      <c r="B85" s="203" t="str">
        <f>IFERROR(IF(INDEX('Coverage Indicators - Section D'!B$10:B$41,MATCH('Print View'!$A85,'Coverage Indicators - Section D'!$A$10:$A$41,0))&lt;&gt;0,INDEX('Coverage Indicators - Section D'!B$10:B$41,MATCH('Print View'!$A85,'Coverage Indicators - Section D'!$A$10:$A$41,0)),""),"")</f>
        <v>TB care and prevention</v>
      </c>
      <c r="C85" s="203" t="str">
        <f>IFERROR(IF(INDEX('Coverage Indicators - Section D'!C$10:C$41,MATCH('Print View'!$A85,'Coverage Indicators - Section D'!$A$10:$A$41,0))&lt;&gt;0,INDEX('Coverage Indicators - Section D'!C$10:C$41,MATCH('Print View'!$A85,'Coverage Indicators - Section D'!$A$10:$A$41,0)),""),"")</f>
        <v>TCP-6a: Number of TB cases (all forms) notified among prisoners</v>
      </c>
      <c r="D85" s="203" t="str">
        <f>IFERROR(IF(INDEX('Coverage Indicators - Section D'!D$10:D$41,MATCH('Print View'!$A85,'Coverage Indicators - Section D'!$A$10:$A$41,0))&lt;&gt;0,INDEX('Coverage Indicators - Section D'!D$10:D$41,MATCH('Print View'!$A85,'Coverage Indicators - Section D'!$A$10:$A$41,0)),""),"")</f>
        <v/>
      </c>
      <c r="E85" s="203" t="str">
        <f>IFERROR(IF(INDEX('Coverage Indicators - Section D'!E$10:E$41,MATCH('Print View'!$A85,'Coverage Indicators - Section D'!$A$10:$A$41,0))&lt;&gt;0,INDEX('Coverage Indicators - Section D'!E$10:E$41,MATCH('Print View'!$A85,'Coverage Indicators - Section D'!$A$10:$A$41,0)),""),"")</f>
        <v/>
      </c>
      <c r="F85" s="203" t="str">
        <f>IFERROR(IF(INDEX('Coverage Indicators - Section D'!F$10:F$41,MATCH('Print View'!$A85,'Coverage Indicators - Section D'!$A$10:$A$41,0))&lt;&gt;0,INDEX('Coverage Indicators - Section D'!F$10:F$41,MATCH('Print View'!$A85,'Coverage Indicators - Section D'!$A$10:$A$41,0)),""),"")</f>
        <v/>
      </c>
      <c r="G85" s="203" t="str">
        <f>IFERROR(IF(INDEX('Coverage Indicators - Section D'!G$10:G$41,MATCH('Print View'!$A85,'Coverage Indicators - Section D'!$A$10:$A$41,0))&lt;&gt;0,INDEX('Coverage Indicators - Section D'!G$10:G$41,MATCH('Print View'!$A85,'Coverage Indicators - Section D'!$A$10:$A$41,0)),""),"")</f>
        <v/>
      </c>
      <c r="H85" s="203" t="str">
        <f>IFERROR(IF(INDEX('Coverage Indicators - Section D'!H$10:H$41,MATCH('Print View'!$A85,'Coverage Indicators - Section D'!$A$10:$A$41,0))&lt;&gt;0,INDEX('Coverage Indicators - Section D'!H$10:H$41,MATCH('Print View'!$A85,'Coverage Indicators - Section D'!$A$10:$A$41,0)),""),"")</f>
        <v>2016</v>
      </c>
      <c r="I85" s="203" t="str">
        <f>IFERROR(IF(INDEX('Coverage Indicators - Section D'!P$10:P$41,MATCH('Print View'!$A85,'Coverage Indicators - Section D'!$A$10:$A$41,0))&lt;&gt;0,INDEX('Coverage Indicators - Section D'!P$10:P$41,MATCH('Print View'!$A85,'Coverage Indicators - Section D'!$A$10:$A$41,0)),""),"")</f>
        <v>NTC data 2016</v>
      </c>
      <c r="J85" s="203" t="str">
        <f>IFERROR(IF(INDEX('Coverage Indicators - Section D'!Q$10:Q$41,MATCH('Print View'!$A85,'Coverage Indicators - Section D'!$A$10:$A$41,0))&lt;&gt;0,INDEX('Coverage Indicators - Section D'!Q$10:Q$41,MATCH('Print View'!$A85,'Coverage Indicators - Section D'!$A$10:$A$41,0)),""),"")</f>
        <v/>
      </c>
      <c r="K85" s="203" t="str">
        <f>IFERROR(IF(INDEX('Coverage Indicators - Section D'!R$10:R$41,MATCH('Print View'!$A85,'Coverage Indicators - Section D'!$A$10:$A$41,0))&lt;&gt;0,INDEX('Coverage Indicators - Section D'!R$10:R$41,MATCH('Print View'!$A85,'Coverage Indicators - Section D'!$A$10:$A$41,0)),""),"")</f>
        <v/>
      </c>
      <c r="L85" s="203" t="str">
        <f>IFERROR(IF(INDEX('Coverage Indicators - Section D'!S$10:S$41,MATCH('Print View'!$A85,'Coverage Indicators - Section D'!$A$10:$A$41,0))&lt;&gt;0,INDEX('Coverage Indicators - Section D'!S$10:S$41,MATCH('Print View'!$A85,'Coverage Indicators - Section D'!$A$10:$A$41,0)),""),"")</f>
        <v>Ministry of Health of the Lao People's Democratic Republic</v>
      </c>
      <c r="M85" s="203" t="str">
        <f>IFERROR(IF(INDEX('Coverage Indicators - Section D'!T$10:T$41,MATCH('Print View'!$A85,'Coverage Indicators - Section D'!$A$10:$A$41,0))&lt;&gt;0,INDEX('Coverage Indicators - Section D'!T$10:T$41,MATCH('Print View'!$A85,'Coverage Indicators - Section D'!$A$10:$A$41,0)),""),"")</f>
        <v>Lao (Peoples Democratic Republic)</v>
      </c>
      <c r="N85" s="203" t="str">
        <f>IFERROR(IF(INDEX('Coverage Indicators - Section D'!U$10:U$41,MATCH('Print View'!$A85,'Coverage Indicators - Section D'!$A$10:$A$41,0))&lt;&gt;0,INDEX('Coverage Indicators - Section D'!U$10:U$41,MATCH('Print View'!$A85,'Coverage Indicators - Section D'!$A$10:$A$41,0)),""),"")</f>
        <v>National</v>
      </c>
      <c r="O85" s="203" t="str">
        <f>IFERROR(IF(INDEX('Coverage Indicators - Section D'!V$10:V$41,MATCH('Print View'!$A85,'Coverage Indicators - Section D'!$A$10:$A$41,0))&lt;&gt;0,INDEX('Coverage Indicators - Section D'!V$10:V$41,MATCH('Print View'!$A85,'Coverage Indicators - Section D'!$A$10:$A$41,0)),""),"")</f>
        <v>N-Non-cumulative</v>
      </c>
      <c r="P85" s="240" t="str">
        <f t="array" ref="P85">IFERROR(IF(INDEX('Coverage Indicators - Section D'!E$45:E$166,MATCH('Print View'!$A85&amp;'Print View'!$Q$77,'Coverage Indicators - Section D'!$B$45:$B$166&amp;'Coverage Indicators - Section D'!$J$45:$J$166,0))&lt;&gt;0,INDEX('Coverage Indicators - Section D'!E$45:E$166,MATCH('Print View'!$A85&amp;'Print View'!$Q$77,'Coverage Indicators - Section D'!$B$45:$B$166&amp;'Coverage Indicators - Section D'!$J$45:$J$166,0)),""),"")</f>
        <v/>
      </c>
      <c r="Q85" s="241" t="str">
        <f t="array" ref="Q85">IFERROR(IF(INDEX('Coverage Indicators - Section D'!F$45:F$166,MATCH('Print View'!$A85&amp;'Print View'!$Q$77,'Coverage Indicators - Section D'!$B$45:$B$166&amp;'Coverage Indicators - Section D'!$J$45:$J$166,0))&lt;&gt;0,INDEX('Coverage Indicators - Section D'!F$45:F$166,MATCH('Print View'!$A85&amp;'Print View'!$Q$77,'Coverage Indicators - Section D'!$B$45:$B$166&amp;'Coverage Indicators - Section D'!$J$45:$J$166,0)),""),"")</f>
        <v/>
      </c>
      <c r="R85" s="254" t="str">
        <f t="array" ref="R85">IFERROR(IF(INDEX('Coverage Indicators - Section D'!G$45:G$166,MATCH('Print View'!$A85&amp;'Print View'!$Q$77,'Coverage Indicators - Section D'!$B$45:$B$166&amp;'Coverage Indicators - Section D'!$J$45:$J$166,0))&lt;&gt;0,INDEX('Coverage Indicators - Section D'!G$45:G$166,MATCH('Print View'!$A85&amp;'Print View'!$Q$77,'Coverage Indicators - Section D'!$B$45:$B$166&amp;'Coverage Indicators - Section D'!$J$45:$J$166,0)),""),"")</f>
        <v/>
      </c>
      <c r="S85" s="231" t="str">
        <f t="array" ref="S85">IFERROR(IF(INDEX('Coverage Indicators - Section D'!H$45:H$166,MATCH('Print View'!$A85&amp;'Print View'!$Q$77,'Coverage Indicators - Section D'!$B$45:$B$166&amp;'Coverage Indicators - Section D'!$J$45:$J$166,0))&lt;&gt;0,INDEX('Coverage Indicators - Section D'!H$45:H$166,MATCH('Print View'!$A85&amp;'Print View'!$Q$77,'Coverage Indicators - Section D'!$B$45:$B$166&amp;'Coverage Indicators - Section D'!$J$45:$J$166,0)),""),"")</f>
        <v/>
      </c>
      <c r="T85" s="245" t="str">
        <f t="array" ref="T85">IFERROR(IF(INDEX('Coverage Indicators - Section D'!E$45:E$166,MATCH('Print View'!$A85&amp;'Print View'!$U$77,'Coverage Indicators - Section D'!$B$45:$B$166&amp;'Coverage Indicators - Section D'!$J$45:$J$166,0))&lt;&gt;0,INDEX('Coverage Indicators - Section D'!E$45:E$166,MATCH('Print View'!$A85&amp;'Print View'!$U$77,'Coverage Indicators - Section D'!$B$45:$B$166&amp;'Coverage Indicators - Section D'!$J$45:$J$166,0)),""),"")</f>
        <v/>
      </c>
      <c r="U85" s="241" t="str">
        <f t="array" ref="U85">IFERROR(IF(INDEX('Coverage Indicators - Section D'!F$45:F$166,MATCH('Print View'!$A85&amp;'Print View'!$U$77,'Coverage Indicators - Section D'!$B$45:$B$166&amp;'Coverage Indicators - Section D'!$J$45:$J$166,0))&lt;&gt;0,INDEX('Coverage Indicators - Section D'!F$45:F$166,MATCH('Print View'!$A85&amp;'Print View'!$U$77,'Coverage Indicators - Section D'!$B$45:$B$166&amp;'Coverage Indicators - Section D'!$J$45:$J$166,0)),""),"")</f>
        <v/>
      </c>
      <c r="V85" s="254" t="str">
        <f t="array" ref="V85">IFERROR(IF(INDEX('Coverage Indicators - Section D'!G$45:G$166,MATCH('Print View'!$A85&amp;'Print View'!$U$77,'Coverage Indicators - Section D'!$B$45:$B$166&amp;'Coverage Indicators - Section D'!$J$45:$J$166,0))&lt;&gt;0,INDEX('Coverage Indicators - Section D'!G$45:G$166,MATCH('Print View'!$A85&amp;'Print View'!$U$77,'Coverage Indicators - Section D'!$B$45:$B$166&amp;'Coverage Indicators - Section D'!$J$45:$J$166,0)),""),"")</f>
        <v/>
      </c>
      <c r="W85" s="231" t="str">
        <f t="array" ref="W85">IFERROR(IF(INDEX('Coverage Indicators - Section D'!H$45:H$166,MATCH('Print View'!$A85&amp;'Print View'!$U$77,'Coverage Indicators - Section D'!$B$45:$B$166&amp;'Coverage Indicators - Section D'!$J$45:$J$166,0))&lt;&gt;0,INDEX('Coverage Indicators - Section D'!H$45:H$166,MATCH('Print View'!$A85&amp;'Print View'!$U$77,'Coverage Indicators - Section D'!$B$45:$B$166&amp;'Coverage Indicators - Section D'!$J$45:$J$166,0)),""),"")</f>
        <v/>
      </c>
      <c r="X85" s="247" t="str">
        <f t="array" ref="X85">IFERROR(IF(INDEX('Coverage Indicators - Section D'!E$45:E$166,MATCH('Print View'!$A85&amp;'Print View'!$Y$77,'Coverage Indicators - Section D'!$B$45:$B$166&amp;'Coverage Indicators - Section D'!$J$45:$J$166,0))&lt;&gt;0,INDEX('Coverage Indicators - Section D'!E$45:E$166,MATCH('Print View'!$A85&amp;'Print View'!$Y$77,'Coverage Indicators - Section D'!$B$45:$B$166&amp;'Coverage Indicators - Section D'!$J$45:$J$166,0)),""),"")</f>
        <v/>
      </c>
      <c r="Y85" s="248" t="str">
        <f t="array" ref="Y85">IFERROR(IF(INDEX('Coverage Indicators - Section D'!F$45:F$166,MATCH('Print View'!$A85&amp;'Print View'!$Y$77,'Coverage Indicators - Section D'!$B$45:$B$166&amp;'Coverage Indicators - Section D'!$J$45:$J$166,0))&lt;&gt;0,INDEX('Coverage Indicators - Section D'!F$45:F$166,MATCH('Print View'!$A85&amp;'Print View'!$Y$77,'Coverage Indicators - Section D'!$B$45:$B$166&amp;'Coverage Indicators - Section D'!$J$45:$J$166,0)),""),"")</f>
        <v/>
      </c>
      <c r="Z85" s="256" t="str">
        <f t="array" ref="Z85">IFERROR(IF(INDEX('Coverage Indicators - Section D'!G$45:G$166,MATCH('Print View'!$A85&amp;'Print View'!$Y$77,'Coverage Indicators - Section D'!$B$45:$B$166&amp;'Coverage Indicators - Section D'!$J$45:$J$166,0))&lt;&gt;0,INDEX('Coverage Indicators - Section D'!G$45:G$166,MATCH('Print View'!$A85&amp;'Print View'!$Y$77,'Coverage Indicators - Section D'!$B$45:$B$166&amp;'Coverage Indicators - Section D'!$J$45:$J$166,0)),""),"")</f>
        <v/>
      </c>
      <c r="AA85" s="180" t="str">
        <f t="array" ref="AA85">IFERROR(IF(INDEX('Coverage Indicators - Section D'!H$45:H$166,MATCH('Print View'!$A85&amp;'Print View'!$Y$77,'Coverage Indicators - Section D'!$B$45:$B$166&amp;'Coverage Indicators - Section D'!$J$45:$J$166,0))&lt;&gt;0,INDEX('Coverage Indicators - Section D'!H$45:H$166,MATCH('Print View'!$A85&amp;'Print View'!$Y$77,'Coverage Indicators - Section D'!$B$45:$B$166&amp;'Coverage Indicators - Section D'!$J$45:$J$166,0)),""),"")</f>
        <v/>
      </c>
      <c r="AB85" s="247" t="str">
        <f t="array" ref="AB85">IFERROR(IF(INDEX('Coverage Indicators - Section D'!E$45:E$166,MATCH('Print View'!$A85&amp;'Print View'!$AC$77,'Coverage Indicators - Section D'!$B$45:$B$166&amp;'Coverage Indicators - Section D'!$J$45:$J$166,0))&lt;&gt;0,INDEX('Coverage Indicators - Section D'!E$45:E$166,MATCH('Print View'!$A85&amp;'Print View'!$AC$77,'Coverage Indicators - Section D'!$B$45:$B$166&amp;'Coverage Indicators - Section D'!$J$45:$J$166,0)),""),"")</f>
        <v/>
      </c>
      <c r="AC85" s="248" t="str">
        <f t="array" ref="AC85">IFERROR(IF(INDEX('Coverage Indicators - Section D'!F$45:F$166,MATCH('Print View'!$A85&amp;'Print View'!$AC$77,'Coverage Indicators - Section D'!$B$45:$B$166&amp;'Coverage Indicators - Section D'!$J$45:$J$166,0))&lt;&gt;0,INDEX('Coverage Indicators - Section D'!F$45:F$166,MATCH('Print View'!$A85&amp;'Print View'!$AC$77,'Coverage Indicators - Section D'!$B$45:$B$166&amp;'Coverage Indicators - Section D'!$J$45:$J$166,0)),""),"")</f>
        <v/>
      </c>
      <c r="AD85" s="256" t="str">
        <f t="array" ref="AD85">IFERROR(IF(INDEX('Coverage Indicators - Section D'!G$45:G$166,MATCH('Print View'!$A85&amp;'Print View'!$AC$77,'Coverage Indicators - Section D'!$B$45:$B$166&amp;'Coverage Indicators - Section D'!$J$45:$J$166,0))&lt;&gt;0,INDEX('Coverage Indicators - Section D'!G$45:G$166,MATCH('Print View'!$A85&amp;'Print View'!$AC$77,'Coverage Indicators - Section D'!$B$45:$B$166&amp;'Coverage Indicators - Section D'!$J$45:$J$166,0)),""),"")</f>
        <v/>
      </c>
      <c r="AE85" s="180" t="str">
        <f t="array" ref="AE85">IFERROR(IF(INDEX('Coverage Indicators - Section D'!H$45:H$166,MATCH('Print View'!$A85&amp;'Print View'!$AC$77,'Coverage Indicators - Section D'!$B$45:$B$166&amp;'Coverage Indicators - Section D'!$J$45:$J$166,0))&lt;&gt;0,INDEX('Coverage Indicators - Section D'!H$45:H$166,MATCH('Print View'!$A85&amp;'Print View'!$AC$77,'Coverage Indicators - Section D'!$B$45:$B$166&amp;'Coverage Indicators - Section D'!$J$45:$J$166,0)),""),"")</f>
        <v/>
      </c>
      <c r="AF85" s="247" t="str">
        <f t="array" ref="AF85">IFERROR(IF(INDEX('Coverage Indicators - Section D'!E$45:E$166,MATCH('Print View'!$A85&amp;'Print View'!$AG$77,'Coverage Indicators - Section D'!$B$45:$B$166&amp;'Coverage Indicators - Section D'!$J$45:$J$166,0))&lt;&gt;0,INDEX('Coverage Indicators - Section D'!E$45:E$166,MATCH('Print View'!$A85&amp;'Print View'!$AG$77,'Coverage Indicators - Section D'!$B$45:$B$166&amp;'Coverage Indicators - Section D'!$J$45:$J$166,0)),""),"")</f>
        <v/>
      </c>
      <c r="AG85" s="248" t="str">
        <f t="array" ref="AG85">IFERROR(IF(INDEX('Coverage Indicators - Section D'!F$45:F$166,MATCH('Print View'!$A85&amp;'Print View'!$AG$77,'Coverage Indicators - Section D'!$B$45:$B$166&amp;'Coverage Indicators - Section D'!$J$45:$J$166,0))&lt;&gt;0,INDEX('Coverage Indicators - Section D'!F$45:F$166,MATCH('Print View'!$A85&amp;'Print View'!$AG$77,'Coverage Indicators - Section D'!$B$45:$B$166&amp;'Coverage Indicators - Section D'!$J$45:$J$166,0)),""),"")</f>
        <v/>
      </c>
      <c r="AH85" s="260" t="str">
        <f t="array" ref="AH85">IFERROR(IF(INDEX('Coverage Indicators - Section D'!G$45:G$166,MATCH('Print View'!$A85&amp;'Print View'!$AG$77,'Coverage Indicators - Section D'!$B$45:$B$166&amp;'Coverage Indicators - Section D'!$J$45:$J$166,0))&lt;&gt;0,INDEX('Coverage Indicators - Section D'!G$45:G$166,MATCH('Print View'!$A85&amp;'Print View'!$AG$77,'Coverage Indicators - Section D'!$B$45:$B$166&amp;'Coverage Indicators - Section D'!$J$45:$J$166,0)),""),"")</f>
        <v/>
      </c>
      <c r="AI85" s="180" t="str">
        <f t="array" ref="AI85">IFERROR(IF(INDEX('Coverage Indicators - Section D'!H$45:H$166,MATCH('Print View'!$A85&amp;'Print View'!$AG$77,'Coverage Indicators - Section D'!$B$45:$B$166&amp;'Coverage Indicators - Section D'!$J$45:$J$166,0))&lt;&gt;0,INDEX('Coverage Indicators - Section D'!H$45:H$166,MATCH('Print View'!$A85&amp;'Print View'!$AG$77,'Coverage Indicators - Section D'!$B$45:$B$166&amp;'Coverage Indicators - Section D'!$J$45:$J$166,0)),""),"")</f>
        <v/>
      </c>
      <c r="AJ85" s="235" t="str">
        <f>IFERROR(IF(INDEX('Coverage Indicators - Section D'!W$10:W$41,MATCH('Print View'!$A85,'Coverage Indicators - Section D'!$A$10:$A$41,0))&lt;&gt;0,INDEX('Coverage Indicators - Section D'!W$10:W$41,MATCH('Print View'!$A85,'Coverage Indicators - Section D'!$A$10:$A$41,0)),""),"")</f>
        <v/>
      </c>
      <c r="AK85" s="292"/>
      <c r="AL85" s="292"/>
      <c r="AM85" s="292"/>
      <c r="AN85" s="292"/>
      <c r="AO85" s="292"/>
      <c r="AP85" s="292"/>
      <c r="AQ85" s="292"/>
      <c r="AR85" s="292"/>
    </row>
    <row r="86" spans="1:44" s="293" customFormat="1" ht="409" x14ac:dyDescent="0.2">
      <c r="A86" s="213">
        <v>7</v>
      </c>
      <c r="B86" s="202" t="str">
        <f>IFERROR(IF(INDEX('Coverage Indicators - Section D'!B$10:B$41,MATCH('Print View'!$A86,'Coverage Indicators - Section D'!$A$10:$A$41,0))&lt;&gt;0,INDEX('Coverage Indicators - Section D'!B$10:B$41,MATCH('Print View'!$A86,'Coverage Indicators - Section D'!$A$10:$A$41,0)),""),"")</f>
        <v>TB care and prevention</v>
      </c>
      <c r="C86" s="202" t="str">
        <f>IFERROR(IF(INDEX('Coverage Indicators - Section D'!C$10:C$41,MATCH('Print View'!$A86,'Coverage Indicators - Section D'!$A$10:$A$41,0))&lt;&gt;0,INDEX('Coverage Indicators - Section D'!C$10:C$41,MATCH('Print View'!$A86,'Coverage Indicators - Section D'!$A$10:$A$41,0)),""),"")</f>
        <v>TCP-6b: Number of TB cases (all forms) notified among key affected populations/ high risk groups (other than prisoners)</v>
      </c>
      <c r="D86" s="202" t="str">
        <f>IFERROR(IF(INDEX('Coverage Indicators - Section D'!D$10:D$41,MATCH('Print View'!$A86,'Coverage Indicators - Section D'!$A$10:$A$41,0))&lt;&gt;0,INDEX('Coverage Indicators - Section D'!D$10:D$41,MATCH('Print View'!$A86,'Coverage Indicators - Section D'!$A$10:$A$41,0)),""),"")</f>
        <v/>
      </c>
      <c r="E86" s="202">
        <f>IFERROR(IF(INDEX('Coverage Indicators - Section D'!E$10:E$41,MATCH('Print View'!$A86,'Coverage Indicators - Section D'!$A$10:$A$41,0))&lt;&gt;0,INDEX('Coverage Indicators - Section D'!E$10:E$41,MATCH('Print View'!$A86,'Coverage Indicators - Section D'!$A$10:$A$41,0)),""),"")</f>
        <v>302</v>
      </c>
      <c r="F86" s="202">
        <f>IFERROR(IF(INDEX('Coverage Indicators - Section D'!F$10:F$41,MATCH('Print View'!$A86,'Coverage Indicators - Section D'!$A$10:$A$41,0))&lt;&gt;0,INDEX('Coverage Indicators - Section D'!F$10:F$41,MATCH('Print View'!$A86,'Coverage Indicators - Section D'!$A$10:$A$41,0)),""),"")</f>
        <v>4967</v>
      </c>
      <c r="G86" s="202">
        <f>IFERROR(IF(INDEX('Coverage Indicators - Section D'!G$10:G$41,MATCH('Print View'!$A86,'Coverage Indicators - Section D'!$A$10:$A$41,0))&lt;&gt;0,INDEX('Coverage Indicators - Section D'!G$10:G$41,MATCH('Print View'!$A86,'Coverage Indicators - Section D'!$A$10:$A$41,0)),""),"")</f>
        <v>6.0801288504127244</v>
      </c>
      <c r="H86" s="202" t="str">
        <f>IFERROR(IF(INDEX('Coverage Indicators - Section D'!H$10:H$41,MATCH('Print View'!$A86,'Coverage Indicators - Section D'!$A$10:$A$41,0))&lt;&gt;0,INDEX('Coverage Indicators - Section D'!H$10:H$41,MATCH('Print View'!$A86,'Coverage Indicators - Section D'!$A$10:$A$41,0)),""),"")</f>
        <v>2016</v>
      </c>
      <c r="I86" s="202" t="str">
        <f>IFERROR(IF(INDEX('Coverage Indicators - Section D'!P$10:P$41,MATCH('Print View'!$A86,'Coverage Indicators - Section D'!$A$10:$A$41,0))&lt;&gt;0,INDEX('Coverage Indicators - Section D'!P$10:P$41,MATCH('Print View'!$A86,'Coverage Indicators - Section D'!$A$10:$A$41,0)),""),"")</f>
        <v>NTC data 2016</v>
      </c>
      <c r="J86" s="202" t="str">
        <f>IFERROR(IF(INDEX('Coverage Indicators - Section D'!Q$10:Q$41,MATCH('Print View'!$A86,'Coverage Indicators - Section D'!$A$10:$A$41,0))&lt;&gt;0,INDEX('Coverage Indicators - Section D'!Q$10:Q$41,MATCH('Print View'!$A86,'Coverage Indicators - Section D'!$A$10:$A$41,0)),""),"")</f>
        <v>Target / Risk population group,Age</v>
      </c>
      <c r="K86" s="202" t="str">
        <f>IFERROR(IF(INDEX('Coverage Indicators - Section D'!R$10:R$41,MATCH('Print View'!$A86,'Coverage Indicators - Section D'!$A$10:$A$41,0))&lt;&gt;0,INDEX('Coverage Indicators - Section D'!R$10:R$41,MATCH('Print View'!$A86,'Coverage Indicators - Section D'!$A$10:$A$41,0)),""),"")</f>
        <v>TCP-1(M): Number of notified cases of all forms of TB-(i.e. bacteriologically confirmed + clinically diagnosed), includes new and relapse cases</v>
      </c>
      <c r="L86" s="202" t="str">
        <f>IFERROR(IF(INDEX('Coverage Indicators - Section D'!S$10:S$41,MATCH('Print View'!$A86,'Coverage Indicators - Section D'!$A$10:$A$41,0))&lt;&gt;0,INDEX('Coverage Indicators - Section D'!S$10:S$41,MATCH('Print View'!$A86,'Coverage Indicators - Section D'!$A$10:$A$41,0)),""),"")</f>
        <v>Ministry of Health of the Lao People's Democratic Republic</v>
      </c>
      <c r="M86" s="202" t="str">
        <f>IFERROR(IF(INDEX('Coverage Indicators - Section D'!T$10:T$41,MATCH('Print View'!$A86,'Coverage Indicators - Section D'!$A$10:$A$41,0))&lt;&gt;0,INDEX('Coverage Indicators - Section D'!T$10:T$41,MATCH('Print View'!$A86,'Coverage Indicators - Section D'!$A$10:$A$41,0)),""),"")</f>
        <v>Lao (Peoples Democratic Republic)</v>
      </c>
      <c r="N86" s="202" t="str">
        <f>IFERROR(IF(INDEX('Coverage Indicators - Section D'!U$10:U$41,MATCH('Print View'!$A86,'Coverage Indicators - Section D'!$A$10:$A$41,0))&lt;&gt;0,INDEX('Coverage Indicators - Section D'!U$10:U$41,MATCH('Print View'!$A86,'Coverage Indicators - Section D'!$A$10:$A$41,0)),""),"")</f>
        <v>National</v>
      </c>
      <c r="O86" s="202" t="str">
        <f>IFERROR(IF(INDEX('Coverage Indicators - Section D'!V$10:V$41,MATCH('Print View'!$A86,'Coverage Indicators - Section D'!$A$10:$A$41,0))&lt;&gt;0,INDEX('Coverage Indicators - Section D'!V$10:V$41,MATCH('Print View'!$A86,'Coverage Indicators - Section D'!$A$10:$A$41,0)),""),"")</f>
        <v>N-Non-cumulative</v>
      </c>
      <c r="P86" s="238">
        <f t="array" ref="P86">IFERROR(IF(INDEX('Coverage Indicators - Section D'!E$45:E$166,MATCH('Print View'!$A86&amp;'Print View'!$Q$77,'Coverage Indicators - Section D'!$B$45:$B$166&amp;'Coverage Indicators - Section D'!$J$45:$J$166,0))&lt;&gt;0,INDEX('Coverage Indicators - Section D'!E$45:E$166,MATCH('Print View'!$A86&amp;'Print View'!$Q$77,'Coverage Indicators - Section D'!$B$45:$B$166&amp;'Coverage Indicators - Section D'!$J$45:$J$166,0)),""),"")</f>
        <v>450</v>
      </c>
      <c r="Q86" s="239">
        <f t="array" ref="Q86">IFERROR(IF(INDEX('Coverage Indicators - Section D'!F$45:F$166,MATCH('Print View'!$A86&amp;'Print View'!$Q$77,'Coverage Indicators - Section D'!$B$45:$B$166&amp;'Coverage Indicators - Section D'!$J$45:$J$166,0))&lt;&gt;0,INDEX('Coverage Indicators - Section D'!F$45:F$166,MATCH('Print View'!$A86&amp;'Print View'!$Q$77,'Coverage Indicators - Section D'!$B$45:$B$166&amp;'Coverage Indicators - Section D'!$J$45:$J$166,0)),""),"")</f>
        <v>500</v>
      </c>
      <c r="R86" s="253">
        <f t="array" ref="R86">IFERROR(IF(INDEX('Coverage Indicators - Section D'!G$45:G$166,MATCH('Print View'!$A86&amp;'Print View'!$Q$77,'Coverage Indicators - Section D'!$B$45:$B$166&amp;'Coverage Indicators - Section D'!$J$45:$J$166,0))&lt;&gt;0,INDEX('Coverage Indicators - Section D'!G$45:G$166,MATCH('Print View'!$A86&amp;'Print View'!$Q$77,'Coverage Indicators - Section D'!$B$45:$B$166&amp;'Coverage Indicators - Section D'!$J$45:$J$166,0)),""),"")</f>
        <v>90</v>
      </c>
      <c r="S86" s="174" t="str">
        <f t="array" ref="S86">IFERROR(IF(INDEX('Coverage Indicators - Section D'!H$45:H$166,MATCH('Print View'!$A86&amp;'Print View'!$Q$77,'Coverage Indicators - Section D'!$B$45:$B$166&amp;'Coverage Indicators - Section D'!$J$45:$J$166,0))&lt;&gt;0,INDEX('Coverage Indicators - Section D'!H$45:H$166,MATCH('Print View'!$A86&amp;'Print View'!$Q$77,'Coverage Indicators - Section D'!$B$45:$B$166&amp;'Coverage Indicators - Section D'!$J$45:$J$166,0)),""),"")</f>
        <v/>
      </c>
      <c r="T86" s="244">
        <f t="array" ref="T86">IFERROR(IF(INDEX('Coverage Indicators - Section D'!E$45:E$166,MATCH('Print View'!$A86&amp;'Print View'!$U$77,'Coverage Indicators - Section D'!$B$45:$B$166&amp;'Coverage Indicators - Section D'!$J$45:$J$166,0))&lt;&gt;0,INDEX('Coverage Indicators - Section D'!E$45:E$166,MATCH('Print View'!$A86&amp;'Print View'!$U$77,'Coverage Indicators - Section D'!$B$45:$B$166&amp;'Coverage Indicators - Section D'!$J$45:$J$166,0)),""),"")</f>
        <v>675</v>
      </c>
      <c r="U86" s="239">
        <f t="array" ref="U86">IFERROR(IF(INDEX('Coverage Indicators - Section D'!F$45:F$166,MATCH('Print View'!$A86&amp;'Print View'!$U$77,'Coverage Indicators - Section D'!$B$45:$B$166&amp;'Coverage Indicators - Section D'!$J$45:$J$166,0))&lt;&gt;0,INDEX('Coverage Indicators - Section D'!F$45:F$166,MATCH('Print View'!$A86&amp;'Print View'!$U$77,'Coverage Indicators - Section D'!$B$45:$B$166&amp;'Coverage Indicators - Section D'!$J$45:$J$166,0)),""),"")</f>
        <v>750</v>
      </c>
      <c r="V86" s="253">
        <f t="array" ref="V86">IFERROR(IF(INDEX('Coverage Indicators - Section D'!G$45:G$166,MATCH('Print View'!$A86&amp;'Print View'!$U$77,'Coverage Indicators - Section D'!$B$45:$B$166&amp;'Coverage Indicators - Section D'!$J$45:$J$166,0))&lt;&gt;0,INDEX('Coverage Indicators - Section D'!G$45:G$166,MATCH('Print View'!$A86&amp;'Print View'!$U$77,'Coverage Indicators - Section D'!$B$45:$B$166&amp;'Coverage Indicators - Section D'!$J$45:$J$166,0)),""),"")</f>
        <v>90</v>
      </c>
      <c r="W86" s="174" t="str">
        <f t="array" ref="W86">IFERROR(IF(INDEX('Coverage Indicators - Section D'!H$45:H$166,MATCH('Print View'!$A86&amp;'Print View'!$U$77,'Coverage Indicators - Section D'!$B$45:$B$166&amp;'Coverage Indicators - Section D'!$J$45:$J$166,0))&lt;&gt;0,INDEX('Coverage Indicators - Section D'!H$45:H$166,MATCH('Print View'!$A86&amp;'Print View'!$U$77,'Coverage Indicators - Section D'!$B$45:$B$166&amp;'Coverage Indicators - Section D'!$J$45:$J$166,0)),""),"")</f>
        <v/>
      </c>
      <c r="X86" s="249">
        <f t="array" ref="X86">IFERROR(IF(INDEX('Coverage Indicators - Section D'!E$45:E$166,MATCH('Print View'!$A86&amp;'Print View'!$Y$77,'Coverage Indicators - Section D'!$B$45:$B$166&amp;'Coverage Indicators - Section D'!$J$45:$J$166,0))&lt;&gt;0,INDEX('Coverage Indicators - Section D'!E$45:E$166,MATCH('Print View'!$A86&amp;'Print View'!$Y$77,'Coverage Indicators - Section D'!$B$45:$B$166&amp;'Coverage Indicators - Section D'!$J$45:$J$166,0)),""),"")</f>
        <v>900</v>
      </c>
      <c r="Y86" s="250">
        <f t="array" ref="Y86">IFERROR(IF(INDEX('Coverage Indicators - Section D'!F$45:F$166,MATCH('Print View'!$A86&amp;'Print View'!$Y$77,'Coverage Indicators - Section D'!$B$45:$B$166&amp;'Coverage Indicators - Section D'!$J$45:$J$166,0))&lt;&gt;0,INDEX('Coverage Indicators - Section D'!F$45:F$166,MATCH('Print View'!$A86&amp;'Print View'!$Y$77,'Coverage Indicators - Section D'!$B$45:$B$166&amp;'Coverage Indicators - Section D'!$J$45:$J$166,0)),""),"")</f>
        <v>1000</v>
      </c>
      <c r="Z86" s="257">
        <f t="array" ref="Z86">IFERROR(IF(INDEX('Coverage Indicators - Section D'!G$45:G$166,MATCH('Print View'!$A86&amp;'Print View'!$Y$77,'Coverage Indicators - Section D'!$B$45:$B$166&amp;'Coverage Indicators - Section D'!$J$45:$J$166,0))&lt;&gt;0,INDEX('Coverage Indicators - Section D'!G$45:G$166,MATCH('Print View'!$A86&amp;'Print View'!$Y$77,'Coverage Indicators - Section D'!$B$45:$B$166&amp;'Coverage Indicators - Section D'!$J$45:$J$166,0)),""),"")</f>
        <v>90</v>
      </c>
      <c r="AA86" s="185" t="str">
        <f t="array" ref="AA86">IFERROR(IF(INDEX('Coverage Indicators - Section D'!H$45:H$166,MATCH('Print View'!$A86&amp;'Print View'!$Y$77,'Coverage Indicators - Section D'!$B$45:$B$166&amp;'Coverage Indicators - Section D'!$J$45:$J$166,0))&lt;&gt;0,INDEX('Coverage Indicators - Section D'!H$45:H$166,MATCH('Print View'!$A86&amp;'Print View'!$Y$77,'Coverage Indicators - Section D'!$B$45:$B$166&amp;'Coverage Indicators - Section D'!$J$45:$J$166,0)),""),"")</f>
        <v/>
      </c>
      <c r="AB86" s="249" t="str">
        <f t="array" ref="AB86">IFERROR(IF(INDEX('Coverage Indicators - Section D'!E$45:E$166,MATCH('Print View'!$A86&amp;'Print View'!$AC$77,'Coverage Indicators - Section D'!$B$45:$B$166&amp;'Coverage Indicators - Section D'!$J$45:$J$166,0))&lt;&gt;0,INDEX('Coverage Indicators - Section D'!E$45:E$166,MATCH('Print View'!$A86&amp;'Print View'!$AC$77,'Coverage Indicators - Section D'!$B$45:$B$166&amp;'Coverage Indicators - Section D'!$J$45:$J$166,0)),""),"")</f>
        <v/>
      </c>
      <c r="AC86" s="250" t="str">
        <f t="array" ref="AC86">IFERROR(IF(INDEX('Coverage Indicators - Section D'!F$45:F$166,MATCH('Print View'!$A86&amp;'Print View'!$AC$77,'Coverage Indicators - Section D'!$B$45:$B$166&amp;'Coverage Indicators - Section D'!$J$45:$J$166,0))&lt;&gt;0,INDEX('Coverage Indicators - Section D'!F$45:F$166,MATCH('Print View'!$A86&amp;'Print View'!$AC$77,'Coverage Indicators - Section D'!$B$45:$B$166&amp;'Coverage Indicators - Section D'!$J$45:$J$166,0)),""),"")</f>
        <v/>
      </c>
      <c r="AD86" s="257" t="str">
        <f t="array" ref="AD86">IFERROR(IF(INDEX('Coverage Indicators - Section D'!G$45:G$166,MATCH('Print View'!$A86&amp;'Print View'!$AC$77,'Coverage Indicators - Section D'!$B$45:$B$166&amp;'Coverage Indicators - Section D'!$J$45:$J$166,0))&lt;&gt;0,INDEX('Coverage Indicators - Section D'!G$45:G$166,MATCH('Print View'!$A86&amp;'Print View'!$AC$77,'Coverage Indicators - Section D'!$B$45:$B$166&amp;'Coverage Indicators - Section D'!$J$45:$J$166,0)),""),"")</f>
        <v/>
      </c>
      <c r="AE86" s="185" t="str">
        <f t="array" ref="AE86">IFERROR(IF(INDEX('Coverage Indicators - Section D'!H$45:H$166,MATCH('Print View'!$A86&amp;'Print View'!$AC$77,'Coverage Indicators - Section D'!$B$45:$B$166&amp;'Coverage Indicators - Section D'!$J$45:$J$166,0))&lt;&gt;0,INDEX('Coverage Indicators - Section D'!H$45:H$166,MATCH('Print View'!$A86&amp;'Print View'!$AC$77,'Coverage Indicators - Section D'!$B$45:$B$166&amp;'Coverage Indicators - Section D'!$J$45:$J$166,0)),""),"")</f>
        <v/>
      </c>
      <c r="AF86" s="249" t="str">
        <f t="array" ref="AF86">IFERROR(IF(INDEX('Coverage Indicators - Section D'!E$45:E$166,MATCH('Print View'!$A86&amp;'Print View'!$AG$77,'Coverage Indicators - Section D'!$B$45:$B$166&amp;'Coverage Indicators - Section D'!$J$45:$J$166,0))&lt;&gt;0,INDEX('Coverage Indicators - Section D'!E$45:E$166,MATCH('Print View'!$A86&amp;'Print View'!$AG$77,'Coverage Indicators - Section D'!$B$45:$B$166&amp;'Coverage Indicators - Section D'!$J$45:$J$166,0)),""),"")</f>
        <v/>
      </c>
      <c r="AG86" s="250" t="str">
        <f t="array" ref="AG86">IFERROR(IF(INDEX('Coverage Indicators - Section D'!F$45:F$166,MATCH('Print View'!$A86&amp;'Print View'!$AG$77,'Coverage Indicators - Section D'!$B$45:$B$166&amp;'Coverage Indicators - Section D'!$J$45:$J$166,0))&lt;&gt;0,INDEX('Coverage Indicators - Section D'!F$45:F$166,MATCH('Print View'!$A86&amp;'Print View'!$AG$77,'Coverage Indicators - Section D'!$B$45:$B$166&amp;'Coverage Indicators - Section D'!$J$45:$J$166,0)),""),"")</f>
        <v/>
      </c>
      <c r="AH86" s="261" t="str">
        <f t="array" ref="AH86">IFERROR(IF(INDEX('Coverage Indicators - Section D'!G$45:G$166,MATCH('Print View'!$A86&amp;'Print View'!$AG$77,'Coverage Indicators - Section D'!$B$45:$B$166&amp;'Coverage Indicators - Section D'!$J$45:$J$166,0))&lt;&gt;0,INDEX('Coverage Indicators - Section D'!G$45:G$166,MATCH('Print View'!$A86&amp;'Print View'!$AG$77,'Coverage Indicators - Section D'!$B$45:$B$166&amp;'Coverage Indicators - Section D'!$J$45:$J$166,0)),""),"")</f>
        <v/>
      </c>
      <c r="AI86" s="185" t="str">
        <f t="array" ref="AI86">IFERROR(IF(INDEX('Coverage Indicators - Section D'!H$45:H$166,MATCH('Print View'!$A86&amp;'Print View'!$AG$77,'Coverage Indicators - Section D'!$B$45:$B$166&amp;'Coverage Indicators - Section D'!$J$45:$J$166,0))&lt;&gt;0,INDEX('Coverage Indicators - Section D'!H$45:H$166,MATCH('Print View'!$A86&amp;'Print View'!$AG$77,'Coverage Indicators - Section D'!$B$45:$B$166&amp;'Coverage Indicators - Section D'!$J$45:$J$166,0)),""),"")</f>
        <v/>
      </c>
      <c r="AJ86" s="234" t="str">
        <f>IFERROR(IF(INDEX('Coverage Indicators - Section D'!W$10:W$41,MATCH('Print View'!$A86,'Coverage Indicators - Section D'!$A$10:$A$41,0))&lt;&gt;0,INDEX('Coverage Indicators - Section D'!W$10:W$41,MATCH('Print View'!$A86,'Coverage Indicators - Section D'!$A$10:$A$41,0)),""),"")</f>
        <v/>
      </c>
      <c r="AK86" s="292"/>
      <c r="AL86" s="292"/>
      <c r="AM86" s="292"/>
      <c r="AN86" s="292"/>
      <c r="AO86" s="292"/>
      <c r="AP86" s="292"/>
      <c r="AQ86" s="292"/>
      <c r="AR86" s="292"/>
    </row>
    <row r="87" spans="1:44" s="293" customFormat="1" ht="409" x14ac:dyDescent="0.2">
      <c r="A87" s="177">
        <v>8</v>
      </c>
      <c r="B87" s="203" t="str">
        <f>IFERROR(IF(INDEX('Coverage Indicators - Section D'!B$10:B$41,MATCH('Print View'!$A87,'Coverage Indicators - Section D'!$A$10:$A$41,0))&lt;&gt;0,INDEX('Coverage Indicators - Section D'!B$10:B$41,MATCH('Print View'!$A87,'Coverage Indicators - Section D'!$A$10:$A$41,0)),""),"")</f>
        <v>TB care and prevention</v>
      </c>
      <c r="C87" s="203" t="str">
        <f>IFERROR(IF(INDEX('Coverage Indicators - Section D'!C$10:C$41,MATCH('Print View'!$A87,'Coverage Indicators - Section D'!$A$10:$A$41,0))&lt;&gt;0,INDEX('Coverage Indicators - Section D'!C$10:C$41,MATCH('Print View'!$A87,'Coverage Indicators - Section D'!$A$10:$A$41,0)),""),"")</f>
        <v>TCP-7a: Number of notified TB cases (all forms) contributed by non-national TB program providers – private/non-governmental facilities</v>
      </c>
      <c r="D87" s="203" t="str">
        <f>IFERROR(IF(INDEX('Coverage Indicators - Section D'!D$10:D$41,MATCH('Print View'!$A87,'Coverage Indicators - Section D'!$A$10:$A$41,0))&lt;&gt;0,INDEX('Coverage Indicators - Section D'!D$10:D$41,MATCH('Print View'!$A87,'Coverage Indicators - Section D'!$A$10:$A$41,0)),""),"")</f>
        <v/>
      </c>
      <c r="E87" s="203">
        <f>IFERROR(IF(INDEX('Coverage Indicators - Section D'!E$10:E$41,MATCH('Print View'!$A87,'Coverage Indicators - Section D'!$A$10:$A$41,0))&lt;&gt;0,INDEX('Coverage Indicators - Section D'!E$10:E$41,MATCH('Print View'!$A87,'Coverage Indicators - Section D'!$A$10:$A$41,0)),""),"")</f>
        <v>225</v>
      </c>
      <c r="F87" s="203">
        <f>IFERROR(IF(INDEX('Coverage Indicators - Section D'!F$10:F$41,MATCH('Print View'!$A87,'Coverage Indicators - Section D'!$A$10:$A$41,0))&lt;&gt;0,INDEX('Coverage Indicators - Section D'!F$10:F$41,MATCH('Print View'!$A87,'Coverage Indicators - Section D'!$A$10:$A$41,0)),""),"")</f>
        <v>4967</v>
      </c>
      <c r="G87" s="203">
        <f>IFERROR(IF(INDEX('Coverage Indicators - Section D'!G$10:G$41,MATCH('Print View'!$A87,'Coverage Indicators - Section D'!$A$10:$A$41,0))&lt;&gt;0,INDEX('Coverage Indicators - Section D'!G$10:G$41,MATCH('Print View'!$A87,'Coverage Indicators - Section D'!$A$10:$A$41,0)),""),"")</f>
        <v>4.5298973223273604</v>
      </c>
      <c r="H87" s="203" t="str">
        <f>IFERROR(IF(INDEX('Coverage Indicators - Section D'!H$10:H$41,MATCH('Print View'!$A87,'Coverage Indicators - Section D'!$A$10:$A$41,0))&lt;&gt;0,INDEX('Coverage Indicators - Section D'!H$10:H$41,MATCH('Print View'!$A87,'Coverage Indicators - Section D'!$A$10:$A$41,0)),""),"")</f>
        <v>2016</v>
      </c>
      <c r="I87" s="203" t="str">
        <f>IFERROR(IF(INDEX('Coverage Indicators - Section D'!P$10:P$41,MATCH('Print View'!$A87,'Coverage Indicators - Section D'!$A$10:$A$41,0))&lt;&gt;0,INDEX('Coverage Indicators - Section D'!P$10:P$41,MATCH('Print View'!$A87,'Coverage Indicators - Section D'!$A$10:$A$41,0)),""),"")</f>
        <v>NTC data 2016</v>
      </c>
      <c r="J87" s="203" t="str">
        <f>IFERROR(IF(INDEX('Coverage Indicators - Section D'!Q$10:Q$41,MATCH('Print View'!$A87,'Coverage Indicators - Section D'!$A$10:$A$41,0))&lt;&gt;0,INDEX('Coverage Indicators - Section D'!Q$10:Q$41,MATCH('Print View'!$A87,'Coverage Indicators - Section D'!$A$10:$A$41,0)),""),"")</f>
        <v/>
      </c>
      <c r="K87" s="203" t="str">
        <f>IFERROR(IF(INDEX('Coverage Indicators - Section D'!R$10:R$41,MATCH('Print View'!$A87,'Coverage Indicators - Section D'!$A$10:$A$41,0))&lt;&gt;0,INDEX('Coverage Indicators - Section D'!R$10:R$41,MATCH('Print View'!$A87,'Coverage Indicators - Section D'!$A$10:$A$41,0)),""),"")</f>
        <v>TCP-1(M): Number of notified cases of all forms of TB-(i.e. bacteriologically confirmed + clinically diagnosed), includes new and relapse cases</v>
      </c>
      <c r="L87" s="203" t="str">
        <f>IFERROR(IF(INDEX('Coverage Indicators - Section D'!S$10:S$41,MATCH('Print View'!$A87,'Coverage Indicators - Section D'!$A$10:$A$41,0))&lt;&gt;0,INDEX('Coverage Indicators - Section D'!S$10:S$41,MATCH('Print View'!$A87,'Coverage Indicators - Section D'!$A$10:$A$41,0)),""),"")</f>
        <v>Ministry of Health of the Lao People's Democratic Republic</v>
      </c>
      <c r="M87" s="203" t="str">
        <f>IFERROR(IF(INDEX('Coverage Indicators - Section D'!T$10:T$41,MATCH('Print View'!$A87,'Coverage Indicators - Section D'!$A$10:$A$41,0))&lt;&gt;0,INDEX('Coverage Indicators - Section D'!T$10:T$41,MATCH('Print View'!$A87,'Coverage Indicators - Section D'!$A$10:$A$41,0)),""),"")</f>
        <v>Lao (Peoples Democratic Republic)</v>
      </c>
      <c r="N87" s="203" t="str">
        <f>IFERROR(IF(INDEX('Coverage Indicators - Section D'!U$10:U$41,MATCH('Print View'!$A87,'Coverage Indicators - Section D'!$A$10:$A$41,0))&lt;&gt;0,INDEX('Coverage Indicators - Section D'!U$10:U$41,MATCH('Print View'!$A87,'Coverage Indicators - Section D'!$A$10:$A$41,0)),""),"")</f>
        <v>National</v>
      </c>
      <c r="O87" s="203" t="str">
        <f>IFERROR(IF(INDEX('Coverage Indicators - Section D'!V$10:V$41,MATCH('Print View'!$A87,'Coverage Indicators - Section D'!$A$10:$A$41,0))&lt;&gt;0,INDEX('Coverage Indicators - Section D'!V$10:V$41,MATCH('Print View'!$A87,'Coverage Indicators - Section D'!$A$10:$A$41,0)),""),"")</f>
        <v>N-Non-cumulative</v>
      </c>
      <c r="P87" s="240">
        <f t="array" ref="P87">IFERROR(IF(INDEX('Coverage Indicators - Section D'!E$45:E$166,MATCH('Print View'!$A87&amp;'Print View'!$Q$77,'Coverage Indicators - Section D'!$B$45:$B$166&amp;'Coverage Indicators - Section D'!$J$45:$J$166,0))&lt;&gt;0,INDEX('Coverage Indicators - Section D'!E$45:E$166,MATCH('Print View'!$A87&amp;'Print View'!$Q$77,'Coverage Indicators - Section D'!$B$45:$B$166&amp;'Coverage Indicators - Section D'!$J$45:$J$166,0)),""),"")</f>
        <v>315</v>
      </c>
      <c r="Q87" s="241">
        <f t="array" ref="Q87">IFERROR(IF(INDEX('Coverage Indicators - Section D'!F$45:F$166,MATCH('Print View'!$A87&amp;'Print View'!$Q$77,'Coverage Indicators - Section D'!$B$45:$B$166&amp;'Coverage Indicators - Section D'!$J$45:$J$166,0))&lt;&gt;0,INDEX('Coverage Indicators - Section D'!F$45:F$166,MATCH('Print View'!$A87&amp;'Print View'!$Q$77,'Coverage Indicators - Section D'!$B$45:$B$166&amp;'Coverage Indicators - Section D'!$J$45:$J$166,0)),""),"")</f>
        <v>350</v>
      </c>
      <c r="R87" s="254">
        <f t="array" ref="R87">IFERROR(IF(INDEX('Coverage Indicators - Section D'!G$45:G$166,MATCH('Print View'!$A87&amp;'Print View'!$Q$77,'Coverage Indicators - Section D'!$B$45:$B$166&amp;'Coverage Indicators - Section D'!$J$45:$J$166,0))&lt;&gt;0,INDEX('Coverage Indicators - Section D'!G$45:G$166,MATCH('Print View'!$A87&amp;'Print View'!$Q$77,'Coverage Indicators - Section D'!$B$45:$B$166&amp;'Coverage Indicators - Section D'!$J$45:$J$166,0)),""),"")</f>
        <v>90</v>
      </c>
      <c r="S87" s="231" t="str">
        <f t="array" ref="S87">IFERROR(IF(INDEX('Coverage Indicators - Section D'!H$45:H$166,MATCH('Print View'!$A87&amp;'Print View'!$Q$77,'Coverage Indicators - Section D'!$B$45:$B$166&amp;'Coverage Indicators - Section D'!$J$45:$J$166,0))&lt;&gt;0,INDEX('Coverage Indicators - Section D'!H$45:H$166,MATCH('Print View'!$A87&amp;'Print View'!$Q$77,'Coverage Indicators - Section D'!$B$45:$B$166&amp;'Coverage Indicators - Section D'!$J$45:$J$166,0)),""),"")</f>
        <v/>
      </c>
      <c r="T87" s="245">
        <f t="array" ref="T87">IFERROR(IF(INDEX('Coverage Indicators - Section D'!E$45:E$166,MATCH('Print View'!$A87&amp;'Print View'!$U$77,'Coverage Indicators - Section D'!$B$45:$B$166&amp;'Coverage Indicators - Section D'!$J$45:$J$166,0))&lt;&gt;0,INDEX('Coverage Indicators - Section D'!E$45:E$166,MATCH('Print View'!$A87&amp;'Print View'!$U$77,'Coverage Indicators - Section D'!$B$45:$B$166&amp;'Coverage Indicators - Section D'!$J$45:$J$166,0)),""),"")</f>
        <v>360</v>
      </c>
      <c r="U87" s="241">
        <f t="array" ref="U87">IFERROR(IF(INDEX('Coverage Indicators - Section D'!F$45:F$166,MATCH('Print View'!$A87&amp;'Print View'!$U$77,'Coverage Indicators - Section D'!$B$45:$B$166&amp;'Coverage Indicators - Section D'!$J$45:$J$166,0))&lt;&gt;0,INDEX('Coverage Indicators - Section D'!F$45:F$166,MATCH('Print View'!$A87&amp;'Print View'!$U$77,'Coverage Indicators - Section D'!$B$45:$B$166&amp;'Coverage Indicators - Section D'!$J$45:$J$166,0)),""),"")</f>
        <v>400</v>
      </c>
      <c r="V87" s="254">
        <f t="array" ref="V87">IFERROR(IF(INDEX('Coverage Indicators - Section D'!G$45:G$166,MATCH('Print View'!$A87&amp;'Print View'!$U$77,'Coverage Indicators - Section D'!$B$45:$B$166&amp;'Coverage Indicators - Section D'!$J$45:$J$166,0))&lt;&gt;0,INDEX('Coverage Indicators - Section D'!G$45:G$166,MATCH('Print View'!$A87&amp;'Print View'!$U$77,'Coverage Indicators - Section D'!$B$45:$B$166&amp;'Coverage Indicators - Section D'!$J$45:$J$166,0)),""),"")</f>
        <v>90</v>
      </c>
      <c r="W87" s="231" t="str">
        <f t="array" ref="W87">IFERROR(IF(INDEX('Coverage Indicators - Section D'!H$45:H$166,MATCH('Print View'!$A87&amp;'Print View'!$U$77,'Coverage Indicators - Section D'!$B$45:$B$166&amp;'Coverage Indicators - Section D'!$J$45:$J$166,0))&lt;&gt;0,INDEX('Coverage Indicators - Section D'!H$45:H$166,MATCH('Print View'!$A87&amp;'Print View'!$U$77,'Coverage Indicators - Section D'!$B$45:$B$166&amp;'Coverage Indicators - Section D'!$J$45:$J$166,0)),""),"")</f>
        <v/>
      </c>
      <c r="X87" s="247">
        <f t="array" ref="X87">IFERROR(IF(INDEX('Coverage Indicators - Section D'!E$45:E$166,MATCH('Print View'!$A87&amp;'Print View'!$Y$77,'Coverage Indicators - Section D'!$B$45:$B$166&amp;'Coverage Indicators - Section D'!$J$45:$J$166,0))&lt;&gt;0,INDEX('Coverage Indicators - Section D'!E$45:E$166,MATCH('Print View'!$A87&amp;'Print View'!$Y$77,'Coverage Indicators - Section D'!$B$45:$B$166&amp;'Coverage Indicators - Section D'!$J$45:$J$166,0)),""),"")</f>
        <v>405</v>
      </c>
      <c r="Y87" s="248">
        <f t="array" ref="Y87">IFERROR(IF(INDEX('Coverage Indicators - Section D'!F$45:F$166,MATCH('Print View'!$A87&amp;'Print View'!$Y$77,'Coverage Indicators - Section D'!$B$45:$B$166&amp;'Coverage Indicators - Section D'!$J$45:$J$166,0))&lt;&gt;0,INDEX('Coverage Indicators - Section D'!F$45:F$166,MATCH('Print View'!$A87&amp;'Print View'!$Y$77,'Coverage Indicators - Section D'!$B$45:$B$166&amp;'Coverage Indicators - Section D'!$J$45:$J$166,0)),""),"")</f>
        <v>450</v>
      </c>
      <c r="Z87" s="256">
        <f t="array" ref="Z87">IFERROR(IF(INDEX('Coverage Indicators - Section D'!G$45:G$166,MATCH('Print View'!$A87&amp;'Print View'!$Y$77,'Coverage Indicators - Section D'!$B$45:$B$166&amp;'Coverage Indicators - Section D'!$J$45:$J$166,0))&lt;&gt;0,INDEX('Coverage Indicators - Section D'!G$45:G$166,MATCH('Print View'!$A87&amp;'Print View'!$Y$77,'Coverage Indicators - Section D'!$B$45:$B$166&amp;'Coverage Indicators - Section D'!$J$45:$J$166,0)),""),"")</f>
        <v>90</v>
      </c>
      <c r="AA87" s="180" t="str">
        <f t="array" ref="AA87">IFERROR(IF(INDEX('Coverage Indicators - Section D'!H$45:H$166,MATCH('Print View'!$A87&amp;'Print View'!$Y$77,'Coverage Indicators - Section D'!$B$45:$B$166&amp;'Coverage Indicators - Section D'!$J$45:$J$166,0))&lt;&gt;0,INDEX('Coverage Indicators - Section D'!H$45:H$166,MATCH('Print View'!$A87&amp;'Print View'!$Y$77,'Coverage Indicators - Section D'!$B$45:$B$166&amp;'Coverage Indicators - Section D'!$J$45:$J$166,0)),""),"")</f>
        <v/>
      </c>
      <c r="AB87" s="247" t="str">
        <f t="array" ref="AB87">IFERROR(IF(INDEX('Coverage Indicators - Section D'!E$45:E$166,MATCH('Print View'!$A87&amp;'Print View'!$AC$77,'Coverage Indicators - Section D'!$B$45:$B$166&amp;'Coverage Indicators - Section D'!$J$45:$J$166,0))&lt;&gt;0,INDEX('Coverage Indicators - Section D'!E$45:E$166,MATCH('Print View'!$A87&amp;'Print View'!$AC$77,'Coverage Indicators - Section D'!$B$45:$B$166&amp;'Coverage Indicators - Section D'!$J$45:$J$166,0)),""),"")</f>
        <v/>
      </c>
      <c r="AC87" s="248" t="str">
        <f t="array" ref="AC87">IFERROR(IF(INDEX('Coverage Indicators - Section D'!F$45:F$166,MATCH('Print View'!$A87&amp;'Print View'!$AC$77,'Coverage Indicators - Section D'!$B$45:$B$166&amp;'Coverage Indicators - Section D'!$J$45:$J$166,0))&lt;&gt;0,INDEX('Coverage Indicators - Section D'!F$45:F$166,MATCH('Print View'!$A87&amp;'Print View'!$AC$77,'Coverage Indicators - Section D'!$B$45:$B$166&amp;'Coverage Indicators - Section D'!$J$45:$J$166,0)),""),"")</f>
        <v/>
      </c>
      <c r="AD87" s="256" t="str">
        <f t="array" ref="AD87">IFERROR(IF(INDEX('Coverage Indicators - Section D'!G$45:G$166,MATCH('Print View'!$A87&amp;'Print View'!$AC$77,'Coverage Indicators - Section D'!$B$45:$B$166&amp;'Coverage Indicators - Section D'!$J$45:$J$166,0))&lt;&gt;0,INDEX('Coverage Indicators - Section D'!G$45:G$166,MATCH('Print View'!$A87&amp;'Print View'!$AC$77,'Coverage Indicators - Section D'!$B$45:$B$166&amp;'Coverage Indicators - Section D'!$J$45:$J$166,0)),""),"")</f>
        <v/>
      </c>
      <c r="AE87" s="180" t="str">
        <f t="array" ref="AE87">IFERROR(IF(INDEX('Coverage Indicators - Section D'!H$45:H$166,MATCH('Print View'!$A87&amp;'Print View'!$AC$77,'Coverage Indicators - Section D'!$B$45:$B$166&amp;'Coverage Indicators - Section D'!$J$45:$J$166,0))&lt;&gt;0,INDEX('Coverage Indicators - Section D'!H$45:H$166,MATCH('Print View'!$A87&amp;'Print View'!$AC$77,'Coverage Indicators - Section D'!$B$45:$B$166&amp;'Coverage Indicators - Section D'!$J$45:$J$166,0)),""),"")</f>
        <v/>
      </c>
      <c r="AF87" s="247" t="str">
        <f t="array" ref="AF87">IFERROR(IF(INDEX('Coverage Indicators - Section D'!E$45:E$166,MATCH('Print View'!$A87&amp;'Print View'!$AG$77,'Coverage Indicators - Section D'!$B$45:$B$166&amp;'Coverage Indicators - Section D'!$J$45:$J$166,0))&lt;&gt;0,INDEX('Coverage Indicators - Section D'!E$45:E$166,MATCH('Print View'!$A87&amp;'Print View'!$AG$77,'Coverage Indicators - Section D'!$B$45:$B$166&amp;'Coverage Indicators - Section D'!$J$45:$J$166,0)),""),"")</f>
        <v/>
      </c>
      <c r="AG87" s="248" t="str">
        <f t="array" ref="AG87">IFERROR(IF(INDEX('Coverage Indicators - Section D'!F$45:F$166,MATCH('Print View'!$A87&amp;'Print View'!$AG$77,'Coverage Indicators - Section D'!$B$45:$B$166&amp;'Coverage Indicators - Section D'!$J$45:$J$166,0))&lt;&gt;0,INDEX('Coverage Indicators - Section D'!F$45:F$166,MATCH('Print View'!$A87&amp;'Print View'!$AG$77,'Coverage Indicators - Section D'!$B$45:$B$166&amp;'Coverage Indicators - Section D'!$J$45:$J$166,0)),""),"")</f>
        <v/>
      </c>
      <c r="AH87" s="260" t="str">
        <f t="array" ref="AH87">IFERROR(IF(INDEX('Coverage Indicators - Section D'!G$45:G$166,MATCH('Print View'!$A87&amp;'Print View'!$AG$77,'Coverage Indicators - Section D'!$B$45:$B$166&amp;'Coverage Indicators - Section D'!$J$45:$J$166,0))&lt;&gt;0,INDEX('Coverage Indicators - Section D'!G$45:G$166,MATCH('Print View'!$A87&amp;'Print View'!$AG$77,'Coverage Indicators - Section D'!$B$45:$B$166&amp;'Coverage Indicators - Section D'!$J$45:$J$166,0)),""),"")</f>
        <v/>
      </c>
      <c r="AI87" s="180" t="str">
        <f t="array" ref="AI87">IFERROR(IF(INDEX('Coverage Indicators - Section D'!H$45:H$166,MATCH('Print View'!$A87&amp;'Print View'!$AG$77,'Coverage Indicators - Section D'!$B$45:$B$166&amp;'Coverage Indicators - Section D'!$J$45:$J$166,0))&lt;&gt;0,INDEX('Coverage Indicators - Section D'!H$45:H$166,MATCH('Print View'!$A87&amp;'Print View'!$AG$77,'Coverage Indicators - Section D'!$B$45:$B$166&amp;'Coverage Indicators - Section D'!$J$45:$J$166,0)),""),"")</f>
        <v/>
      </c>
      <c r="AJ87" s="235" t="str">
        <f>IFERROR(IF(INDEX('Coverage Indicators - Section D'!W$10:W$41,MATCH('Print View'!$A87,'Coverage Indicators - Section D'!$A$10:$A$41,0))&lt;&gt;0,INDEX('Coverage Indicators - Section D'!W$10:W$41,MATCH('Print View'!$A87,'Coverage Indicators - Section D'!$A$10:$A$41,0)),""),"")</f>
        <v/>
      </c>
      <c r="AK87" s="292"/>
      <c r="AL87" s="292"/>
      <c r="AM87" s="292"/>
      <c r="AN87" s="292"/>
      <c r="AO87" s="292"/>
      <c r="AP87" s="292"/>
      <c r="AQ87" s="292"/>
      <c r="AR87" s="292"/>
    </row>
    <row r="88" spans="1:44" s="293" customFormat="1" ht="409" x14ac:dyDescent="0.2">
      <c r="A88" s="212">
        <v>9</v>
      </c>
      <c r="B88" s="202" t="str">
        <f>IFERROR(IF(INDEX('Coverage Indicators - Section D'!B$10:B$41,MATCH('Print View'!$A88,'Coverage Indicators - Section D'!$A$10:$A$41,0))&lt;&gt;0,INDEX('Coverage Indicators - Section D'!B$10:B$41,MATCH('Print View'!$A88,'Coverage Indicators - Section D'!$A$10:$A$41,0)),""),"")</f>
        <v>TB care and prevention</v>
      </c>
      <c r="C88" s="202" t="str">
        <f>IFERROR(IF(INDEX('Coverage Indicators - Section D'!C$10:C$41,MATCH('Print View'!$A88,'Coverage Indicators - Section D'!$A$10:$A$41,0))&lt;&gt;0,INDEX('Coverage Indicators - Section D'!C$10:C$41,MATCH('Print View'!$A88,'Coverage Indicators - Section D'!$A$10:$A$41,0)),""),"")</f>
        <v>TCP-7b: Number of notified TB cases (all forms) contributed by non-national TB program providers – public sector</v>
      </c>
      <c r="D88" s="202" t="str">
        <f>IFERROR(IF(INDEX('Coverage Indicators - Section D'!D$10:D$41,MATCH('Print View'!$A88,'Coverage Indicators - Section D'!$A$10:$A$41,0))&lt;&gt;0,INDEX('Coverage Indicators - Section D'!D$10:D$41,MATCH('Print View'!$A88,'Coverage Indicators - Section D'!$A$10:$A$41,0)),""),"")</f>
        <v/>
      </c>
      <c r="E88" s="202">
        <f>IFERROR(IF(INDEX('Coverage Indicators - Section D'!E$10:E$41,MATCH('Print View'!$A88,'Coverage Indicators - Section D'!$A$10:$A$41,0))&lt;&gt;0,INDEX('Coverage Indicators - Section D'!E$10:E$41,MATCH('Print View'!$A88,'Coverage Indicators - Section D'!$A$10:$A$41,0)),""),"")</f>
        <v>517</v>
      </c>
      <c r="F88" s="202">
        <f>IFERROR(IF(INDEX('Coverage Indicators - Section D'!F$10:F$41,MATCH('Print View'!$A88,'Coverage Indicators - Section D'!$A$10:$A$41,0))&lt;&gt;0,INDEX('Coverage Indicators - Section D'!F$10:F$41,MATCH('Print View'!$A88,'Coverage Indicators - Section D'!$A$10:$A$41,0)),""),"")</f>
        <v>4967</v>
      </c>
      <c r="G88" s="202">
        <f>IFERROR(IF(INDEX('Coverage Indicators - Section D'!G$10:G$41,MATCH('Print View'!$A88,'Coverage Indicators - Section D'!$A$10:$A$41,0))&lt;&gt;0,INDEX('Coverage Indicators - Section D'!G$10:G$41,MATCH('Print View'!$A88,'Coverage Indicators - Section D'!$A$10:$A$41,0)),""),"")</f>
        <v>10.408697402858868</v>
      </c>
      <c r="H88" s="202" t="str">
        <f>IFERROR(IF(INDEX('Coverage Indicators - Section D'!H$10:H$41,MATCH('Print View'!$A88,'Coverage Indicators - Section D'!$A$10:$A$41,0))&lt;&gt;0,INDEX('Coverage Indicators - Section D'!H$10:H$41,MATCH('Print View'!$A88,'Coverage Indicators - Section D'!$A$10:$A$41,0)),""),"")</f>
        <v>2016</v>
      </c>
      <c r="I88" s="202" t="str">
        <f>IFERROR(IF(INDEX('Coverage Indicators - Section D'!P$10:P$41,MATCH('Print View'!$A88,'Coverage Indicators - Section D'!$A$10:$A$41,0))&lt;&gt;0,INDEX('Coverage Indicators - Section D'!P$10:P$41,MATCH('Print View'!$A88,'Coverage Indicators - Section D'!$A$10:$A$41,0)),""),"")</f>
        <v>NTC data 2016</v>
      </c>
      <c r="J88" s="202" t="str">
        <f>IFERROR(IF(INDEX('Coverage Indicators - Section D'!Q$10:Q$41,MATCH('Print View'!$A88,'Coverage Indicators - Section D'!$A$10:$A$41,0))&lt;&gt;0,INDEX('Coverage Indicators - Section D'!Q$10:Q$41,MATCH('Print View'!$A88,'Coverage Indicators - Section D'!$A$10:$A$41,0)),""),"")</f>
        <v/>
      </c>
      <c r="K88" s="202" t="str">
        <f>IFERROR(IF(INDEX('Coverage Indicators - Section D'!R$10:R$41,MATCH('Print View'!$A88,'Coverage Indicators - Section D'!$A$10:$A$41,0))&lt;&gt;0,INDEX('Coverage Indicators - Section D'!R$10:R$41,MATCH('Print View'!$A88,'Coverage Indicators - Section D'!$A$10:$A$41,0)),""),"")</f>
        <v>TCP-1(M): Number of notified cases of all forms of TB-(i.e. bacteriologically confirmed + clinically diagnosed), includes new and relapse cases</v>
      </c>
      <c r="L88" s="202" t="str">
        <f>IFERROR(IF(INDEX('Coverage Indicators - Section D'!S$10:S$41,MATCH('Print View'!$A88,'Coverage Indicators - Section D'!$A$10:$A$41,0))&lt;&gt;0,INDEX('Coverage Indicators - Section D'!S$10:S$41,MATCH('Print View'!$A88,'Coverage Indicators - Section D'!$A$10:$A$41,0)),""),"")</f>
        <v>Ministry of Health of the Lao People's Democratic Republic</v>
      </c>
      <c r="M88" s="202" t="str">
        <f>IFERROR(IF(INDEX('Coverage Indicators - Section D'!T$10:T$41,MATCH('Print View'!$A88,'Coverage Indicators - Section D'!$A$10:$A$41,0))&lt;&gt;0,INDEX('Coverage Indicators - Section D'!T$10:T$41,MATCH('Print View'!$A88,'Coverage Indicators - Section D'!$A$10:$A$41,0)),""),"")</f>
        <v>Lao (Peoples Democratic Republic)</v>
      </c>
      <c r="N88" s="202" t="str">
        <f>IFERROR(IF(INDEX('Coverage Indicators - Section D'!U$10:U$41,MATCH('Print View'!$A88,'Coverage Indicators - Section D'!$A$10:$A$41,0))&lt;&gt;0,INDEX('Coverage Indicators - Section D'!U$10:U$41,MATCH('Print View'!$A88,'Coverage Indicators - Section D'!$A$10:$A$41,0)),""),"")</f>
        <v>National</v>
      </c>
      <c r="O88" s="202" t="str">
        <f>IFERROR(IF(INDEX('Coverage Indicators - Section D'!V$10:V$41,MATCH('Print View'!$A88,'Coverage Indicators - Section D'!$A$10:$A$41,0))&lt;&gt;0,INDEX('Coverage Indicators - Section D'!V$10:V$41,MATCH('Print View'!$A88,'Coverage Indicators - Section D'!$A$10:$A$41,0)),""),"")</f>
        <v>N-Non-cumulative</v>
      </c>
      <c r="P88" s="238">
        <f t="array" ref="P88">IFERROR(IF(INDEX('Coverage Indicators - Section D'!E$45:E$166,MATCH('Print View'!$A88&amp;'Print View'!$Q$77,'Coverage Indicators - Section D'!$B$45:$B$166&amp;'Coverage Indicators - Section D'!$J$45:$J$166,0))&lt;&gt;0,INDEX('Coverage Indicators - Section D'!E$45:E$166,MATCH('Print View'!$A88&amp;'Print View'!$Q$77,'Coverage Indicators - Section D'!$B$45:$B$166&amp;'Coverage Indicators - Section D'!$J$45:$J$166,0)),""),"")</f>
        <v>450</v>
      </c>
      <c r="Q88" s="239">
        <f t="array" ref="Q88">IFERROR(IF(INDEX('Coverage Indicators - Section D'!F$45:F$166,MATCH('Print View'!$A88&amp;'Print View'!$Q$77,'Coverage Indicators - Section D'!$B$45:$B$166&amp;'Coverage Indicators - Section D'!$J$45:$J$166,0))&lt;&gt;0,INDEX('Coverage Indicators - Section D'!F$45:F$166,MATCH('Print View'!$A88&amp;'Print View'!$Q$77,'Coverage Indicators - Section D'!$B$45:$B$166&amp;'Coverage Indicators - Section D'!$J$45:$J$166,0)),""),"")</f>
        <v>500</v>
      </c>
      <c r="R88" s="253">
        <f t="array" ref="R88">IFERROR(IF(INDEX('Coverage Indicators - Section D'!G$45:G$166,MATCH('Print View'!$A88&amp;'Print View'!$Q$77,'Coverage Indicators - Section D'!$B$45:$B$166&amp;'Coverage Indicators - Section D'!$J$45:$J$166,0))&lt;&gt;0,INDEX('Coverage Indicators - Section D'!G$45:G$166,MATCH('Print View'!$A88&amp;'Print View'!$Q$77,'Coverage Indicators - Section D'!$B$45:$B$166&amp;'Coverage Indicators - Section D'!$J$45:$J$166,0)),""),"")</f>
        <v>90</v>
      </c>
      <c r="S88" s="174" t="str">
        <f t="array" ref="S88">IFERROR(IF(INDEX('Coverage Indicators - Section D'!H$45:H$166,MATCH('Print View'!$A88&amp;'Print View'!$Q$77,'Coverage Indicators - Section D'!$B$45:$B$166&amp;'Coverage Indicators - Section D'!$J$45:$J$166,0))&lt;&gt;0,INDEX('Coverage Indicators - Section D'!H$45:H$166,MATCH('Print View'!$A88&amp;'Print View'!$Q$77,'Coverage Indicators - Section D'!$B$45:$B$166&amp;'Coverage Indicators - Section D'!$J$45:$J$166,0)),""),"")</f>
        <v/>
      </c>
      <c r="T88" s="244">
        <f t="array" ref="T88">IFERROR(IF(INDEX('Coverage Indicators - Section D'!E$45:E$166,MATCH('Print View'!$A88&amp;'Print View'!$U$77,'Coverage Indicators - Section D'!$B$45:$B$166&amp;'Coverage Indicators - Section D'!$J$45:$J$166,0))&lt;&gt;0,INDEX('Coverage Indicators - Section D'!E$45:E$166,MATCH('Print View'!$A88&amp;'Print View'!$U$77,'Coverage Indicators - Section D'!$B$45:$B$166&amp;'Coverage Indicators - Section D'!$J$45:$J$166,0)),""),"")</f>
        <v>540</v>
      </c>
      <c r="U88" s="239">
        <f t="array" ref="U88">IFERROR(IF(INDEX('Coverage Indicators - Section D'!F$45:F$166,MATCH('Print View'!$A88&amp;'Print View'!$U$77,'Coverage Indicators - Section D'!$B$45:$B$166&amp;'Coverage Indicators - Section D'!$J$45:$J$166,0))&lt;&gt;0,INDEX('Coverage Indicators - Section D'!F$45:F$166,MATCH('Print View'!$A88&amp;'Print View'!$U$77,'Coverage Indicators - Section D'!$B$45:$B$166&amp;'Coverage Indicators - Section D'!$J$45:$J$166,0)),""),"")</f>
        <v>600</v>
      </c>
      <c r="V88" s="253">
        <f t="array" ref="V88">IFERROR(IF(INDEX('Coverage Indicators - Section D'!G$45:G$166,MATCH('Print View'!$A88&amp;'Print View'!$U$77,'Coverage Indicators - Section D'!$B$45:$B$166&amp;'Coverage Indicators - Section D'!$J$45:$J$166,0))&lt;&gt;0,INDEX('Coverage Indicators - Section D'!G$45:G$166,MATCH('Print View'!$A88&amp;'Print View'!$U$77,'Coverage Indicators - Section D'!$B$45:$B$166&amp;'Coverage Indicators - Section D'!$J$45:$J$166,0)),""),"")</f>
        <v>90</v>
      </c>
      <c r="W88" s="174" t="str">
        <f t="array" ref="W88">IFERROR(IF(INDEX('Coverage Indicators - Section D'!H$45:H$166,MATCH('Print View'!$A88&amp;'Print View'!$U$77,'Coverage Indicators - Section D'!$B$45:$B$166&amp;'Coverage Indicators - Section D'!$J$45:$J$166,0))&lt;&gt;0,INDEX('Coverage Indicators - Section D'!H$45:H$166,MATCH('Print View'!$A88&amp;'Print View'!$U$77,'Coverage Indicators - Section D'!$B$45:$B$166&amp;'Coverage Indicators - Section D'!$J$45:$J$166,0)),""),"")</f>
        <v/>
      </c>
      <c r="X88" s="249">
        <f t="array" ref="X88">IFERROR(IF(INDEX('Coverage Indicators - Section D'!E$45:E$166,MATCH('Print View'!$A88&amp;'Print View'!$Y$77,'Coverage Indicators - Section D'!$B$45:$B$166&amp;'Coverage Indicators - Section D'!$J$45:$J$166,0))&lt;&gt;0,INDEX('Coverage Indicators - Section D'!E$45:E$166,MATCH('Print View'!$A88&amp;'Print View'!$Y$77,'Coverage Indicators - Section D'!$B$45:$B$166&amp;'Coverage Indicators - Section D'!$J$45:$J$166,0)),""),"")</f>
        <v>630</v>
      </c>
      <c r="Y88" s="250">
        <f t="array" ref="Y88">IFERROR(IF(INDEX('Coverage Indicators - Section D'!F$45:F$166,MATCH('Print View'!$A88&amp;'Print View'!$Y$77,'Coverage Indicators - Section D'!$B$45:$B$166&amp;'Coverage Indicators - Section D'!$J$45:$J$166,0))&lt;&gt;0,INDEX('Coverage Indicators - Section D'!F$45:F$166,MATCH('Print View'!$A88&amp;'Print View'!$Y$77,'Coverage Indicators - Section D'!$B$45:$B$166&amp;'Coverage Indicators - Section D'!$J$45:$J$166,0)),""),"")</f>
        <v>700</v>
      </c>
      <c r="Z88" s="257">
        <f t="array" ref="Z88">IFERROR(IF(INDEX('Coverage Indicators - Section D'!G$45:G$166,MATCH('Print View'!$A88&amp;'Print View'!$Y$77,'Coverage Indicators - Section D'!$B$45:$B$166&amp;'Coverage Indicators - Section D'!$J$45:$J$166,0))&lt;&gt;0,INDEX('Coverage Indicators - Section D'!G$45:G$166,MATCH('Print View'!$A88&amp;'Print View'!$Y$77,'Coverage Indicators - Section D'!$B$45:$B$166&amp;'Coverage Indicators - Section D'!$J$45:$J$166,0)),""),"")</f>
        <v>90</v>
      </c>
      <c r="AA88" s="185" t="str">
        <f t="array" ref="AA88">IFERROR(IF(INDEX('Coverage Indicators - Section D'!H$45:H$166,MATCH('Print View'!$A88&amp;'Print View'!$Y$77,'Coverage Indicators - Section D'!$B$45:$B$166&amp;'Coverage Indicators - Section D'!$J$45:$J$166,0))&lt;&gt;0,INDEX('Coverage Indicators - Section D'!H$45:H$166,MATCH('Print View'!$A88&amp;'Print View'!$Y$77,'Coverage Indicators - Section D'!$B$45:$B$166&amp;'Coverage Indicators - Section D'!$J$45:$J$166,0)),""),"")</f>
        <v/>
      </c>
      <c r="AB88" s="249" t="str">
        <f t="array" ref="AB88">IFERROR(IF(INDEX('Coverage Indicators - Section D'!E$45:E$166,MATCH('Print View'!$A88&amp;'Print View'!$AC$77,'Coverage Indicators - Section D'!$B$45:$B$166&amp;'Coverage Indicators - Section D'!$J$45:$J$166,0))&lt;&gt;0,INDEX('Coverage Indicators - Section D'!E$45:E$166,MATCH('Print View'!$A88&amp;'Print View'!$AC$77,'Coverage Indicators - Section D'!$B$45:$B$166&amp;'Coverage Indicators - Section D'!$J$45:$J$166,0)),""),"")</f>
        <v/>
      </c>
      <c r="AC88" s="250" t="str">
        <f t="array" ref="AC88">IFERROR(IF(INDEX('Coverage Indicators - Section D'!F$45:F$166,MATCH('Print View'!$A88&amp;'Print View'!$AC$77,'Coverage Indicators - Section D'!$B$45:$B$166&amp;'Coverage Indicators - Section D'!$J$45:$J$166,0))&lt;&gt;0,INDEX('Coverage Indicators - Section D'!F$45:F$166,MATCH('Print View'!$A88&amp;'Print View'!$AC$77,'Coverage Indicators - Section D'!$B$45:$B$166&amp;'Coverage Indicators - Section D'!$J$45:$J$166,0)),""),"")</f>
        <v/>
      </c>
      <c r="AD88" s="257" t="str">
        <f t="array" ref="AD88">IFERROR(IF(INDEX('Coverage Indicators - Section D'!G$45:G$166,MATCH('Print View'!$A88&amp;'Print View'!$AC$77,'Coverage Indicators - Section D'!$B$45:$B$166&amp;'Coverage Indicators - Section D'!$J$45:$J$166,0))&lt;&gt;0,INDEX('Coverage Indicators - Section D'!G$45:G$166,MATCH('Print View'!$A88&amp;'Print View'!$AC$77,'Coverage Indicators - Section D'!$B$45:$B$166&amp;'Coverage Indicators - Section D'!$J$45:$J$166,0)),""),"")</f>
        <v/>
      </c>
      <c r="AE88" s="185" t="str">
        <f t="array" ref="AE88">IFERROR(IF(INDEX('Coverage Indicators - Section D'!H$45:H$166,MATCH('Print View'!$A88&amp;'Print View'!$AC$77,'Coverage Indicators - Section D'!$B$45:$B$166&amp;'Coverage Indicators - Section D'!$J$45:$J$166,0))&lt;&gt;0,INDEX('Coverage Indicators - Section D'!H$45:H$166,MATCH('Print View'!$A88&amp;'Print View'!$AC$77,'Coverage Indicators - Section D'!$B$45:$B$166&amp;'Coverage Indicators - Section D'!$J$45:$J$166,0)),""),"")</f>
        <v/>
      </c>
      <c r="AF88" s="249" t="str">
        <f t="array" ref="AF88">IFERROR(IF(INDEX('Coverage Indicators - Section D'!E$45:E$166,MATCH('Print View'!$A88&amp;'Print View'!$AG$77,'Coverage Indicators - Section D'!$B$45:$B$166&amp;'Coverage Indicators - Section D'!$J$45:$J$166,0))&lt;&gt;0,INDEX('Coverage Indicators - Section D'!E$45:E$166,MATCH('Print View'!$A88&amp;'Print View'!$AG$77,'Coverage Indicators - Section D'!$B$45:$B$166&amp;'Coverage Indicators - Section D'!$J$45:$J$166,0)),""),"")</f>
        <v/>
      </c>
      <c r="AG88" s="250" t="str">
        <f t="array" ref="AG88">IFERROR(IF(INDEX('Coverage Indicators - Section D'!F$45:F$166,MATCH('Print View'!$A88&amp;'Print View'!$AG$77,'Coverage Indicators - Section D'!$B$45:$B$166&amp;'Coverage Indicators - Section D'!$J$45:$J$166,0))&lt;&gt;0,INDEX('Coverage Indicators - Section D'!F$45:F$166,MATCH('Print View'!$A88&amp;'Print View'!$AG$77,'Coverage Indicators - Section D'!$B$45:$B$166&amp;'Coverage Indicators - Section D'!$J$45:$J$166,0)),""),"")</f>
        <v/>
      </c>
      <c r="AH88" s="261" t="str">
        <f t="array" ref="AH88">IFERROR(IF(INDEX('Coverage Indicators - Section D'!G$45:G$166,MATCH('Print View'!$A88&amp;'Print View'!$AG$77,'Coverage Indicators - Section D'!$B$45:$B$166&amp;'Coverage Indicators - Section D'!$J$45:$J$166,0))&lt;&gt;0,INDEX('Coverage Indicators - Section D'!G$45:G$166,MATCH('Print View'!$A88&amp;'Print View'!$AG$77,'Coverage Indicators - Section D'!$B$45:$B$166&amp;'Coverage Indicators - Section D'!$J$45:$J$166,0)),""),"")</f>
        <v/>
      </c>
      <c r="AI88" s="185" t="str">
        <f t="array" ref="AI88">IFERROR(IF(INDEX('Coverage Indicators - Section D'!H$45:H$166,MATCH('Print View'!$A88&amp;'Print View'!$AG$77,'Coverage Indicators - Section D'!$B$45:$B$166&amp;'Coverage Indicators - Section D'!$J$45:$J$166,0))&lt;&gt;0,INDEX('Coverage Indicators - Section D'!H$45:H$166,MATCH('Print View'!$A88&amp;'Print View'!$AG$77,'Coverage Indicators - Section D'!$B$45:$B$166&amp;'Coverage Indicators - Section D'!$J$45:$J$166,0)),""),"")</f>
        <v/>
      </c>
      <c r="AJ88" s="234" t="str">
        <f>IFERROR(IF(INDEX('Coverage Indicators - Section D'!W$10:W$41,MATCH('Print View'!$A88,'Coverage Indicators - Section D'!$A$10:$A$41,0))&lt;&gt;0,INDEX('Coverage Indicators - Section D'!W$10:W$41,MATCH('Print View'!$A88,'Coverage Indicators - Section D'!$A$10:$A$41,0)),""),"")</f>
        <v/>
      </c>
      <c r="AK88" s="292"/>
      <c r="AL88" s="292"/>
      <c r="AM88" s="292"/>
      <c r="AN88" s="292"/>
      <c r="AO88" s="292"/>
      <c r="AP88" s="292"/>
      <c r="AQ88" s="292"/>
      <c r="AR88" s="292"/>
    </row>
    <row r="89" spans="1:44" s="293" customFormat="1" ht="409" x14ac:dyDescent="0.2">
      <c r="A89" s="177">
        <v>10</v>
      </c>
      <c r="B89" s="203" t="str">
        <f>IFERROR(IF(INDEX('Coverage Indicators - Section D'!B$10:B$41,MATCH('Print View'!$A89,'Coverage Indicators - Section D'!$A$10:$A$41,0))&lt;&gt;0,INDEX('Coverage Indicators - Section D'!B$10:B$41,MATCH('Print View'!$A89,'Coverage Indicators - Section D'!$A$10:$A$41,0)),""),"")</f>
        <v>TB care and prevention</v>
      </c>
      <c r="C89" s="203" t="str">
        <f>IFERROR(IF(INDEX('Coverage Indicators - Section D'!C$10:C$41,MATCH('Print View'!$A89,'Coverage Indicators - Section D'!$A$10:$A$41,0))&lt;&gt;0,INDEX('Coverage Indicators - Section D'!C$10:C$41,MATCH('Print View'!$A89,'Coverage Indicators - Section D'!$A$10:$A$41,0)),""),"")</f>
        <v>TCP-7c: Number of notified TB cases (all forms) contributed by non-national TB program providers – community referrals</v>
      </c>
      <c r="D89" s="203" t="str">
        <f>IFERROR(IF(INDEX('Coverage Indicators - Section D'!D$10:D$41,MATCH('Print View'!$A89,'Coverage Indicators - Section D'!$A$10:$A$41,0))&lt;&gt;0,INDEX('Coverage Indicators - Section D'!D$10:D$41,MATCH('Print View'!$A89,'Coverage Indicators - Section D'!$A$10:$A$41,0)),""),"")</f>
        <v/>
      </c>
      <c r="E89" s="203">
        <f>IFERROR(IF(INDEX('Coverage Indicators - Section D'!E$10:E$41,MATCH('Print View'!$A89,'Coverage Indicators - Section D'!$A$10:$A$41,0))&lt;&gt;0,INDEX('Coverage Indicators - Section D'!E$10:E$41,MATCH('Print View'!$A89,'Coverage Indicators - Section D'!$A$10:$A$41,0)),""),"")</f>
        <v>173</v>
      </c>
      <c r="F89" s="203">
        <f>IFERROR(IF(INDEX('Coverage Indicators - Section D'!F$10:F$41,MATCH('Print View'!$A89,'Coverage Indicators - Section D'!$A$10:$A$41,0))&lt;&gt;0,INDEX('Coverage Indicators - Section D'!F$10:F$41,MATCH('Print View'!$A89,'Coverage Indicators - Section D'!$A$10:$A$41,0)),""),"")</f>
        <v>4967</v>
      </c>
      <c r="G89" s="203">
        <f>IFERROR(IF(INDEX('Coverage Indicators - Section D'!G$10:G$41,MATCH('Print View'!$A89,'Coverage Indicators - Section D'!$A$10:$A$41,0))&lt;&gt;0,INDEX('Coverage Indicators - Section D'!G$10:G$41,MATCH('Print View'!$A89,'Coverage Indicators - Section D'!$A$10:$A$41,0)),""),"")</f>
        <v>3.4829877189450373</v>
      </c>
      <c r="H89" s="203" t="str">
        <f>IFERROR(IF(INDEX('Coverage Indicators - Section D'!H$10:H$41,MATCH('Print View'!$A89,'Coverage Indicators - Section D'!$A$10:$A$41,0))&lt;&gt;0,INDEX('Coverage Indicators - Section D'!H$10:H$41,MATCH('Print View'!$A89,'Coverage Indicators - Section D'!$A$10:$A$41,0)),""),"")</f>
        <v>2016</v>
      </c>
      <c r="I89" s="203" t="str">
        <f>IFERROR(IF(INDEX('Coverage Indicators - Section D'!P$10:P$41,MATCH('Print View'!$A89,'Coverage Indicators - Section D'!$A$10:$A$41,0))&lt;&gt;0,INDEX('Coverage Indicators - Section D'!P$10:P$41,MATCH('Print View'!$A89,'Coverage Indicators - Section D'!$A$10:$A$41,0)),""),"")</f>
        <v>NTC data 2016</v>
      </c>
      <c r="J89" s="203" t="str">
        <f>IFERROR(IF(INDEX('Coverage Indicators - Section D'!Q$10:Q$41,MATCH('Print View'!$A89,'Coverage Indicators - Section D'!$A$10:$A$41,0))&lt;&gt;0,INDEX('Coverage Indicators - Section D'!Q$10:Q$41,MATCH('Print View'!$A89,'Coverage Indicators - Section D'!$A$10:$A$41,0)),""),"")</f>
        <v/>
      </c>
      <c r="K89" s="203" t="str">
        <f>IFERROR(IF(INDEX('Coverage Indicators - Section D'!R$10:R$41,MATCH('Print View'!$A89,'Coverage Indicators - Section D'!$A$10:$A$41,0))&lt;&gt;0,INDEX('Coverage Indicators - Section D'!R$10:R$41,MATCH('Print View'!$A89,'Coverage Indicators - Section D'!$A$10:$A$41,0)),""),"")</f>
        <v>TCP-1(M): Number of notified cases of all forms of TB-(i.e. bacteriologically confirmed + clinically diagnosed), includes new and relapse cases</v>
      </c>
      <c r="L89" s="203" t="str">
        <f>IFERROR(IF(INDEX('Coverage Indicators - Section D'!S$10:S$41,MATCH('Print View'!$A89,'Coverage Indicators - Section D'!$A$10:$A$41,0))&lt;&gt;0,INDEX('Coverage Indicators - Section D'!S$10:S$41,MATCH('Print View'!$A89,'Coverage Indicators - Section D'!$A$10:$A$41,0)),""),"")</f>
        <v>Ministry of Health of the Lao People's Democratic Republic</v>
      </c>
      <c r="M89" s="203" t="str">
        <f>IFERROR(IF(INDEX('Coverage Indicators - Section D'!T$10:T$41,MATCH('Print View'!$A89,'Coverage Indicators - Section D'!$A$10:$A$41,0))&lt;&gt;0,INDEX('Coverage Indicators - Section D'!T$10:T$41,MATCH('Print View'!$A89,'Coverage Indicators - Section D'!$A$10:$A$41,0)),""),"")</f>
        <v>Lao (Peoples Democratic Republic)</v>
      </c>
      <c r="N89" s="203" t="str">
        <f>IFERROR(IF(INDEX('Coverage Indicators - Section D'!U$10:U$41,MATCH('Print View'!$A89,'Coverage Indicators - Section D'!$A$10:$A$41,0))&lt;&gt;0,INDEX('Coverage Indicators - Section D'!U$10:U$41,MATCH('Print View'!$A89,'Coverage Indicators - Section D'!$A$10:$A$41,0)),""),"")</f>
        <v>National</v>
      </c>
      <c r="O89" s="203" t="str">
        <f>IFERROR(IF(INDEX('Coverage Indicators - Section D'!V$10:V$41,MATCH('Print View'!$A89,'Coverage Indicators - Section D'!$A$10:$A$41,0))&lt;&gt;0,INDEX('Coverage Indicators - Section D'!V$10:V$41,MATCH('Print View'!$A89,'Coverage Indicators - Section D'!$A$10:$A$41,0)),""),"")</f>
        <v>N-Non-cumulative</v>
      </c>
      <c r="P89" s="240">
        <f t="array" ref="P89">IFERROR(IF(INDEX('Coverage Indicators - Section D'!E$45:E$166,MATCH('Print View'!$A89&amp;'Print View'!$Q$77,'Coverage Indicators - Section D'!$B$45:$B$166&amp;'Coverage Indicators - Section D'!$J$45:$J$166,0))&lt;&gt;0,INDEX('Coverage Indicators - Section D'!E$45:E$166,MATCH('Print View'!$A89&amp;'Print View'!$Q$77,'Coverage Indicators - Section D'!$B$45:$B$166&amp;'Coverage Indicators - Section D'!$J$45:$J$166,0)),""),"")</f>
        <v>270</v>
      </c>
      <c r="Q89" s="241">
        <f t="array" ref="Q89">IFERROR(IF(INDEX('Coverage Indicators - Section D'!F$45:F$166,MATCH('Print View'!$A89&amp;'Print View'!$Q$77,'Coverage Indicators - Section D'!$B$45:$B$166&amp;'Coverage Indicators - Section D'!$J$45:$J$166,0))&lt;&gt;0,INDEX('Coverage Indicators - Section D'!F$45:F$166,MATCH('Print View'!$A89&amp;'Print View'!$Q$77,'Coverage Indicators - Section D'!$B$45:$B$166&amp;'Coverage Indicators - Section D'!$J$45:$J$166,0)),""),"")</f>
        <v>300</v>
      </c>
      <c r="R89" s="254">
        <f t="array" ref="R89">IFERROR(IF(INDEX('Coverage Indicators - Section D'!G$45:G$166,MATCH('Print View'!$A89&amp;'Print View'!$Q$77,'Coverage Indicators - Section D'!$B$45:$B$166&amp;'Coverage Indicators - Section D'!$J$45:$J$166,0))&lt;&gt;0,INDEX('Coverage Indicators - Section D'!G$45:G$166,MATCH('Print View'!$A89&amp;'Print View'!$Q$77,'Coverage Indicators - Section D'!$B$45:$B$166&amp;'Coverage Indicators - Section D'!$J$45:$J$166,0)),""),"")</f>
        <v>90</v>
      </c>
      <c r="S89" s="231" t="str">
        <f t="array" ref="S89">IFERROR(IF(INDEX('Coverage Indicators - Section D'!H$45:H$166,MATCH('Print View'!$A89&amp;'Print View'!$Q$77,'Coverage Indicators - Section D'!$B$45:$B$166&amp;'Coverage Indicators - Section D'!$J$45:$J$166,0))&lt;&gt;0,INDEX('Coverage Indicators - Section D'!H$45:H$166,MATCH('Print View'!$A89&amp;'Print View'!$Q$77,'Coverage Indicators - Section D'!$B$45:$B$166&amp;'Coverage Indicators - Section D'!$J$45:$J$166,0)),""),"")</f>
        <v/>
      </c>
      <c r="T89" s="245">
        <f t="array" ref="T89">IFERROR(IF(INDEX('Coverage Indicators - Section D'!E$45:E$166,MATCH('Print View'!$A89&amp;'Print View'!$U$77,'Coverage Indicators - Section D'!$B$45:$B$166&amp;'Coverage Indicators - Section D'!$J$45:$J$166,0))&lt;&gt;0,INDEX('Coverage Indicators - Section D'!E$45:E$166,MATCH('Print View'!$A89&amp;'Print View'!$U$77,'Coverage Indicators - Section D'!$B$45:$B$166&amp;'Coverage Indicators - Section D'!$J$45:$J$166,0)),""),"")</f>
        <v>360</v>
      </c>
      <c r="U89" s="241">
        <f t="array" ref="U89">IFERROR(IF(INDEX('Coverage Indicators - Section D'!F$45:F$166,MATCH('Print View'!$A89&amp;'Print View'!$U$77,'Coverage Indicators - Section D'!$B$45:$B$166&amp;'Coverage Indicators - Section D'!$J$45:$J$166,0))&lt;&gt;0,INDEX('Coverage Indicators - Section D'!F$45:F$166,MATCH('Print View'!$A89&amp;'Print View'!$U$77,'Coverage Indicators - Section D'!$B$45:$B$166&amp;'Coverage Indicators - Section D'!$J$45:$J$166,0)),""),"")</f>
        <v>400</v>
      </c>
      <c r="V89" s="254">
        <f t="array" ref="V89">IFERROR(IF(INDEX('Coverage Indicators - Section D'!G$45:G$166,MATCH('Print View'!$A89&amp;'Print View'!$U$77,'Coverage Indicators - Section D'!$B$45:$B$166&amp;'Coverage Indicators - Section D'!$J$45:$J$166,0))&lt;&gt;0,INDEX('Coverage Indicators - Section D'!G$45:G$166,MATCH('Print View'!$A89&amp;'Print View'!$U$77,'Coverage Indicators - Section D'!$B$45:$B$166&amp;'Coverage Indicators - Section D'!$J$45:$J$166,0)),""),"")</f>
        <v>90</v>
      </c>
      <c r="W89" s="231" t="str">
        <f t="array" ref="W89">IFERROR(IF(INDEX('Coverage Indicators - Section D'!H$45:H$166,MATCH('Print View'!$A89&amp;'Print View'!$U$77,'Coverage Indicators - Section D'!$B$45:$B$166&amp;'Coverage Indicators - Section D'!$J$45:$J$166,0))&lt;&gt;0,INDEX('Coverage Indicators - Section D'!H$45:H$166,MATCH('Print View'!$A89&amp;'Print View'!$U$77,'Coverage Indicators - Section D'!$B$45:$B$166&amp;'Coverage Indicators - Section D'!$J$45:$J$166,0)),""),"")</f>
        <v/>
      </c>
      <c r="X89" s="247">
        <f t="array" ref="X89">IFERROR(IF(INDEX('Coverage Indicators - Section D'!E$45:E$166,MATCH('Print View'!$A89&amp;'Print View'!$Y$77,'Coverage Indicators - Section D'!$B$45:$B$166&amp;'Coverage Indicators - Section D'!$J$45:$J$166,0))&lt;&gt;0,INDEX('Coverage Indicators - Section D'!E$45:E$166,MATCH('Print View'!$A89&amp;'Print View'!$Y$77,'Coverage Indicators - Section D'!$B$45:$B$166&amp;'Coverage Indicators - Section D'!$J$45:$J$166,0)),""),"")</f>
        <v>450</v>
      </c>
      <c r="Y89" s="248">
        <f t="array" ref="Y89">IFERROR(IF(INDEX('Coverage Indicators - Section D'!F$45:F$166,MATCH('Print View'!$A89&amp;'Print View'!$Y$77,'Coverage Indicators - Section D'!$B$45:$B$166&amp;'Coverage Indicators - Section D'!$J$45:$J$166,0))&lt;&gt;0,INDEX('Coverage Indicators - Section D'!F$45:F$166,MATCH('Print View'!$A89&amp;'Print View'!$Y$77,'Coverage Indicators - Section D'!$B$45:$B$166&amp;'Coverage Indicators - Section D'!$J$45:$J$166,0)),""),"")</f>
        <v>500</v>
      </c>
      <c r="Z89" s="256">
        <f t="array" ref="Z89">IFERROR(IF(INDEX('Coverage Indicators - Section D'!G$45:G$166,MATCH('Print View'!$A89&amp;'Print View'!$Y$77,'Coverage Indicators - Section D'!$B$45:$B$166&amp;'Coverage Indicators - Section D'!$J$45:$J$166,0))&lt;&gt;0,INDEX('Coverage Indicators - Section D'!G$45:G$166,MATCH('Print View'!$A89&amp;'Print View'!$Y$77,'Coverage Indicators - Section D'!$B$45:$B$166&amp;'Coverage Indicators - Section D'!$J$45:$J$166,0)),""),"")</f>
        <v>90</v>
      </c>
      <c r="AA89" s="180" t="str">
        <f t="array" ref="AA89">IFERROR(IF(INDEX('Coverage Indicators - Section D'!H$45:H$166,MATCH('Print View'!$A89&amp;'Print View'!$Y$77,'Coverage Indicators - Section D'!$B$45:$B$166&amp;'Coverage Indicators - Section D'!$J$45:$J$166,0))&lt;&gt;0,INDEX('Coverage Indicators - Section D'!H$45:H$166,MATCH('Print View'!$A89&amp;'Print View'!$Y$77,'Coverage Indicators - Section D'!$B$45:$B$166&amp;'Coverage Indicators - Section D'!$J$45:$J$166,0)),""),"")</f>
        <v/>
      </c>
      <c r="AB89" s="247" t="str">
        <f t="array" ref="AB89">IFERROR(IF(INDEX('Coverage Indicators - Section D'!E$45:E$166,MATCH('Print View'!$A89&amp;'Print View'!$AC$77,'Coverage Indicators - Section D'!$B$45:$B$166&amp;'Coverage Indicators - Section D'!$J$45:$J$166,0))&lt;&gt;0,INDEX('Coverage Indicators - Section D'!E$45:E$166,MATCH('Print View'!$A89&amp;'Print View'!$AC$77,'Coverage Indicators - Section D'!$B$45:$B$166&amp;'Coverage Indicators - Section D'!$J$45:$J$166,0)),""),"")</f>
        <v/>
      </c>
      <c r="AC89" s="248" t="str">
        <f t="array" ref="AC89">IFERROR(IF(INDEX('Coverage Indicators - Section D'!F$45:F$166,MATCH('Print View'!$A89&amp;'Print View'!$AC$77,'Coverage Indicators - Section D'!$B$45:$B$166&amp;'Coverage Indicators - Section D'!$J$45:$J$166,0))&lt;&gt;0,INDEX('Coverage Indicators - Section D'!F$45:F$166,MATCH('Print View'!$A89&amp;'Print View'!$AC$77,'Coverage Indicators - Section D'!$B$45:$B$166&amp;'Coverage Indicators - Section D'!$J$45:$J$166,0)),""),"")</f>
        <v/>
      </c>
      <c r="AD89" s="256" t="str">
        <f t="array" ref="AD89">IFERROR(IF(INDEX('Coverage Indicators - Section D'!G$45:G$166,MATCH('Print View'!$A89&amp;'Print View'!$AC$77,'Coverage Indicators - Section D'!$B$45:$B$166&amp;'Coverage Indicators - Section D'!$J$45:$J$166,0))&lt;&gt;0,INDEX('Coverage Indicators - Section D'!G$45:G$166,MATCH('Print View'!$A89&amp;'Print View'!$AC$77,'Coverage Indicators - Section D'!$B$45:$B$166&amp;'Coverage Indicators - Section D'!$J$45:$J$166,0)),""),"")</f>
        <v/>
      </c>
      <c r="AE89" s="180" t="str">
        <f t="array" ref="AE89">IFERROR(IF(INDEX('Coverage Indicators - Section D'!H$45:H$166,MATCH('Print View'!$A89&amp;'Print View'!$AC$77,'Coverage Indicators - Section D'!$B$45:$B$166&amp;'Coverage Indicators - Section D'!$J$45:$J$166,0))&lt;&gt;0,INDEX('Coverage Indicators - Section D'!H$45:H$166,MATCH('Print View'!$A89&amp;'Print View'!$AC$77,'Coverage Indicators - Section D'!$B$45:$B$166&amp;'Coverage Indicators - Section D'!$J$45:$J$166,0)),""),"")</f>
        <v/>
      </c>
      <c r="AF89" s="247" t="str">
        <f t="array" ref="AF89">IFERROR(IF(INDEX('Coverage Indicators - Section D'!E$45:E$166,MATCH('Print View'!$A89&amp;'Print View'!$AG$77,'Coverage Indicators - Section D'!$B$45:$B$166&amp;'Coverage Indicators - Section D'!$J$45:$J$166,0))&lt;&gt;0,INDEX('Coverage Indicators - Section D'!E$45:E$166,MATCH('Print View'!$A89&amp;'Print View'!$AG$77,'Coverage Indicators - Section D'!$B$45:$B$166&amp;'Coverage Indicators - Section D'!$J$45:$J$166,0)),""),"")</f>
        <v/>
      </c>
      <c r="AG89" s="248" t="str">
        <f t="array" ref="AG89">IFERROR(IF(INDEX('Coverage Indicators - Section D'!F$45:F$166,MATCH('Print View'!$A89&amp;'Print View'!$AG$77,'Coverage Indicators - Section D'!$B$45:$B$166&amp;'Coverage Indicators - Section D'!$J$45:$J$166,0))&lt;&gt;0,INDEX('Coverage Indicators - Section D'!F$45:F$166,MATCH('Print View'!$A89&amp;'Print View'!$AG$77,'Coverage Indicators - Section D'!$B$45:$B$166&amp;'Coverage Indicators - Section D'!$J$45:$J$166,0)),""),"")</f>
        <v/>
      </c>
      <c r="AH89" s="260" t="str">
        <f t="array" ref="AH89">IFERROR(IF(INDEX('Coverage Indicators - Section D'!G$45:G$166,MATCH('Print View'!$A89&amp;'Print View'!$AG$77,'Coverage Indicators - Section D'!$B$45:$B$166&amp;'Coverage Indicators - Section D'!$J$45:$J$166,0))&lt;&gt;0,INDEX('Coverage Indicators - Section D'!G$45:G$166,MATCH('Print View'!$A89&amp;'Print View'!$AG$77,'Coverage Indicators - Section D'!$B$45:$B$166&amp;'Coverage Indicators - Section D'!$J$45:$J$166,0)),""),"")</f>
        <v/>
      </c>
      <c r="AI89" s="180" t="str">
        <f t="array" ref="AI89">IFERROR(IF(INDEX('Coverage Indicators - Section D'!H$45:H$166,MATCH('Print View'!$A89&amp;'Print View'!$AG$77,'Coverage Indicators - Section D'!$B$45:$B$166&amp;'Coverage Indicators - Section D'!$J$45:$J$166,0))&lt;&gt;0,INDEX('Coverage Indicators - Section D'!H$45:H$166,MATCH('Print View'!$A89&amp;'Print View'!$AG$77,'Coverage Indicators - Section D'!$B$45:$B$166&amp;'Coverage Indicators - Section D'!$J$45:$J$166,0)),""),"")</f>
        <v/>
      </c>
      <c r="AJ89" s="235" t="str">
        <f>IFERROR(IF(INDEX('Coverage Indicators - Section D'!W$10:W$41,MATCH('Print View'!$A89,'Coverage Indicators - Section D'!$A$10:$A$41,0))&lt;&gt;0,INDEX('Coverage Indicators - Section D'!W$10:W$41,MATCH('Print View'!$A89,'Coverage Indicators - Section D'!$A$10:$A$41,0)),""),"")</f>
        <v/>
      </c>
      <c r="AK89" s="292"/>
      <c r="AL89" s="292"/>
      <c r="AM89" s="292"/>
      <c r="AN89" s="292"/>
      <c r="AO89" s="292"/>
      <c r="AP89" s="292"/>
      <c r="AQ89" s="292"/>
      <c r="AR89" s="292"/>
    </row>
    <row r="90" spans="1:44" s="293" customFormat="1" ht="300" x14ac:dyDescent="0.2">
      <c r="A90" s="213">
        <v>11</v>
      </c>
      <c r="B90" s="202" t="str">
        <f>IFERROR(IF(INDEX('Coverage Indicators - Section D'!B$10:B$41,MATCH('Print View'!$A90,'Coverage Indicators - Section D'!$A$10:$A$41,0))&lt;&gt;0,INDEX('Coverage Indicators - Section D'!B$10:B$41,MATCH('Print View'!$A90,'Coverage Indicators - Section D'!$A$10:$A$41,0)),""),"")</f>
        <v>TB care and prevention</v>
      </c>
      <c r="C90" s="202" t="str">
        <f>IFERROR(IF(INDEX('Coverage Indicators - Section D'!C$10:C$41,MATCH('Print View'!$A90,'Coverage Indicators - Section D'!$A$10:$A$41,0))&lt;&gt;0,INDEX('Coverage Indicators - Section D'!C$10:C$41,MATCH('Print View'!$A90,'Coverage Indicators - Section D'!$A$10:$A$41,0)),""),"")</f>
        <v>TCP-8: Percentage of new and relapse TB patients tested using WHO recommended rapid tests at the time of diagnosis</v>
      </c>
      <c r="D90" s="202" t="str">
        <f>IFERROR(IF(INDEX('Coverage Indicators - Section D'!D$10:D$41,MATCH('Print View'!$A90,'Coverage Indicators - Section D'!$A$10:$A$41,0))&lt;&gt;0,INDEX('Coverage Indicators - Section D'!D$10:D$41,MATCH('Print View'!$A90,'Coverage Indicators - Section D'!$A$10:$A$41,0)),""),"")</f>
        <v/>
      </c>
      <c r="E90" s="202">
        <f>IFERROR(IF(INDEX('Coverage Indicators - Section D'!E$10:E$41,MATCH('Print View'!$A90,'Coverage Indicators - Section D'!$A$10:$A$41,0))&lt;&gt;0,INDEX('Coverage Indicators - Section D'!E$10:E$41,MATCH('Print View'!$A90,'Coverage Indicators - Section D'!$A$10:$A$41,0)),""),"")</f>
        <v>19438</v>
      </c>
      <c r="F90" s="202">
        <f>IFERROR(IF(INDEX('Coverage Indicators - Section D'!F$10:F$41,MATCH('Print View'!$A90,'Coverage Indicators - Section D'!$A$10:$A$41,0))&lt;&gt;0,INDEX('Coverage Indicators - Section D'!F$10:F$41,MATCH('Print View'!$A90,'Coverage Indicators - Section D'!$A$10:$A$41,0)),""),"")</f>
        <v>41334</v>
      </c>
      <c r="G90" s="202">
        <f>IFERROR(IF(INDEX('Coverage Indicators - Section D'!G$10:G$41,MATCH('Print View'!$A90,'Coverage Indicators - Section D'!$A$10:$A$41,0))&lt;&gt;0,INDEX('Coverage Indicators - Section D'!G$10:G$41,MATCH('Print View'!$A90,'Coverage Indicators - Section D'!$A$10:$A$41,0)),""),"")</f>
        <v>47.026660860308702</v>
      </c>
      <c r="H90" s="202" t="str">
        <f>IFERROR(IF(INDEX('Coverage Indicators - Section D'!H$10:H$41,MATCH('Print View'!$A90,'Coverage Indicators - Section D'!$A$10:$A$41,0))&lt;&gt;0,INDEX('Coverage Indicators - Section D'!H$10:H$41,MATCH('Print View'!$A90,'Coverage Indicators - Section D'!$A$10:$A$41,0)),""),"")</f>
        <v>2016</v>
      </c>
      <c r="I90" s="202" t="str">
        <f>IFERROR(IF(INDEX('Coverage Indicators - Section D'!P$10:P$41,MATCH('Print View'!$A90,'Coverage Indicators - Section D'!$A$10:$A$41,0))&lt;&gt;0,INDEX('Coverage Indicators - Section D'!P$10:P$41,MATCH('Print View'!$A90,'Coverage Indicators - Section D'!$A$10:$A$41,0)),""),"")</f>
        <v>NTC data 2016</v>
      </c>
      <c r="J90" s="202" t="str">
        <f>IFERROR(IF(INDEX('Coverage Indicators - Section D'!Q$10:Q$41,MATCH('Print View'!$A90,'Coverage Indicators - Section D'!$A$10:$A$41,0))&lt;&gt;0,INDEX('Coverage Indicators - Section D'!Q$10:Q$41,MATCH('Print View'!$A90,'Coverage Indicators - Section D'!$A$10:$A$41,0)),""),"")</f>
        <v/>
      </c>
      <c r="K90" s="202" t="str">
        <f>IFERROR(IF(INDEX('Coverage Indicators - Section D'!R$10:R$41,MATCH('Print View'!$A90,'Coverage Indicators - Section D'!$A$10:$A$41,0))&lt;&gt;0,INDEX('Coverage Indicators - Section D'!R$10:R$41,MATCH('Print View'!$A90,'Coverage Indicators - Section D'!$A$10:$A$41,0)),""),"")</f>
        <v/>
      </c>
      <c r="L90" s="202" t="str">
        <f>IFERROR(IF(INDEX('Coverage Indicators - Section D'!S$10:S$41,MATCH('Print View'!$A90,'Coverage Indicators - Section D'!$A$10:$A$41,0))&lt;&gt;0,INDEX('Coverage Indicators - Section D'!S$10:S$41,MATCH('Print View'!$A90,'Coverage Indicators - Section D'!$A$10:$A$41,0)),""),"")</f>
        <v>Ministry of Health of the Lao People's Democratic Republic</v>
      </c>
      <c r="M90" s="202" t="str">
        <f>IFERROR(IF(INDEX('Coverage Indicators - Section D'!T$10:T$41,MATCH('Print View'!$A90,'Coverage Indicators - Section D'!$A$10:$A$41,0))&lt;&gt;0,INDEX('Coverage Indicators - Section D'!T$10:T$41,MATCH('Print View'!$A90,'Coverage Indicators - Section D'!$A$10:$A$41,0)),""),"")</f>
        <v>Lao (Peoples Democratic Republic)</v>
      </c>
      <c r="N90" s="202" t="str">
        <f>IFERROR(IF(INDEX('Coverage Indicators - Section D'!U$10:U$41,MATCH('Print View'!$A90,'Coverage Indicators - Section D'!$A$10:$A$41,0))&lt;&gt;0,INDEX('Coverage Indicators - Section D'!U$10:U$41,MATCH('Print View'!$A90,'Coverage Indicators - Section D'!$A$10:$A$41,0)),""),"")</f>
        <v>National</v>
      </c>
      <c r="O90" s="202" t="str">
        <f>IFERROR(IF(INDEX('Coverage Indicators - Section D'!V$10:V$41,MATCH('Print View'!$A90,'Coverage Indicators - Section D'!$A$10:$A$41,0))&lt;&gt;0,INDEX('Coverage Indicators - Section D'!V$10:V$41,MATCH('Print View'!$A90,'Coverage Indicators - Section D'!$A$10:$A$41,0)),""),"")</f>
        <v>N-Non-cumulative</v>
      </c>
      <c r="P90" s="238">
        <f t="array" ref="P90">IFERROR(IF(INDEX('Coverage Indicators - Section D'!E$45:E$166,MATCH('Print View'!$A90&amp;'Print View'!$Q$77,'Coverage Indicators - Section D'!$B$45:$B$166&amp;'Coverage Indicators - Section D'!$J$45:$J$166,0))&lt;&gt;0,INDEX('Coverage Indicators - Section D'!E$45:E$166,MATCH('Print View'!$A90&amp;'Print View'!$Q$77,'Coverage Indicators - Section D'!$B$45:$B$166&amp;'Coverage Indicators - Section D'!$J$45:$J$166,0)),""),"")</f>
        <v>29400</v>
      </c>
      <c r="Q90" s="239">
        <f t="array" ref="Q90">IFERROR(IF(INDEX('Coverage Indicators - Section D'!F$45:F$166,MATCH('Print View'!$A90&amp;'Print View'!$Q$77,'Coverage Indicators - Section D'!$B$45:$B$166&amp;'Coverage Indicators - Section D'!$J$45:$J$166,0))&lt;&gt;0,INDEX('Coverage Indicators - Section D'!F$45:F$166,MATCH('Print View'!$A90&amp;'Print View'!$Q$77,'Coverage Indicators - Section D'!$B$45:$B$166&amp;'Coverage Indicators - Section D'!$J$45:$J$166,0)),""),"")</f>
        <v>42000</v>
      </c>
      <c r="R90" s="253">
        <f t="array" ref="R90">IFERROR(IF(INDEX('Coverage Indicators - Section D'!G$45:G$166,MATCH('Print View'!$A90&amp;'Print View'!$Q$77,'Coverage Indicators - Section D'!$B$45:$B$166&amp;'Coverage Indicators - Section D'!$J$45:$J$166,0))&lt;&gt;0,INDEX('Coverage Indicators - Section D'!G$45:G$166,MATCH('Print View'!$A90&amp;'Print View'!$Q$77,'Coverage Indicators - Section D'!$B$45:$B$166&amp;'Coverage Indicators - Section D'!$J$45:$J$166,0)),""),"")</f>
        <v>70</v>
      </c>
      <c r="S90" s="174" t="str">
        <f t="array" ref="S90">IFERROR(IF(INDEX('Coverage Indicators - Section D'!H$45:H$166,MATCH('Print View'!$A90&amp;'Print View'!$Q$77,'Coverage Indicators - Section D'!$B$45:$B$166&amp;'Coverage Indicators - Section D'!$J$45:$J$166,0))&lt;&gt;0,INDEX('Coverage Indicators - Section D'!H$45:H$166,MATCH('Print View'!$A90&amp;'Print View'!$Q$77,'Coverage Indicators - Section D'!$B$45:$B$166&amp;'Coverage Indicators - Section D'!$J$45:$J$166,0)),""),"")</f>
        <v/>
      </c>
      <c r="T90" s="244">
        <f t="array" ref="T90">IFERROR(IF(INDEX('Coverage Indicators - Section D'!E$45:E$166,MATCH('Print View'!$A90&amp;'Print View'!$U$77,'Coverage Indicators - Section D'!$B$45:$B$166&amp;'Coverage Indicators - Section D'!$J$45:$J$166,0))&lt;&gt;0,INDEX('Coverage Indicators - Section D'!E$45:E$166,MATCH('Print View'!$A90&amp;'Print View'!$U$77,'Coverage Indicators - Section D'!$B$45:$B$166&amp;'Coverage Indicators - Section D'!$J$45:$J$166,0)),""),"")</f>
        <v>34800</v>
      </c>
      <c r="U90" s="239">
        <f t="array" ref="U90">IFERROR(IF(INDEX('Coverage Indicators - Section D'!F$45:F$166,MATCH('Print View'!$A90&amp;'Print View'!$U$77,'Coverage Indicators - Section D'!$B$45:$B$166&amp;'Coverage Indicators - Section D'!$J$45:$J$166,0))&lt;&gt;0,INDEX('Coverage Indicators - Section D'!F$45:F$166,MATCH('Print View'!$A90&amp;'Print View'!$U$77,'Coverage Indicators - Section D'!$B$45:$B$166&amp;'Coverage Indicators - Section D'!$J$45:$J$166,0)),""),"")</f>
        <v>43500</v>
      </c>
      <c r="V90" s="253">
        <f t="array" ref="V90">IFERROR(IF(INDEX('Coverage Indicators - Section D'!G$45:G$166,MATCH('Print View'!$A90&amp;'Print View'!$U$77,'Coverage Indicators - Section D'!$B$45:$B$166&amp;'Coverage Indicators - Section D'!$J$45:$J$166,0))&lt;&gt;0,INDEX('Coverage Indicators - Section D'!G$45:G$166,MATCH('Print View'!$A90&amp;'Print View'!$U$77,'Coverage Indicators - Section D'!$B$45:$B$166&amp;'Coverage Indicators - Section D'!$J$45:$J$166,0)),""),"")</f>
        <v>80</v>
      </c>
      <c r="W90" s="174" t="str">
        <f t="array" ref="W90">IFERROR(IF(INDEX('Coverage Indicators - Section D'!H$45:H$166,MATCH('Print View'!$A90&amp;'Print View'!$U$77,'Coverage Indicators - Section D'!$B$45:$B$166&amp;'Coverage Indicators - Section D'!$J$45:$J$166,0))&lt;&gt;0,INDEX('Coverage Indicators - Section D'!H$45:H$166,MATCH('Print View'!$A90&amp;'Print View'!$U$77,'Coverage Indicators - Section D'!$B$45:$B$166&amp;'Coverage Indicators - Section D'!$J$45:$J$166,0)),""),"")</f>
        <v/>
      </c>
      <c r="X90" s="249">
        <f t="array" ref="X90">IFERROR(IF(INDEX('Coverage Indicators - Section D'!E$45:E$166,MATCH('Print View'!$A90&amp;'Print View'!$Y$77,'Coverage Indicators - Section D'!$B$45:$B$166&amp;'Coverage Indicators - Section D'!$J$45:$J$166,0))&lt;&gt;0,INDEX('Coverage Indicators - Section D'!E$45:E$166,MATCH('Print View'!$A90&amp;'Print View'!$Y$77,'Coverage Indicators - Section D'!$B$45:$B$166&amp;'Coverage Indicators - Section D'!$J$45:$J$166,0)),""),"")</f>
        <v>40500</v>
      </c>
      <c r="Y90" s="250">
        <f t="array" ref="Y90">IFERROR(IF(INDEX('Coverage Indicators - Section D'!F$45:F$166,MATCH('Print View'!$A90&amp;'Print View'!$Y$77,'Coverage Indicators - Section D'!$B$45:$B$166&amp;'Coverage Indicators - Section D'!$J$45:$J$166,0))&lt;&gt;0,INDEX('Coverage Indicators - Section D'!F$45:F$166,MATCH('Print View'!$A90&amp;'Print View'!$Y$77,'Coverage Indicators - Section D'!$B$45:$B$166&amp;'Coverage Indicators - Section D'!$J$45:$J$166,0)),""),"")</f>
        <v>45000</v>
      </c>
      <c r="Z90" s="257">
        <f t="array" ref="Z90">IFERROR(IF(INDEX('Coverage Indicators - Section D'!G$45:G$166,MATCH('Print View'!$A90&amp;'Print View'!$Y$77,'Coverage Indicators - Section D'!$B$45:$B$166&amp;'Coverage Indicators - Section D'!$J$45:$J$166,0))&lt;&gt;0,INDEX('Coverage Indicators - Section D'!G$45:G$166,MATCH('Print View'!$A90&amp;'Print View'!$Y$77,'Coverage Indicators - Section D'!$B$45:$B$166&amp;'Coverage Indicators - Section D'!$J$45:$J$166,0)),""),"")</f>
        <v>90</v>
      </c>
      <c r="AA90" s="185" t="str">
        <f t="array" ref="AA90">IFERROR(IF(INDEX('Coverage Indicators - Section D'!H$45:H$166,MATCH('Print View'!$A90&amp;'Print View'!$Y$77,'Coverage Indicators - Section D'!$B$45:$B$166&amp;'Coverage Indicators - Section D'!$J$45:$J$166,0))&lt;&gt;0,INDEX('Coverage Indicators - Section D'!H$45:H$166,MATCH('Print View'!$A90&amp;'Print View'!$Y$77,'Coverage Indicators - Section D'!$B$45:$B$166&amp;'Coverage Indicators - Section D'!$J$45:$J$166,0)),""),"")</f>
        <v/>
      </c>
      <c r="AB90" s="249" t="str">
        <f t="array" ref="AB90">IFERROR(IF(INDEX('Coverage Indicators - Section D'!E$45:E$166,MATCH('Print View'!$A90&amp;'Print View'!$AC$77,'Coverage Indicators - Section D'!$B$45:$B$166&amp;'Coverage Indicators - Section D'!$J$45:$J$166,0))&lt;&gt;0,INDEX('Coverage Indicators - Section D'!E$45:E$166,MATCH('Print View'!$A90&amp;'Print View'!$AC$77,'Coverage Indicators - Section D'!$B$45:$B$166&amp;'Coverage Indicators - Section D'!$J$45:$J$166,0)),""),"")</f>
        <v/>
      </c>
      <c r="AC90" s="250" t="str">
        <f t="array" ref="AC90">IFERROR(IF(INDEX('Coverage Indicators - Section D'!F$45:F$166,MATCH('Print View'!$A90&amp;'Print View'!$AC$77,'Coverage Indicators - Section D'!$B$45:$B$166&amp;'Coverage Indicators - Section D'!$J$45:$J$166,0))&lt;&gt;0,INDEX('Coverage Indicators - Section D'!F$45:F$166,MATCH('Print View'!$A90&amp;'Print View'!$AC$77,'Coverage Indicators - Section D'!$B$45:$B$166&amp;'Coverage Indicators - Section D'!$J$45:$J$166,0)),""),"")</f>
        <v/>
      </c>
      <c r="AD90" s="257" t="str">
        <f t="array" ref="AD90">IFERROR(IF(INDEX('Coverage Indicators - Section D'!G$45:G$166,MATCH('Print View'!$A90&amp;'Print View'!$AC$77,'Coverage Indicators - Section D'!$B$45:$B$166&amp;'Coverage Indicators - Section D'!$J$45:$J$166,0))&lt;&gt;0,INDEX('Coverage Indicators - Section D'!G$45:G$166,MATCH('Print View'!$A90&amp;'Print View'!$AC$77,'Coverage Indicators - Section D'!$B$45:$B$166&amp;'Coverage Indicators - Section D'!$J$45:$J$166,0)),""),"")</f>
        <v/>
      </c>
      <c r="AE90" s="185" t="str">
        <f t="array" ref="AE90">IFERROR(IF(INDEX('Coverage Indicators - Section D'!H$45:H$166,MATCH('Print View'!$A90&amp;'Print View'!$AC$77,'Coverage Indicators - Section D'!$B$45:$B$166&amp;'Coverage Indicators - Section D'!$J$45:$J$166,0))&lt;&gt;0,INDEX('Coverage Indicators - Section D'!H$45:H$166,MATCH('Print View'!$A90&amp;'Print View'!$AC$77,'Coverage Indicators - Section D'!$B$45:$B$166&amp;'Coverage Indicators - Section D'!$J$45:$J$166,0)),""),"")</f>
        <v/>
      </c>
      <c r="AF90" s="249" t="str">
        <f t="array" ref="AF90">IFERROR(IF(INDEX('Coverage Indicators - Section D'!E$45:E$166,MATCH('Print View'!$A90&amp;'Print View'!$AG$77,'Coverage Indicators - Section D'!$B$45:$B$166&amp;'Coverage Indicators - Section D'!$J$45:$J$166,0))&lt;&gt;0,INDEX('Coverage Indicators - Section D'!E$45:E$166,MATCH('Print View'!$A90&amp;'Print View'!$AG$77,'Coverage Indicators - Section D'!$B$45:$B$166&amp;'Coverage Indicators - Section D'!$J$45:$J$166,0)),""),"")</f>
        <v/>
      </c>
      <c r="AG90" s="250" t="str">
        <f t="array" ref="AG90">IFERROR(IF(INDEX('Coverage Indicators - Section D'!F$45:F$166,MATCH('Print View'!$A90&amp;'Print View'!$AG$77,'Coverage Indicators - Section D'!$B$45:$B$166&amp;'Coverage Indicators - Section D'!$J$45:$J$166,0))&lt;&gt;0,INDEX('Coverage Indicators - Section D'!F$45:F$166,MATCH('Print View'!$A90&amp;'Print View'!$AG$77,'Coverage Indicators - Section D'!$B$45:$B$166&amp;'Coverage Indicators - Section D'!$J$45:$J$166,0)),""),"")</f>
        <v/>
      </c>
      <c r="AH90" s="261" t="str">
        <f t="array" ref="AH90">IFERROR(IF(INDEX('Coverage Indicators - Section D'!G$45:G$166,MATCH('Print View'!$A90&amp;'Print View'!$AG$77,'Coverage Indicators - Section D'!$B$45:$B$166&amp;'Coverage Indicators - Section D'!$J$45:$J$166,0))&lt;&gt;0,INDEX('Coverage Indicators - Section D'!G$45:G$166,MATCH('Print View'!$A90&amp;'Print View'!$AG$77,'Coverage Indicators - Section D'!$B$45:$B$166&amp;'Coverage Indicators - Section D'!$J$45:$J$166,0)),""),"")</f>
        <v/>
      </c>
      <c r="AI90" s="185" t="str">
        <f t="array" ref="AI90">IFERROR(IF(INDEX('Coverage Indicators - Section D'!H$45:H$166,MATCH('Print View'!$A90&amp;'Print View'!$AG$77,'Coverage Indicators - Section D'!$B$45:$B$166&amp;'Coverage Indicators - Section D'!$J$45:$J$166,0))&lt;&gt;0,INDEX('Coverage Indicators - Section D'!H$45:H$166,MATCH('Print View'!$A90&amp;'Print View'!$AG$77,'Coverage Indicators - Section D'!$B$45:$B$166&amp;'Coverage Indicators - Section D'!$J$45:$J$166,0)),""),"")</f>
        <v/>
      </c>
      <c r="AJ90" s="234" t="str">
        <f>IFERROR(IF(INDEX('Coverage Indicators - Section D'!W$10:W$41,MATCH('Print View'!$A90,'Coverage Indicators - Section D'!$A$10:$A$41,0))&lt;&gt;0,INDEX('Coverage Indicators - Section D'!W$10:W$41,MATCH('Print View'!$A90,'Coverage Indicators - Section D'!$A$10:$A$41,0)),""),"")</f>
        <v/>
      </c>
      <c r="AK90" s="292"/>
      <c r="AL90" s="292"/>
      <c r="AM90" s="292"/>
      <c r="AN90" s="292"/>
      <c r="AO90" s="292"/>
      <c r="AP90" s="292"/>
      <c r="AQ90" s="292"/>
      <c r="AR90" s="292"/>
    </row>
    <row r="91" spans="1:44" s="293" customFormat="1" ht="300" x14ac:dyDescent="0.2">
      <c r="A91" s="177">
        <v>12</v>
      </c>
      <c r="B91" s="203" t="str">
        <f>IFERROR(IF(INDEX('Coverage Indicators - Section D'!B$10:B$41,MATCH('Print View'!$A91,'Coverage Indicators - Section D'!$A$10:$A$41,0))&lt;&gt;0,INDEX('Coverage Indicators - Section D'!B$10:B$41,MATCH('Print View'!$A91,'Coverage Indicators - Section D'!$A$10:$A$41,0)),""),"")</f>
        <v>MDR-TB</v>
      </c>
      <c r="C91" s="203" t="str">
        <f>IFERROR(IF(INDEX('Coverage Indicators - Section D'!C$10:C$41,MATCH('Print View'!$A91,'Coverage Indicators - Section D'!$A$10:$A$41,0))&lt;&gt;0,INDEX('Coverage Indicators - Section D'!C$10:C$41,MATCH('Print View'!$A91,'Coverage Indicators - Section D'!$A$10:$A$41,0)),""),"")</f>
        <v>MDR TB-1: Percentage of previously treated TB patients receiving DST (bacteriologically positive cases only)</v>
      </c>
      <c r="D91" s="203" t="str">
        <f>IFERROR(IF(INDEX('Coverage Indicators - Section D'!D$10:D$41,MATCH('Print View'!$A91,'Coverage Indicators - Section D'!$A$10:$A$41,0))&lt;&gt;0,INDEX('Coverage Indicators - Section D'!D$10:D$41,MATCH('Print View'!$A91,'Coverage Indicators - Section D'!$A$10:$A$41,0)),""),"")</f>
        <v/>
      </c>
      <c r="E91" s="203">
        <f>IFERROR(IF(INDEX('Coverage Indicators - Section D'!E$10:E$41,MATCH('Print View'!$A91,'Coverage Indicators - Section D'!$A$10:$A$41,0))&lt;&gt;0,INDEX('Coverage Indicators - Section D'!E$10:E$41,MATCH('Print View'!$A91,'Coverage Indicators - Section D'!$A$10:$A$41,0)),""),"")</f>
        <v>159</v>
      </c>
      <c r="F91" s="203">
        <f>IFERROR(IF(INDEX('Coverage Indicators - Section D'!F$10:F$41,MATCH('Print View'!$A91,'Coverage Indicators - Section D'!$A$10:$A$41,0))&lt;&gt;0,INDEX('Coverage Indicators - Section D'!F$10:F$41,MATCH('Print View'!$A91,'Coverage Indicators - Section D'!$A$10:$A$41,0)),""),"")</f>
        <v>159</v>
      </c>
      <c r="G91" s="203">
        <f>IFERROR(IF(INDEX('Coverage Indicators - Section D'!G$10:G$41,MATCH('Print View'!$A91,'Coverage Indicators - Section D'!$A$10:$A$41,0))&lt;&gt;0,INDEX('Coverage Indicators - Section D'!G$10:G$41,MATCH('Print View'!$A91,'Coverage Indicators - Section D'!$A$10:$A$41,0)),""),"")</f>
        <v>100</v>
      </c>
      <c r="H91" s="203" t="str">
        <f>IFERROR(IF(INDEX('Coverage Indicators - Section D'!H$10:H$41,MATCH('Print View'!$A91,'Coverage Indicators - Section D'!$A$10:$A$41,0))&lt;&gt;0,INDEX('Coverage Indicators - Section D'!H$10:H$41,MATCH('Print View'!$A91,'Coverage Indicators - Section D'!$A$10:$A$41,0)),""),"")</f>
        <v>2016</v>
      </c>
      <c r="I91" s="203" t="str">
        <f>IFERROR(IF(INDEX('Coverage Indicators - Section D'!P$10:P$41,MATCH('Print View'!$A91,'Coverage Indicators - Section D'!$A$10:$A$41,0))&lt;&gt;0,INDEX('Coverage Indicators - Section D'!P$10:P$41,MATCH('Print View'!$A91,'Coverage Indicators - Section D'!$A$10:$A$41,0)),""),"")</f>
        <v>NTC data 2016</v>
      </c>
      <c r="J91" s="203" t="str">
        <f>IFERROR(IF(INDEX('Coverage Indicators - Section D'!Q$10:Q$41,MATCH('Print View'!$A91,'Coverage Indicators - Section D'!$A$10:$A$41,0))&lt;&gt;0,INDEX('Coverage Indicators - Section D'!Q$10:Q$41,MATCH('Print View'!$A91,'Coverage Indicators - Section D'!$A$10:$A$41,0)),""),"")</f>
        <v/>
      </c>
      <c r="K91" s="203" t="str">
        <f>IFERROR(IF(INDEX('Coverage Indicators - Section D'!R$10:R$41,MATCH('Print View'!$A91,'Coverage Indicators - Section D'!$A$10:$A$41,0))&lt;&gt;0,INDEX('Coverage Indicators - Section D'!R$10:R$41,MATCH('Print View'!$A91,'Coverage Indicators - Section D'!$A$10:$A$41,0)),""),"")</f>
        <v/>
      </c>
      <c r="L91" s="203" t="str">
        <f>IFERROR(IF(INDEX('Coverage Indicators - Section D'!S$10:S$41,MATCH('Print View'!$A91,'Coverage Indicators - Section D'!$A$10:$A$41,0))&lt;&gt;0,INDEX('Coverage Indicators - Section D'!S$10:S$41,MATCH('Print View'!$A91,'Coverage Indicators - Section D'!$A$10:$A$41,0)),""),"")</f>
        <v>Ministry of Health of the Lao People's Democratic Republic</v>
      </c>
      <c r="M91" s="203" t="str">
        <f>IFERROR(IF(INDEX('Coverage Indicators - Section D'!T$10:T$41,MATCH('Print View'!$A91,'Coverage Indicators - Section D'!$A$10:$A$41,0))&lt;&gt;0,INDEX('Coverage Indicators - Section D'!T$10:T$41,MATCH('Print View'!$A91,'Coverage Indicators - Section D'!$A$10:$A$41,0)),""),"")</f>
        <v>Lao (Peoples Democratic Republic)</v>
      </c>
      <c r="N91" s="203" t="str">
        <f>IFERROR(IF(INDEX('Coverage Indicators - Section D'!U$10:U$41,MATCH('Print View'!$A91,'Coverage Indicators - Section D'!$A$10:$A$41,0))&lt;&gt;0,INDEX('Coverage Indicators - Section D'!U$10:U$41,MATCH('Print View'!$A91,'Coverage Indicators - Section D'!$A$10:$A$41,0)),""),"")</f>
        <v>National</v>
      </c>
      <c r="O91" s="203" t="str">
        <f>IFERROR(IF(INDEX('Coverage Indicators - Section D'!V$10:V$41,MATCH('Print View'!$A91,'Coverage Indicators - Section D'!$A$10:$A$41,0))&lt;&gt;0,INDEX('Coverage Indicators - Section D'!V$10:V$41,MATCH('Print View'!$A91,'Coverage Indicators - Section D'!$A$10:$A$41,0)),""),"")</f>
        <v>N-Non-cumulative</v>
      </c>
      <c r="P91" s="240">
        <f t="array" ref="P91">IFERROR(IF(INDEX('Coverage Indicators - Section D'!E$45:E$166,MATCH('Print View'!$A91&amp;'Print View'!$Q$77,'Coverage Indicators - Section D'!$B$45:$B$166&amp;'Coverage Indicators - Section D'!$J$45:$J$166,0))&lt;&gt;0,INDEX('Coverage Indicators - Section D'!E$45:E$166,MATCH('Print View'!$A91&amp;'Print View'!$Q$77,'Coverage Indicators - Section D'!$B$45:$B$166&amp;'Coverage Indicators - Section D'!$J$45:$J$166,0)),""),"")</f>
        <v>200</v>
      </c>
      <c r="Q91" s="241">
        <f t="array" ref="Q91">IFERROR(IF(INDEX('Coverage Indicators - Section D'!F$45:F$166,MATCH('Print View'!$A91&amp;'Print View'!$Q$77,'Coverage Indicators - Section D'!$B$45:$B$166&amp;'Coverage Indicators - Section D'!$J$45:$J$166,0))&lt;&gt;0,INDEX('Coverage Indicators - Section D'!F$45:F$166,MATCH('Print View'!$A91&amp;'Print View'!$Q$77,'Coverage Indicators - Section D'!$B$45:$B$166&amp;'Coverage Indicators - Section D'!$J$45:$J$166,0)),""),"")</f>
        <v>200</v>
      </c>
      <c r="R91" s="254">
        <f t="array" ref="R91">IFERROR(IF(INDEX('Coverage Indicators - Section D'!G$45:G$166,MATCH('Print View'!$A91&amp;'Print View'!$Q$77,'Coverage Indicators - Section D'!$B$45:$B$166&amp;'Coverage Indicators - Section D'!$J$45:$J$166,0))&lt;&gt;0,INDEX('Coverage Indicators - Section D'!G$45:G$166,MATCH('Print View'!$A91&amp;'Print View'!$Q$77,'Coverage Indicators - Section D'!$B$45:$B$166&amp;'Coverage Indicators - Section D'!$J$45:$J$166,0)),""),"")</f>
        <v>100</v>
      </c>
      <c r="S91" s="231" t="str">
        <f t="array" ref="S91">IFERROR(IF(INDEX('Coverage Indicators - Section D'!H$45:H$166,MATCH('Print View'!$A91&amp;'Print View'!$Q$77,'Coverage Indicators - Section D'!$B$45:$B$166&amp;'Coverage Indicators - Section D'!$J$45:$J$166,0))&lt;&gt;0,INDEX('Coverage Indicators - Section D'!H$45:H$166,MATCH('Print View'!$A91&amp;'Print View'!$Q$77,'Coverage Indicators - Section D'!$B$45:$B$166&amp;'Coverage Indicators - Section D'!$J$45:$J$166,0)),""),"")</f>
        <v/>
      </c>
      <c r="T91" s="245">
        <f t="array" ref="T91">IFERROR(IF(INDEX('Coverage Indicators - Section D'!E$45:E$166,MATCH('Print View'!$A91&amp;'Print View'!$U$77,'Coverage Indicators - Section D'!$B$45:$B$166&amp;'Coverage Indicators - Section D'!$J$45:$J$166,0))&lt;&gt;0,INDEX('Coverage Indicators - Section D'!E$45:E$166,MATCH('Print View'!$A91&amp;'Print View'!$U$77,'Coverage Indicators - Section D'!$B$45:$B$166&amp;'Coverage Indicators - Section D'!$J$45:$J$166,0)),""),"")</f>
        <v>200</v>
      </c>
      <c r="U91" s="241">
        <f t="array" ref="U91">IFERROR(IF(INDEX('Coverage Indicators - Section D'!F$45:F$166,MATCH('Print View'!$A91&amp;'Print View'!$U$77,'Coverage Indicators - Section D'!$B$45:$B$166&amp;'Coverage Indicators - Section D'!$J$45:$J$166,0))&lt;&gt;0,INDEX('Coverage Indicators - Section D'!F$45:F$166,MATCH('Print View'!$A91&amp;'Print View'!$U$77,'Coverage Indicators - Section D'!$B$45:$B$166&amp;'Coverage Indicators - Section D'!$J$45:$J$166,0)),""),"")</f>
        <v>200</v>
      </c>
      <c r="V91" s="254">
        <f t="array" ref="V91">IFERROR(IF(INDEX('Coverage Indicators - Section D'!G$45:G$166,MATCH('Print View'!$A91&amp;'Print View'!$U$77,'Coverage Indicators - Section D'!$B$45:$B$166&amp;'Coverage Indicators - Section D'!$J$45:$J$166,0))&lt;&gt;0,INDEX('Coverage Indicators - Section D'!G$45:G$166,MATCH('Print View'!$A91&amp;'Print View'!$U$77,'Coverage Indicators - Section D'!$B$45:$B$166&amp;'Coverage Indicators - Section D'!$J$45:$J$166,0)),""),"")</f>
        <v>100</v>
      </c>
      <c r="W91" s="231" t="str">
        <f t="array" ref="W91">IFERROR(IF(INDEX('Coverage Indicators - Section D'!H$45:H$166,MATCH('Print View'!$A91&amp;'Print View'!$U$77,'Coverage Indicators - Section D'!$B$45:$B$166&amp;'Coverage Indicators - Section D'!$J$45:$J$166,0))&lt;&gt;0,INDEX('Coverage Indicators - Section D'!H$45:H$166,MATCH('Print View'!$A91&amp;'Print View'!$U$77,'Coverage Indicators - Section D'!$B$45:$B$166&amp;'Coverage Indicators - Section D'!$J$45:$J$166,0)),""),"")</f>
        <v/>
      </c>
      <c r="X91" s="247">
        <f t="array" ref="X91">IFERROR(IF(INDEX('Coverage Indicators - Section D'!E$45:E$166,MATCH('Print View'!$A91&amp;'Print View'!$Y$77,'Coverage Indicators - Section D'!$B$45:$B$166&amp;'Coverage Indicators - Section D'!$J$45:$J$166,0))&lt;&gt;0,INDEX('Coverage Indicators - Section D'!E$45:E$166,MATCH('Print View'!$A91&amp;'Print View'!$Y$77,'Coverage Indicators - Section D'!$B$45:$B$166&amp;'Coverage Indicators - Section D'!$J$45:$J$166,0)),""),"")</f>
        <v>200</v>
      </c>
      <c r="Y91" s="248">
        <f t="array" ref="Y91">IFERROR(IF(INDEX('Coverage Indicators - Section D'!F$45:F$166,MATCH('Print View'!$A91&amp;'Print View'!$Y$77,'Coverage Indicators - Section D'!$B$45:$B$166&amp;'Coverage Indicators - Section D'!$J$45:$J$166,0))&lt;&gt;0,INDEX('Coverage Indicators - Section D'!F$45:F$166,MATCH('Print View'!$A91&amp;'Print View'!$Y$77,'Coverage Indicators - Section D'!$B$45:$B$166&amp;'Coverage Indicators - Section D'!$J$45:$J$166,0)),""),"")</f>
        <v>200</v>
      </c>
      <c r="Z91" s="256">
        <f t="array" ref="Z91">IFERROR(IF(INDEX('Coverage Indicators - Section D'!G$45:G$166,MATCH('Print View'!$A91&amp;'Print View'!$Y$77,'Coverage Indicators - Section D'!$B$45:$B$166&amp;'Coverage Indicators - Section D'!$J$45:$J$166,0))&lt;&gt;0,INDEX('Coverage Indicators - Section D'!G$45:G$166,MATCH('Print View'!$A91&amp;'Print View'!$Y$77,'Coverage Indicators - Section D'!$B$45:$B$166&amp;'Coverage Indicators - Section D'!$J$45:$J$166,0)),""),"")</f>
        <v>100</v>
      </c>
      <c r="AA91" s="180" t="str">
        <f t="array" ref="AA91">IFERROR(IF(INDEX('Coverage Indicators - Section D'!H$45:H$166,MATCH('Print View'!$A91&amp;'Print View'!$Y$77,'Coverage Indicators - Section D'!$B$45:$B$166&amp;'Coverage Indicators - Section D'!$J$45:$J$166,0))&lt;&gt;0,INDEX('Coverage Indicators - Section D'!H$45:H$166,MATCH('Print View'!$A91&amp;'Print View'!$Y$77,'Coverage Indicators - Section D'!$B$45:$B$166&amp;'Coverage Indicators - Section D'!$J$45:$J$166,0)),""),"")</f>
        <v/>
      </c>
      <c r="AB91" s="247" t="str">
        <f t="array" ref="AB91">IFERROR(IF(INDEX('Coverage Indicators - Section D'!E$45:E$166,MATCH('Print View'!$A91&amp;'Print View'!$AC$77,'Coverage Indicators - Section D'!$B$45:$B$166&amp;'Coverage Indicators - Section D'!$J$45:$J$166,0))&lt;&gt;0,INDEX('Coverage Indicators - Section D'!E$45:E$166,MATCH('Print View'!$A91&amp;'Print View'!$AC$77,'Coverage Indicators - Section D'!$B$45:$B$166&amp;'Coverage Indicators - Section D'!$J$45:$J$166,0)),""),"")</f>
        <v/>
      </c>
      <c r="AC91" s="248" t="str">
        <f t="array" ref="AC91">IFERROR(IF(INDEX('Coverage Indicators - Section D'!F$45:F$166,MATCH('Print View'!$A91&amp;'Print View'!$AC$77,'Coverage Indicators - Section D'!$B$45:$B$166&amp;'Coverage Indicators - Section D'!$J$45:$J$166,0))&lt;&gt;0,INDEX('Coverage Indicators - Section D'!F$45:F$166,MATCH('Print View'!$A91&amp;'Print View'!$AC$77,'Coverage Indicators - Section D'!$B$45:$B$166&amp;'Coverage Indicators - Section D'!$J$45:$J$166,0)),""),"")</f>
        <v/>
      </c>
      <c r="AD91" s="256" t="str">
        <f t="array" ref="AD91">IFERROR(IF(INDEX('Coverage Indicators - Section D'!G$45:G$166,MATCH('Print View'!$A91&amp;'Print View'!$AC$77,'Coverage Indicators - Section D'!$B$45:$B$166&amp;'Coverage Indicators - Section D'!$J$45:$J$166,0))&lt;&gt;0,INDEX('Coverage Indicators - Section D'!G$45:G$166,MATCH('Print View'!$A91&amp;'Print View'!$AC$77,'Coverage Indicators - Section D'!$B$45:$B$166&amp;'Coverage Indicators - Section D'!$J$45:$J$166,0)),""),"")</f>
        <v/>
      </c>
      <c r="AE91" s="180" t="str">
        <f t="array" ref="AE91">IFERROR(IF(INDEX('Coverage Indicators - Section D'!H$45:H$166,MATCH('Print View'!$A91&amp;'Print View'!$AC$77,'Coverage Indicators - Section D'!$B$45:$B$166&amp;'Coverage Indicators - Section D'!$J$45:$J$166,0))&lt;&gt;0,INDEX('Coverage Indicators - Section D'!H$45:H$166,MATCH('Print View'!$A91&amp;'Print View'!$AC$77,'Coverage Indicators - Section D'!$B$45:$B$166&amp;'Coverage Indicators - Section D'!$J$45:$J$166,0)),""),"")</f>
        <v/>
      </c>
      <c r="AF91" s="247" t="str">
        <f t="array" ref="AF91">IFERROR(IF(INDEX('Coverage Indicators - Section D'!E$45:E$166,MATCH('Print View'!$A91&amp;'Print View'!$AG$77,'Coverage Indicators - Section D'!$B$45:$B$166&amp;'Coverage Indicators - Section D'!$J$45:$J$166,0))&lt;&gt;0,INDEX('Coverage Indicators - Section D'!E$45:E$166,MATCH('Print View'!$A91&amp;'Print View'!$AG$77,'Coverage Indicators - Section D'!$B$45:$B$166&amp;'Coverage Indicators - Section D'!$J$45:$J$166,0)),""),"")</f>
        <v/>
      </c>
      <c r="AG91" s="248" t="str">
        <f t="array" ref="AG91">IFERROR(IF(INDEX('Coverage Indicators - Section D'!F$45:F$166,MATCH('Print View'!$A91&amp;'Print View'!$AG$77,'Coverage Indicators - Section D'!$B$45:$B$166&amp;'Coverage Indicators - Section D'!$J$45:$J$166,0))&lt;&gt;0,INDEX('Coverage Indicators - Section D'!F$45:F$166,MATCH('Print View'!$A91&amp;'Print View'!$AG$77,'Coverage Indicators - Section D'!$B$45:$B$166&amp;'Coverage Indicators - Section D'!$J$45:$J$166,0)),""),"")</f>
        <v/>
      </c>
      <c r="AH91" s="260" t="str">
        <f t="array" ref="AH91">IFERROR(IF(INDEX('Coverage Indicators - Section D'!G$45:G$166,MATCH('Print View'!$A91&amp;'Print View'!$AG$77,'Coverage Indicators - Section D'!$B$45:$B$166&amp;'Coverage Indicators - Section D'!$J$45:$J$166,0))&lt;&gt;0,INDEX('Coverage Indicators - Section D'!G$45:G$166,MATCH('Print View'!$A91&amp;'Print View'!$AG$77,'Coverage Indicators - Section D'!$B$45:$B$166&amp;'Coverage Indicators - Section D'!$J$45:$J$166,0)),""),"")</f>
        <v/>
      </c>
      <c r="AI91" s="180" t="str">
        <f t="array" ref="AI91">IFERROR(IF(INDEX('Coverage Indicators - Section D'!H$45:H$166,MATCH('Print View'!$A91&amp;'Print View'!$AG$77,'Coverage Indicators - Section D'!$B$45:$B$166&amp;'Coverage Indicators - Section D'!$J$45:$J$166,0))&lt;&gt;0,INDEX('Coverage Indicators - Section D'!H$45:H$166,MATCH('Print View'!$A91&amp;'Print View'!$AG$77,'Coverage Indicators - Section D'!$B$45:$B$166&amp;'Coverage Indicators - Section D'!$J$45:$J$166,0)),""),"")</f>
        <v/>
      </c>
      <c r="AJ91" s="235" t="str">
        <f>IFERROR(IF(INDEX('Coverage Indicators - Section D'!W$10:W$41,MATCH('Print View'!$A91,'Coverage Indicators - Section D'!$A$10:$A$41,0))&lt;&gt;0,INDEX('Coverage Indicators - Section D'!W$10:W$41,MATCH('Print View'!$A91,'Coverage Indicators - Section D'!$A$10:$A$41,0)),""),"")</f>
        <v/>
      </c>
      <c r="AK91" s="292"/>
      <c r="AL91" s="292"/>
      <c r="AM91" s="292"/>
      <c r="AN91" s="292"/>
      <c r="AO91" s="292"/>
      <c r="AP91" s="292"/>
      <c r="AQ91" s="292"/>
      <c r="AR91" s="292"/>
    </row>
    <row r="92" spans="1:44" s="293" customFormat="1" ht="390" x14ac:dyDescent="0.2">
      <c r="A92" s="212">
        <v>13</v>
      </c>
      <c r="B92" s="202" t="str">
        <f>IFERROR(IF(INDEX('Coverage Indicators - Section D'!B$10:B$41,MATCH('Print View'!$A92,'Coverage Indicators - Section D'!$A$10:$A$41,0))&lt;&gt;0,INDEX('Coverage Indicators - Section D'!B$10:B$41,MATCH('Print View'!$A92,'Coverage Indicators - Section D'!$A$10:$A$41,0)),""),"")</f>
        <v>MDR-TB</v>
      </c>
      <c r="C92" s="202" t="str">
        <f>IFERROR(IF(INDEX('Coverage Indicators - Section D'!C$10:C$41,MATCH('Print View'!$A92,'Coverage Indicators - Section D'!$A$10:$A$41,0))&lt;&gt;0,INDEX('Coverage Indicators - Section D'!C$10:C$41,MATCH('Print View'!$A92,'Coverage Indicators - Section D'!$A$10:$A$41,0)),""),"")</f>
        <v>MDR TB-2(M): Number of TB cases with RR-TB and/or MDR-TB notified</v>
      </c>
      <c r="D92" s="202" t="str">
        <f>IFERROR(IF(INDEX('Coverage Indicators - Section D'!D$10:D$41,MATCH('Print View'!$A92,'Coverage Indicators - Section D'!$A$10:$A$41,0))&lt;&gt;0,INDEX('Coverage Indicators - Section D'!D$10:D$41,MATCH('Print View'!$A92,'Coverage Indicators - Section D'!$A$10:$A$41,0)),""),"")</f>
        <v/>
      </c>
      <c r="E92" s="202">
        <f>IFERROR(IF(INDEX('Coverage Indicators - Section D'!E$10:E$41,MATCH('Print View'!$A92,'Coverage Indicators - Section D'!$A$10:$A$41,0))&lt;&gt;0,INDEX('Coverage Indicators - Section D'!E$10:E$41,MATCH('Print View'!$A92,'Coverage Indicators - Section D'!$A$10:$A$41,0)),""),"")</f>
        <v>38</v>
      </c>
      <c r="F92" s="202">
        <f>IFERROR(IF(INDEX('Coverage Indicators - Section D'!F$10:F$41,MATCH('Print View'!$A92,'Coverage Indicators - Section D'!$A$10:$A$41,0))&lt;&gt;0,INDEX('Coverage Indicators - Section D'!F$10:F$41,MATCH('Print View'!$A92,'Coverage Indicators - Section D'!$A$10:$A$41,0)),""),"")</f>
        <v>280</v>
      </c>
      <c r="G92" s="202">
        <f>IFERROR(IF(INDEX('Coverage Indicators - Section D'!G$10:G$41,MATCH('Print View'!$A92,'Coverage Indicators - Section D'!$A$10:$A$41,0))&lt;&gt;0,INDEX('Coverage Indicators - Section D'!G$10:G$41,MATCH('Print View'!$A92,'Coverage Indicators - Section D'!$A$10:$A$41,0)),""),"")</f>
        <v>13.571428571428571</v>
      </c>
      <c r="H92" s="202" t="str">
        <f>IFERROR(IF(INDEX('Coverage Indicators - Section D'!H$10:H$41,MATCH('Print View'!$A92,'Coverage Indicators - Section D'!$A$10:$A$41,0))&lt;&gt;0,INDEX('Coverage Indicators - Section D'!H$10:H$41,MATCH('Print View'!$A92,'Coverage Indicators - Section D'!$A$10:$A$41,0)),""),"")</f>
        <v>2016</v>
      </c>
      <c r="I92" s="202" t="str">
        <f>IFERROR(IF(INDEX('Coverage Indicators - Section D'!P$10:P$41,MATCH('Print View'!$A92,'Coverage Indicators - Section D'!$A$10:$A$41,0))&lt;&gt;0,INDEX('Coverage Indicators - Section D'!P$10:P$41,MATCH('Print View'!$A92,'Coverage Indicators - Section D'!$A$10:$A$41,0)),""),"")</f>
        <v>NTC data 2016</v>
      </c>
      <c r="J92" s="202" t="str">
        <f>IFERROR(IF(INDEX('Coverage Indicators - Section D'!Q$10:Q$41,MATCH('Print View'!$A92,'Coverage Indicators - Section D'!$A$10:$A$41,0))&lt;&gt;0,INDEX('Coverage Indicators - Section D'!Q$10:Q$41,MATCH('Print View'!$A92,'Coverage Indicators - Section D'!$A$10:$A$41,0)),""),"")</f>
        <v>Gender,Age</v>
      </c>
      <c r="K92" s="202" t="str">
        <f>IFERROR(IF(INDEX('Coverage Indicators - Section D'!R$10:R$41,MATCH('Print View'!$A92,'Coverage Indicators - Section D'!$A$10:$A$41,0))&lt;&gt;0,INDEX('Coverage Indicators - Section D'!R$10:R$41,MATCH('Print View'!$A92,'Coverage Indicators - Section D'!$A$10:$A$41,0)),""),"")</f>
        <v/>
      </c>
      <c r="L92" s="202" t="str">
        <f>IFERROR(IF(INDEX('Coverage Indicators - Section D'!S$10:S$41,MATCH('Print View'!$A92,'Coverage Indicators - Section D'!$A$10:$A$41,0))&lt;&gt;0,INDEX('Coverage Indicators - Section D'!S$10:S$41,MATCH('Print View'!$A92,'Coverage Indicators - Section D'!$A$10:$A$41,0)),""),"")</f>
        <v>Ministry of Health of the Lao People's Democratic Republic</v>
      </c>
      <c r="M92" s="202" t="str">
        <f>IFERROR(IF(INDEX('Coverage Indicators - Section D'!T$10:T$41,MATCH('Print View'!$A92,'Coverage Indicators - Section D'!$A$10:$A$41,0))&lt;&gt;0,INDEX('Coverage Indicators - Section D'!T$10:T$41,MATCH('Print View'!$A92,'Coverage Indicators - Section D'!$A$10:$A$41,0)),""),"")</f>
        <v>Lao (Peoples Democratic Republic)</v>
      </c>
      <c r="N92" s="202" t="str">
        <f>IFERROR(IF(INDEX('Coverage Indicators - Section D'!U$10:U$41,MATCH('Print View'!$A92,'Coverage Indicators - Section D'!$A$10:$A$41,0))&lt;&gt;0,INDEX('Coverage Indicators - Section D'!U$10:U$41,MATCH('Print View'!$A92,'Coverage Indicators - Section D'!$A$10:$A$41,0)),""),"")</f>
        <v>National</v>
      </c>
      <c r="O92" s="202" t="str">
        <f>IFERROR(IF(INDEX('Coverage Indicators - Section D'!V$10:V$41,MATCH('Print View'!$A92,'Coverage Indicators - Section D'!$A$10:$A$41,0))&lt;&gt;0,INDEX('Coverage Indicators - Section D'!V$10:V$41,MATCH('Print View'!$A92,'Coverage Indicators - Section D'!$A$10:$A$41,0)),""),"")</f>
        <v>N-Non-cumulative</v>
      </c>
      <c r="P92" s="238">
        <f t="array" ref="P92">IFERROR(IF(INDEX('Coverage Indicators - Section D'!E$45:E$166,MATCH('Print View'!$A92&amp;'Print View'!$Q$77,'Coverage Indicators - Section D'!$B$45:$B$166&amp;'Coverage Indicators - Section D'!$J$45:$J$166,0))&lt;&gt;0,INDEX('Coverage Indicators - Section D'!E$45:E$166,MATCH('Print View'!$A92&amp;'Print View'!$Q$77,'Coverage Indicators - Section D'!$B$45:$B$166&amp;'Coverage Indicators - Section D'!$J$45:$J$166,0)),""),"")</f>
        <v>70</v>
      </c>
      <c r="Q92" s="239">
        <f t="array" ref="Q92">IFERROR(IF(INDEX('Coverage Indicators - Section D'!F$45:F$166,MATCH('Print View'!$A92&amp;'Print View'!$Q$77,'Coverage Indicators - Section D'!$B$45:$B$166&amp;'Coverage Indicators - Section D'!$J$45:$J$166,0))&lt;&gt;0,INDEX('Coverage Indicators - Section D'!F$45:F$166,MATCH('Print View'!$A92&amp;'Print View'!$Q$77,'Coverage Indicators - Section D'!$B$45:$B$166&amp;'Coverage Indicators - Section D'!$J$45:$J$166,0)),""),"")</f>
        <v>190</v>
      </c>
      <c r="R92" s="253">
        <f t="array" ref="R92">IFERROR(IF(INDEX('Coverage Indicators - Section D'!G$45:G$166,MATCH('Print View'!$A92&amp;'Print View'!$Q$77,'Coverage Indicators - Section D'!$B$45:$B$166&amp;'Coverage Indicators - Section D'!$J$45:$J$166,0))&lt;&gt;0,INDEX('Coverage Indicators - Section D'!G$45:G$166,MATCH('Print View'!$A92&amp;'Print View'!$Q$77,'Coverage Indicators - Section D'!$B$45:$B$166&amp;'Coverage Indicators - Section D'!$J$45:$J$166,0)),""),"")</f>
        <v>36.84210526315789</v>
      </c>
      <c r="S92" s="174" t="str">
        <f t="array" ref="S92">IFERROR(IF(INDEX('Coverage Indicators - Section D'!H$45:H$166,MATCH('Print View'!$A92&amp;'Print View'!$Q$77,'Coverage Indicators - Section D'!$B$45:$B$166&amp;'Coverage Indicators - Section D'!$J$45:$J$166,0))&lt;&gt;0,INDEX('Coverage Indicators - Section D'!H$45:H$166,MATCH('Print View'!$A92&amp;'Print View'!$Q$77,'Coverage Indicators - Section D'!$B$45:$B$166&amp;'Coverage Indicators - Section D'!$J$45:$J$166,0)),""),"")</f>
        <v/>
      </c>
      <c r="T92" s="244">
        <f t="array" ref="T92">IFERROR(IF(INDEX('Coverage Indicators - Section D'!E$45:E$166,MATCH('Print View'!$A92&amp;'Print View'!$U$77,'Coverage Indicators - Section D'!$B$45:$B$166&amp;'Coverage Indicators - Section D'!$J$45:$J$166,0))&lt;&gt;0,INDEX('Coverage Indicators - Section D'!E$45:E$166,MATCH('Print View'!$A92&amp;'Print View'!$U$77,'Coverage Indicators - Section D'!$B$45:$B$166&amp;'Coverage Indicators - Section D'!$J$45:$J$166,0)),""),"")</f>
        <v>80</v>
      </c>
      <c r="U92" s="239">
        <f t="array" ref="U92">IFERROR(IF(INDEX('Coverage Indicators - Section D'!F$45:F$166,MATCH('Print View'!$A92&amp;'Print View'!$U$77,'Coverage Indicators - Section D'!$B$45:$B$166&amp;'Coverage Indicators - Section D'!$J$45:$J$166,0))&lt;&gt;0,INDEX('Coverage Indicators - Section D'!F$45:F$166,MATCH('Print View'!$A92&amp;'Print View'!$U$77,'Coverage Indicators - Section D'!$B$45:$B$166&amp;'Coverage Indicators - Section D'!$J$45:$J$166,0)),""),"")</f>
        <v>205</v>
      </c>
      <c r="V92" s="253">
        <f t="array" ref="V92">IFERROR(IF(INDEX('Coverage Indicators - Section D'!G$45:G$166,MATCH('Print View'!$A92&amp;'Print View'!$U$77,'Coverage Indicators - Section D'!$B$45:$B$166&amp;'Coverage Indicators - Section D'!$J$45:$J$166,0))&lt;&gt;0,INDEX('Coverage Indicators - Section D'!G$45:G$166,MATCH('Print View'!$A92&amp;'Print View'!$U$77,'Coverage Indicators - Section D'!$B$45:$B$166&amp;'Coverage Indicators - Section D'!$J$45:$J$166,0)),""),"")</f>
        <v>39.024390243902438</v>
      </c>
      <c r="W92" s="174" t="str">
        <f t="array" ref="W92">IFERROR(IF(INDEX('Coverage Indicators - Section D'!H$45:H$166,MATCH('Print View'!$A92&amp;'Print View'!$U$77,'Coverage Indicators - Section D'!$B$45:$B$166&amp;'Coverage Indicators - Section D'!$J$45:$J$166,0))&lt;&gt;0,INDEX('Coverage Indicators - Section D'!H$45:H$166,MATCH('Print View'!$A92&amp;'Print View'!$U$77,'Coverage Indicators - Section D'!$B$45:$B$166&amp;'Coverage Indicators - Section D'!$J$45:$J$166,0)),""),"")</f>
        <v/>
      </c>
      <c r="X92" s="249">
        <f t="array" ref="X92">IFERROR(IF(INDEX('Coverage Indicators - Section D'!E$45:E$166,MATCH('Print View'!$A92&amp;'Print View'!$Y$77,'Coverage Indicators - Section D'!$B$45:$B$166&amp;'Coverage Indicators - Section D'!$J$45:$J$166,0))&lt;&gt;0,INDEX('Coverage Indicators - Section D'!E$45:E$166,MATCH('Print View'!$A92&amp;'Print View'!$Y$77,'Coverage Indicators - Section D'!$B$45:$B$166&amp;'Coverage Indicators - Section D'!$J$45:$J$166,0)),""),"")</f>
        <v>90</v>
      </c>
      <c r="Y92" s="250">
        <f t="array" ref="Y92">IFERROR(IF(INDEX('Coverage Indicators - Section D'!F$45:F$166,MATCH('Print View'!$A92&amp;'Print View'!$Y$77,'Coverage Indicators - Section D'!$B$45:$B$166&amp;'Coverage Indicators - Section D'!$J$45:$J$166,0))&lt;&gt;0,INDEX('Coverage Indicators - Section D'!F$45:F$166,MATCH('Print View'!$A92&amp;'Print View'!$Y$77,'Coverage Indicators - Section D'!$B$45:$B$166&amp;'Coverage Indicators - Section D'!$J$45:$J$166,0)),""),"")</f>
        <v>218</v>
      </c>
      <c r="Z92" s="257">
        <f t="array" ref="Z92">IFERROR(IF(INDEX('Coverage Indicators - Section D'!G$45:G$166,MATCH('Print View'!$A92&amp;'Print View'!$Y$77,'Coverage Indicators - Section D'!$B$45:$B$166&amp;'Coverage Indicators - Section D'!$J$45:$J$166,0))&lt;&gt;0,INDEX('Coverage Indicators - Section D'!G$45:G$166,MATCH('Print View'!$A92&amp;'Print View'!$Y$77,'Coverage Indicators - Section D'!$B$45:$B$166&amp;'Coverage Indicators - Section D'!$J$45:$J$166,0)),""),"")</f>
        <v>41.284403669724774</v>
      </c>
      <c r="AA92" s="185" t="str">
        <f t="array" ref="AA92">IFERROR(IF(INDEX('Coverage Indicators - Section D'!H$45:H$166,MATCH('Print View'!$A92&amp;'Print View'!$Y$77,'Coverage Indicators - Section D'!$B$45:$B$166&amp;'Coverage Indicators - Section D'!$J$45:$J$166,0))&lt;&gt;0,INDEX('Coverage Indicators - Section D'!H$45:H$166,MATCH('Print View'!$A92&amp;'Print View'!$Y$77,'Coverage Indicators - Section D'!$B$45:$B$166&amp;'Coverage Indicators - Section D'!$J$45:$J$166,0)),""),"")</f>
        <v/>
      </c>
      <c r="AB92" s="249" t="str">
        <f t="array" ref="AB92">IFERROR(IF(INDEX('Coverage Indicators - Section D'!E$45:E$166,MATCH('Print View'!$A92&amp;'Print View'!$AC$77,'Coverage Indicators - Section D'!$B$45:$B$166&amp;'Coverage Indicators - Section D'!$J$45:$J$166,0))&lt;&gt;0,INDEX('Coverage Indicators - Section D'!E$45:E$166,MATCH('Print View'!$A92&amp;'Print View'!$AC$77,'Coverage Indicators - Section D'!$B$45:$B$166&amp;'Coverage Indicators - Section D'!$J$45:$J$166,0)),""),"")</f>
        <v/>
      </c>
      <c r="AC92" s="250" t="str">
        <f t="array" ref="AC92">IFERROR(IF(INDEX('Coverage Indicators - Section D'!F$45:F$166,MATCH('Print View'!$A92&amp;'Print View'!$AC$77,'Coverage Indicators - Section D'!$B$45:$B$166&amp;'Coverage Indicators - Section D'!$J$45:$J$166,0))&lt;&gt;0,INDEX('Coverage Indicators - Section D'!F$45:F$166,MATCH('Print View'!$A92&amp;'Print View'!$AC$77,'Coverage Indicators - Section D'!$B$45:$B$166&amp;'Coverage Indicators - Section D'!$J$45:$J$166,0)),""),"")</f>
        <v/>
      </c>
      <c r="AD92" s="257" t="str">
        <f t="array" ref="AD92">IFERROR(IF(INDEX('Coverage Indicators - Section D'!G$45:G$166,MATCH('Print View'!$A92&amp;'Print View'!$AC$77,'Coverage Indicators - Section D'!$B$45:$B$166&amp;'Coverage Indicators - Section D'!$J$45:$J$166,0))&lt;&gt;0,INDEX('Coverage Indicators - Section D'!G$45:G$166,MATCH('Print View'!$A92&amp;'Print View'!$AC$77,'Coverage Indicators - Section D'!$B$45:$B$166&amp;'Coverage Indicators - Section D'!$J$45:$J$166,0)),""),"")</f>
        <v/>
      </c>
      <c r="AE92" s="185" t="str">
        <f t="array" ref="AE92">IFERROR(IF(INDEX('Coverage Indicators - Section D'!H$45:H$166,MATCH('Print View'!$A92&amp;'Print View'!$AC$77,'Coverage Indicators - Section D'!$B$45:$B$166&amp;'Coverage Indicators - Section D'!$J$45:$J$166,0))&lt;&gt;0,INDEX('Coverage Indicators - Section D'!H$45:H$166,MATCH('Print View'!$A92&amp;'Print View'!$AC$77,'Coverage Indicators - Section D'!$B$45:$B$166&amp;'Coverage Indicators - Section D'!$J$45:$J$166,0)),""),"")</f>
        <v/>
      </c>
      <c r="AF92" s="249" t="str">
        <f t="array" ref="AF92">IFERROR(IF(INDEX('Coverage Indicators - Section D'!E$45:E$166,MATCH('Print View'!$A92&amp;'Print View'!$AG$77,'Coverage Indicators - Section D'!$B$45:$B$166&amp;'Coverage Indicators - Section D'!$J$45:$J$166,0))&lt;&gt;0,INDEX('Coverage Indicators - Section D'!E$45:E$166,MATCH('Print View'!$A92&amp;'Print View'!$AG$77,'Coverage Indicators - Section D'!$B$45:$B$166&amp;'Coverage Indicators - Section D'!$J$45:$J$166,0)),""),"")</f>
        <v/>
      </c>
      <c r="AG92" s="250" t="str">
        <f t="array" ref="AG92">IFERROR(IF(INDEX('Coverage Indicators - Section D'!F$45:F$166,MATCH('Print View'!$A92&amp;'Print View'!$AG$77,'Coverage Indicators - Section D'!$B$45:$B$166&amp;'Coverage Indicators - Section D'!$J$45:$J$166,0))&lt;&gt;0,INDEX('Coverage Indicators - Section D'!F$45:F$166,MATCH('Print View'!$A92&amp;'Print View'!$AG$77,'Coverage Indicators - Section D'!$B$45:$B$166&amp;'Coverage Indicators - Section D'!$J$45:$J$166,0)),""),"")</f>
        <v/>
      </c>
      <c r="AH92" s="261" t="str">
        <f t="array" ref="AH92">IFERROR(IF(INDEX('Coverage Indicators - Section D'!G$45:G$166,MATCH('Print View'!$A92&amp;'Print View'!$AG$77,'Coverage Indicators - Section D'!$B$45:$B$166&amp;'Coverage Indicators - Section D'!$J$45:$J$166,0))&lt;&gt;0,INDEX('Coverage Indicators - Section D'!G$45:G$166,MATCH('Print View'!$A92&amp;'Print View'!$AG$77,'Coverage Indicators - Section D'!$B$45:$B$166&amp;'Coverage Indicators - Section D'!$J$45:$J$166,0)),""),"")</f>
        <v/>
      </c>
      <c r="AI92" s="185" t="str">
        <f t="array" ref="AI92">IFERROR(IF(INDEX('Coverage Indicators - Section D'!H$45:H$166,MATCH('Print View'!$A92&amp;'Print View'!$AG$77,'Coverage Indicators - Section D'!$B$45:$B$166&amp;'Coverage Indicators - Section D'!$J$45:$J$166,0))&lt;&gt;0,INDEX('Coverage Indicators - Section D'!H$45:H$166,MATCH('Print View'!$A92&amp;'Print View'!$AG$77,'Coverage Indicators - Section D'!$B$45:$B$166&amp;'Coverage Indicators - Section D'!$J$45:$J$166,0)),""),"")</f>
        <v/>
      </c>
      <c r="AJ92" s="234" t="str">
        <f>IFERROR(IF(INDEX('Coverage Indicators - Section D'!W$10:W$41,MATCH('Print View'!$A92,'Coverage Indicators - Section D'!$A$10:$A$41,0))&lt;&gt;0,INDEX('Coverage Indicators - Section D'!W$10:W$41,MATCH('Print View'!$A92,'Coverage Indicators - Section D'!$A$10:$A$41,0)),""),"")</f>
        <v>Numerator is 38 MDR/RR-TB cases notified in 2016_x000D_Baseline denominator is based on WHO estimate 280 RR/MDR-TB in 2015_x000D_Denominator for the period 2018-20 will be adjusted to 1.5% RR/MDR-TB among new TB cases based on the preliminary results of  first National drug resistance survey (DRS) NRL/NTC data (final DRS results end of 2017); and estimated 15% RR/MDR-TB frequency among retreatment TB cases (based on routine Xpert testing among retreatment TB cases in 2016 (NTC data)</v>
      </c>
      <c r="AK92" s="292"/>
      <c r="AL92" s="292"/>
      <c r="AM92" s="292"/>
      <c r="AN92" s="292"/>
      <c r="AO92" s="292"/>
      <c r="AP92" s="292"/>
      <c r="AQ92" s="292"/>
      <c r="AR92" s="292"/>
    </row>
    <row r="93" spans="1:44" s="293" customFormat="1" ht="300" x14ac:dyDescent="0.2">
      <c r="A93" s="177">
        <v>14</v>
      </c>
      <c r="B93" s="203" t="str">
        <f>IFERROR(IF(INDEX('Coverage Indicators - Section D'!B$10:B$41,MATCH('Print View'!$A93,'Coverage Indicators - Section D'!$A$10:$A$41,0))&lt;&gt;0,INDEX('Coverage Indicators - Section D'!B$10:B$41,MATCH('Print View'!$A93,'Coverage Indicators - Section D'!$A$10:$A$41,0)),""),"")</f>
        <v>MDR-TB</v>
      </c>
      <c r="C93" s="203" t="str">
        <f>IFERROR(IF(INDEX('Coverage Indicators - Section D'!C$10:C$41,MATCH('Print View'!$A93,'Coverage Indicators - Section D'!$A$10:$A$41,0))&lt;&gt;0,INDEX('Coverage Indicators - Section D'!C$10:C$41,MATCH('Print View'!$A93,'Coverage Indicators - Section D'!$A$10:$A$41,0)),""),"")</f>
        <v>MDR TB-3(M): Number of cases with RR-TB and/or MDR-TB that began second-line treatment</v>
      </c>
      <c r="D93" s="203" t="str">
        <f>IFERROR(IF(INDEX('Coverage Indicators - Section D'!D$10:D$41,MATCH('Print View'!$A93,'Coverage Indicators - Section D'!$A$10:$A$41,0))&lt;&gt;0,INDEX('Coverage Indicators - Section D'!D$10:D$41,MATCH('Print View'!$A93,'Coverage Indicators - Section D'!$A$10:$A$41,0)),""),"")</f>
        <v/>
      </c>
      <c r="E93" s="203">
        <f>IFERROR(IF(INDEX('Coverage Indicators - Section D'!E$10:E$41,MATCH('Print View'!$A93,'Coverage Indicators - Section D'!$A$10:$A$41,0))&lt;&gt;0,INDEX('Coverage Indicators - Section D'!E$10:E$41,MATCH('Print View'!$A93,'Coverage Indicators - Section D'!$A$10:$A$41,0)),""),"")</f>
        <v>33</v>
      </c>
      <c r="F93" s="203">
        <f>IFERROR(IF(INDEX('Coverage Indicators - Section D'!F$10:F$41,MATCH('Print View'!$A93,'Coverage Indicators - Section D'!$A$10:$A$41,0))&lt;&gt;0,INDEX('Coverage Indicators - Section D'!F$10:F$41,MATCH('Print View'!$A93,'Coverage Indicators - Section D'!$A$10:$A$41,0)),""),"")</f>
        <v>38</v>
      </c>
      <c r="G93" s="203">
        <f>IFERROR(IF(INDEX('Coverage Indicators - Section D'!G$10:G$41,MATCH('Print View'!$A93,'Coverage Indicators - Section D'!$A$10:$A$41,0))&lt;&gt;0,INDEX('Coverage Indicators - Section D'!G$10:G$41,MATCH('Print View'!$A93,'Coverage Indicators - Section D'!$A$10:$A$41,0)),""),"")</f>
        <v>86.842105263157904</v>
      </c>
      <c r="H93" s="203" t="str">
        <f>IFERROR(IF(INDEX('Coverage Indicators - Section D'!H$10:H$41,MATCH('Print View'!$A93,'Coverage Indicators - Section D'!$A$10:$A$41,0))&lt;&gt;0,INDEX('Coverage Indicators - Section D'!H$10:H$41,MATCH('Print View'!$A93,'Coverage Indicators - Section D'!$A$10:$A$41,0)),""),"")</f>
        <v>2016</v>
      </c>
      <c r="I93" s="203" t="str">
        <f>IFERROR(IF(INDEX('Coverage Indicators - Section D'!P$10:P$41,MATCH('Print View'!$A93,'Coverage Indicators - Section D'!$A$10:$A$41,0))&lt;&gt;0,INDEX('Coverage Indicators - Section D'!P$10:P$41,MATCH('Print View'!$A93,'Coverage Indicators - Section D'!$A$10:$A$41,0)),""),"")</f>
        <v>NTC data 2016</v>
      </c>
      <c r="J93" s="203" t="str">
        <f>IFERROR(IF(INDEX('Coverage Indicators - Section D'!Q$10:Q$41,MATCH('Print View'!$A93,'Coverage Indicators - Section D'!$A$10:$A$41,0))&lt;&gt;0,INDEX('Coverage Indicators - Section D'!Q$10:Q$41,MATCH('Print View'!$A93,'Coverage Indicators - Section D'!$A$10:$A$41,0)),""),"")</f>
        <v>TB regimen,Age,Gender</v>
      </c>
      <c r="K93" s="203" t="str">
        <f>IFERROR(IF(INDEX('Coverage Indicators - Section D'!R$10:R$41,MATCH('Print View'!$A93,'Coverage Indicators - Section D'!$A$10:$A$41,0))&lt;&gt;0,INDEX('Coverage Indicators - Section D'!R$10:R$41,MATCH('Print View'!$A93,'Coverage Indicators - Section D'!$A$10:$A$41,0)),""),"")</f>
        <v/>
      </c>
      <c r="L93" s="203" t="str">
        <f>IFERROR(IF(INDEX('Coverage Indicators - Section D'!S$10:S$41,MATCH('Print View'!$A93,'Coverage Indicators - Section D'!$A$10:$A$41,0))&lt;&gt;0,INDEX('Coverage Indicators - Section D'!S$10:S$41,MATCH('Print View'!$A93,'Coverage Indicators - Section D'!$A$10:$A$41,0)),""),"")</f>
        <v>Ministry of Health of the Lao People's Democratic Republic</v>
      </c>
      <c r="M93" s="203" t="str">
        <f>IFERROR(IF(INDEX('Coverage Indicators - Section D'!T$10:T$41,MATCH('Print View'!$A93,'Coverage Indicators - Section D'!$A$10:$A$41,0))&lt;&gt;0,INDEX('Coverage Indicators - Section D'!T$10:T$41,MATCH('Print View'!$A93,'Coverage Indicators - Section D'!$A$10:$A$41,0)),""),"")</f>
        <v>Lao (Peoples Democratic Republic)</v>
      </c>
      <c r="N93" s="203" t="str">
        <f>IFERROR(IF(INDEX('Coverage Indicators - Section D'!U$10:U$41,MATCH('Print View'!$A93,'Coverage Indicators - Section D'!$A$10:$A$41,0))&lt;&gt;0,INDEX('Coverage Indicators - Section D'!U$10:U$41,MATCH('Print View'!$A93,'Coverage Indicators - Section D'!$A$10:$A$41,0)),""),"")</f>
        <v>National</v>
      </c>
      <c r="O93" s="203" t="str">
        <f>IFERROR(IF(INDEX('Coverage Indicators - Section D'!V$10:V$41,MATCH('Print View'!$A93,'Coverage Indicators - Section D'!$A$10:$A$41,0))&lt;&gt;0,INDEX('Coverage Indicators - Section D'!V$10:V$41,MATCH('Print View'!$A93,'Coverage Indicators - Section D'!$A$10:$A$41,0)),""),"")</f>
        <v>N-Non-cumulative</v>
      </c>
      <c r="P93" s="240">
        <f t="array" ref="P93">IFERROR(IF(INDEX('Coverage Indicators - Section D'!E$45:E$166,MATCH('Print View'!$A93&amp;'Print View'!$Q$77,'Coverage Indicators - Section D'!$B$45:$B$166&amp;'Coverage Indicators - Section D'!$J$45:$J$166,0))&lt;&gt;0,INDEX('Coverage Indicators - Section D'!E$45:E$166,MATCH('Print View'!$A93&amp;'Print View'!$Q$77,'Coverage Indicators - Section D'!$B$45:$B$166&amp;'Coverage Indicators - Section D'!$J$45:$J$166,0)),""),"")</f>
        <v>63</v>
      </c>
      <c r="Q93" s="241">
        <f t="array" ref="Q93">IFERROR(IF(INDEX('Coverage Indicators - Section D'!F$45:F$166,MATCH('Print View'!$A93&amp;'Print View'!$Q$77,'Coverage Indicators - Section D'!$B$45:$B$166&amp;'Coverage Indicators - Section D'!$J$45:$J$166,0))&lt;&gt;0,INDEX('Coverage Indicators - Section D'!F$45:F$166,MATCH('Print View'!$A93&amp;'Print View'!$Q$77,'Coverage Indicators - Section D'!$B$45:$B$166&amp;'Coverage Indicators - Section D'!$J$45:$J$166,0)),""),"")</f>
        <v>70</v>
      </c>
      <c r="R93" s="254">
        <f t="array" ref="R93">IFERROR(IF(INDEX('Coverage Indicators - Section D'!G$45:G$166,MATCH('Print View'!$A93&amp;'Print View'!$Q$77,'Coverage Indicators - Section D'!$B$45:$B$166&amp;'Coverage Indicators - Section D'!$J$45:$J$166,0))&lt;&gt;0,INDEX('Coverage Indicators - Section D'!G$45:G$166,MATCH('Print View'!$A93&amp;'Print View'!$Q$77,'Coverage Indicators - Section D'!$B$45:$B$166&amp;'Coverage Indicators - Section D'!$J$45:$J$166,0)),""),"")</f>
        <v>90</v>
      </c>
      <c r="S93" s="231" t="str">
        <f t="array" ref="S93">IFERROR(IF(INDEX('Coverage Indicators - Section D'!H$45:H$166,MATCH('Print View'!$A93&amp;'Print View'!$Q$77,'Coverage Indicators - Section D'!$B$45:$B$166&amp;'Coverage Indicators - Section D'!$J$45:$J$166,0))&lt;&gt;0,INDEX('Coverage Indicators - Section D'!H$45:H$166,MATCH('Print View'!$A93&amp;'Print View'!$Q$77,'Coverage Indicators - Section D'!$B$45:$B$166&amp;'Coverage Indicators - Section D'!$J$45:$J$166,0)),""),"")</f>
        <v/>
      </c>
      <c r="T93" s="245">
        <f t="array" ref="T93">IFERROR(IF(INDEX('Coverage Indicators - Section D'!E$45:E$166,MATCH('Print View'!$A93&amp;'Print View'!$U$77,'Coverage Indicators - Section D'!$B$45:$B$166&amp;'Coverage Indicators - Section D'!$J$45:$J$166,0))&lt;&gt;0,INDEX('Coverage Indicators - Section D'!E$45:E$166,MATCH('Print View'!$A93&amp;'Print View'!$U$77,'Coverage Indicators - Section D'!$B$45:$B$166&amp;'Coverage Indicators - Section D'!$J$45:$J$166,0)),""),"")</f>
        <v>72</v>
      </c>
      <c r="U93" s="241">
        <f t="array" ref="U93">IFERROR(IF(INDEX('Coverage Indicators - Section D'!F$45:F$166,MATCH('Print View'!$A93&amp;'Print View'!$U$77,'Coverage Indicators - Section D'!$B$45:$B$166&amp;'Coverage Indicators - Section D'!$J$45:$J$166,0))&lt;&gt;0,INDEX('Coverage Indicators - Section D'!F$45:F$166,MATCH('Print View'!$A93&amp;'Print View'!$U$77,'Coverage Indicators - Section D'!$B$45:$B$166&amp;'Coverage Indicators - Section D'!$J$45:$J$166,0)),""),"")</f>
        <v>80</v>
      </c>
      <c r="V93" s="254">
        <f t="array" ref="V93">IFERROR(IF(INDEX('Coverage Indicators - Section D'!G$45:G$166,MATCH('Print View'!$A93&amp;'Print View'!$U$77,'Coverage Indicators - Section D'!$B$45:$B$166&amp;'Coverage Indicators - Section D'!$J$45:$J$166,0))&lt;&gt;0,INDEX('Coverage Indicators - Section D'!G$45:G$166,MATCH('Print View'!$A93&amp;'Print View'!$U$77,'Coverage Indicators - Section D'!$B$45:$B$166&amp;'Coverage Indicators - Section D'!$J$45:$J$166,0)),""),"")</f>
        <v>90</v>
      </c>
      <c r="W93" s="231" t="str">
        <f t="array" ref="W93">IFERROR(IF(INDEX('Coverage Indicators - Section D'!H$45:H$166,MATCH('Print View'!$A93&amp;'Print View'!$U$77,'Coverage Indicators - Section D'!$B$45:$B$166&amp;'Coverage Indicators - Section D'!$J$45:$J$166,0))&lt;&gt;0,INDEX('Coverage Indicators - Section D'!H$45:H$166,MATCH('Print View'!$A93&amp;'Print View'!$U$77,'Coverage Indicators - Section D'!$B$45:$B$166&amp;'Coverage Indicators - Section D'!$J$45:$J$166,0)),""),"")</f>
        <v/>
      </c>
      <c r="X93" s="247">
        <f t="array" ref="X93">IFERROR(IF(INDEX('Coverage Indicators - Section D'!E$45:E$166,MATCH('Print View'!$A93&amp;'Print View'!$Y$77,'Coverage Indicators - Section D'!$B$45:$B$166&amp;'Coverage Indicators - Section D'!$J$45:$J$166,0))&lt;&gt;0,INDEX('Coverage Indicators - Section D'!E$45:E$166,MATCH('Print View'!$A93&amp;'Print View'!$Y$77,'Coverage Indicators - Section D'!$B$45:$B$166&amp;'Coverage Indicators - Section D'!$J$45:$J$166,0)),""),"")</f>
        <v>81</v>
      </c>
      <c r="Y93" s="248">
        <f t="array" ref="Y93">IFERROR(IF(INDEX('Coverage Indicators - Section D'!F$45:F$166,MATCH('Print View'!$A93&amp;'Print View'!$Y$77,'Coverage Indicators - Section D'!$B$45:$B$166&amp;'Coverage Indicators - Section D'!$J$45:$J$166,0))&lt;&gt;0,INDEX('Coverage Indicators - Section D'!F$45:F$166,MATCH('Print View'!$A93&amp;'Print View'!$Y$77,'Coverage Indicators - Section D'!$B$45:$B$166&amp;'Coverage Indicators - Section D'!$J$45:$J$166,0)),""),"")</f>
        <v>90</v>
      </c>
      <c r="Z93" s="256">
        <f t="array" ref="Z93">IFERROR(IF(INDEX('Coverage Indicators - Section D'!G$45:G$166,MATCH('Print View'!$A93&amp;'Print View'!$Y$77,'Coverage Indicators - Section D'!$B$45:$B$166&amp;'Coverage Indicators - Section D'!$J$45:$J$166,0))&lt;&gt;0,INDEX('Coverage Indicators - Section D'!G$45:G$166,MATCH('Print View'!$A93&amp;'Print View'!$Y$77,'Coverage Indicators - Section D'!$B$45:$B$166&amp;'Coverage Indicators - Section D'!$J$45:$J$166,0)),""),"")</f>
        <v>90</v>
      </c>
      <c r="AA93" s="180" t="str">
        <f t="array" ref="AA93">IFERROR(IF(INDEX('Coverage Indicators - Section D'!H$45:H$166,MATCH('Print View'!$A93&amp;'Print View'!$Y$77,'Coverage Indicators - Section D'!$B$45:$B$166&amp;'Coverage Indicators - Section D'!$J$45:$J$166,0))&lt;&gt;0,INDEX('Coverage Indicators - Section D'!H$45:H$166,MATCH('Print View'!$A93&amp;'Print View'!$Y$77,'Coverage Indicators - Section D'!$B$45:$B$166&amp;'Coverage Indicators - Section D'!$J$45:$J$166,0)),""),"")</f>
        <v/>
      </c>
      <c r="AB93" s="247" t="str">
        <f t="array" ref="AB93">IFERROR(IF(INDEX('Coverage Indicators - Section D'!E$45:E$166,MATCH('Print View'!$A93&amp;'Print View'!$AC$77,'Coverage Indicators - Section D'!$B$45:$B$166&amp;'Coverage Indicators - Section D'!$J$45:$J$166,0))&lt;&gt;0,INDEX('Coverage Indicators - Section D'!E$45:E$166,MATCH('Print View'!$A93&amp;'Print View'!$AC$77,'Coverage Indicators - Section D'!$B$45:$B$166&amp;'Coverage Indicators - Section D'!$J$45:$J$166,0)),""),"")</f>
        <v/>
      </c>
      <c r="AC93" s="248" t="str">
        <f t="array" ref="AC93">IFERROR(IF(INDEX('Coverage Indicators - Section D'!F$45:F$166,MATCH('Print View'!$A93&amp;'Print View'!$AC$77,'Coverage Indicators - Section D'!$B$45:$B$166&amp;'Coverage Indicators - Section D'!$J$45:$J$166,0))&lt;&gt;0,INDEX('Coverage Indicators - Section D'!F$45:F$166,MATCH('Print View'!$A93&amp;'Print View'!$AC$77,'Coverage Indicators - Section D'!$B$45:$B$166&amp;'Coverage Indicators - Section D'!$J$45:$J$166,0)),""),"")</f>
        <v/>
      </c>
      <c r="AD93" s="256" t="str">
        <f t="array" ref="AD93">IFERROR(IF(INDEX('Coverage Indicators - Section D'!G$45:G$166,MATCH('Print View'!$A93&amp;'Print View'!$AC$77,'Coverage Indicators - Section D'!$B$45:$B$166&amp;'Coverage Indicators - Section D'!$J$45:$J$166,0))&lt;&gt;0,INDEX('Coverage Indicators - Section D'!G$45:G$166,MATCH('Print View'!$A93&amp;'Print View'!$AC$77,'Coverage Indicators - Section D'!$B$45:$B$166&amp;'Coverage Indicators - Section D'!$J$45:$J$166,0)),""),"")</f>
        <v/>
      </c>
      <c r="AE93" s="180" t="str">
        <f t="array" ref="AE93">IFERROR(IF(INDEX('Coverage Indicators - Section D'!H$45:H$166,MATCH('Print View'!$A93&amp;'Print View'!$AC$77,'Coverage Indicators - Section D'!$B$45:$B$166&amp;'Coverage Indicators - Section D'!$J$45:$J$166,0))&lt;&gt;0,INDEX('Coverage Indicators - Section D'!H$45:H$166,MATCH('Print View'!$A93&amp;'Print View'!$AC$77,'Coverage Indicators - Section D'!$B$45:$B$166&amp;'Coverage Indicators - Section D'!$J$45:$J$166,0)),""),"")</f>
        <v/>
      </c>
      <c r="AF93" s="247" t="str">
        <f t="array" ref="AF93">IFERROR(IF(INDEX('Coverage Indicators - Section D'!E$45:E$166,MATCH('Print View'!$A93&amp;'Print View'!$AG$77,'Coverage Indicators - Section D'!$B$45:$B$166&amp;'Coverage Indicators - Section D'!$J$45:$J$166,0))&lt;&gt;0,INDEX('Coverage Indicators - Section D'!E$45:E$166,MATCH('Print View'!$A93&amp;'Print View'!$AG$77,'Coverage Indicators - Section D'!$B$45:$B$166&amp;'Coverage Indicators - Section D'!$J$45:$J$166,0)),""),"")</f>
        <v/>
      </c>
      <c r="AG93" s="248" t="str">
        <f t="array" ref="AG93">IFERROR(IF(INDEX('Coverage Indicators - Section D'!F$45:F$166,MATCH('Print View'!$A93&amp;'Print View'!$AG$77,'Coverage Indicators - Section D'!$B$45:$B$166&amp;'Coverage Indicators - Section D'!$J$45:$J$166,0))&lt;&gt;0,INDEX('Coverage Indicators - Section D'!F$45:F$166,MATCH('Print View'!$A93&amp;'Print View'!$AG$77,'Coverage Indicators - Section D'!$B$45:$B$166&amp;'Coverage Indicators - Section D'!$J$45:$J$166,0)),""),"")</f>
        <v/>
      </c>
      <c r="AH93" s="260" t="str">
        <f t="array" ref="AH93">IFERROR(IF(INDEX('Coverage Indicators - Section D'!G$45:G$166,MATCH('Print View'!$A93&amp;'Print View'!$AG$77,'Coverage Indicators - Section D'!$B$45:$B$166&amp;'Coverage Indicators - Section D'!$J$45:$J$166,0))&lt;&gt;0,INDEX('Coverage Indicators - Section D'!G$45:G$166,MATCH('Print View'!$A93&amp;'Print View'!$AG$77,'Coverage Indicators - Section D'!$B$45:$B$166&amp;'Coverage Indicators - Section D'!$J$45:$J$166,0)),""),"")</f>
        <v/>
      </c>
      <c r="AI93" s="180" t="str">
        <f t="array" ref="AI93">IFERROR(IF(INDEX('Coverage Indicators - Section D'!H$45:H$166,MATCH('Print View'!$A93&amp;'Print View'!$AG$77,'Coverage Indicators - Section D'!$B$45:$B$166&amp;'Coverage Indicators - Section D'!$J$45:$J$166,0))&lt;&gt;0,INDEX('Coverage Indicators - Section D'!H$45:H$166,MATCH('Print View'!$A93&amp;'Print View'!$AG$77,'Coverage Indicators - Section D'!$B$45:$B$166&amp;'Coverage Indicators - Section D'!$J$45:$J$166,0)),""),"")</f>
        <v/>
      </c>
      <c r="AJ93" s="235" t="str">
        <f>IFERROR(IF(INDEX('Coverage Indicators - Section D'!W$10:W$41,MATCH('Print View'!$A93,'Coverage Indicators - Section D'!$A$10:$A$41,0))&lt;&gt;0,INDEX('Coverage Indicators - Section D'!W$10:W$41,MATCH('Print View'!$A93,'Coverage Indicators - Section D'!$A$10:$A$41,0)),""),"")</f>
        <v/>
      </c>
      <c r="AK93" s="292"/>
      <c r="AL93" s="292"/>
      <c r="AM93" s="292"/>
      <c r="AN93" s="292"/>
      <c r="AO93" s="292"/>
      <c r="AP93" s="292"/>
      <c r="AQ93" s="292"/>
      <c r="AR93" s="292"/>
    </row>
    <row r="94" spans="1:44" s="293" customFormat="1" ht="300" x14ac:dyDescent="0.2">
      <c r="A94" s="213">
        <v>15</v>
      </c>
      <c r="B94" s="202" t="str">
        <f>IFERROR(IF(INDEX('Coverage Indicators - Section D'!B$10:B$41,MATCH('Print View'!$A94,'Coverage Indicators - Section D'!$A$10:$A$41,0))&lt;&gt;0,INDEX('Coverage Indicators - Section D'!B$10:B$41,MATCH('Print View'!$A94,'Coverage Indicators - Section D'!$A$10:$A$41,0)),""),"")</f>
        <v>MDR-TB</v>
      </c>
      <c r="C94" s="202" t="str">
        <f>IFERROR(IF(INDEX('Coverage Indicators - Section D'!C$10:C$41,MATCH('Print View'!$A94,'Coverage Indicators - Section D'!$A$10:$A$41,0))&lt;&gt;0,INDEX('Coverage Indicators - Section D'!C$10:C$41,MATCH('Print View'!$A94,'Coverage Indicators - Section D'!$A$10:$A$41,0)),""),"")</f>
        <v>MDR TB-4: Percentage of cases with RR-TB and/or MDR-TB started on treatment for MDR-TB who were lost to follow up during the first six months of treatment</v>
      </c>
      <c r="D94" s="202" t="str">
        <f>IFERROR(IF(INDEX('Coverage Indicators - Section D'!D$10:D$41,MATCH('Print View'!$A94,'Coverage Indicators - Section D'!$A$10:$A$41,0))&lt;&gt;0,INDEX('Coverage Indicators - Section D'!D$10:D$41,MATCH('Print View'!$A94,'Coverage Indicators - Section D'!$A$10:$A$41,0)),""),"")</f>
        <v/>
      </c>
      <c r="E94" s="202">
        <f>IFERROR(IF(INDEX('Coverage Indicators - Section D'!E$10:E$41,MATCH('Print View'!$A94,'Coverage Indicators - Section D'!$A$10:$A$41,0))&lt;&gt;0,INDEX('Coverage Indicators - Section D'!E$10:E$41,MATCH('Print View'!$A94,'Coverage Indicators - Section D'!$A$10:$A$41,0)),""),"")</f>
        <v>3</v>
      </c>
      <c r="F94" s="202">
        <f>IFERROR(IF(INDEX('Coverage Indicators - Section D'!F$10:F$41,MATCH('Print View'!$A94,'Coverage Indicators - Section D'!$A$10:$A$41,0))&lt;&gt;0,INDEX('Coverage Indicators - Section D'!F$10:F$41,MATCH('Print View'!$A94,'Coverage Indicators - Section D'!$A$10:$A$41,0)),""),"")</f>
        <v>33</v>
      </c>
      <c r="G94" s="202">
        <f>IFERROR(IF(INDEX('Coverage Indicators - Section D'!G$10:G$41,MATCH('Print View'!$A94,'Coverage Indicators - Section D'!$A$10:$A$41,0))&lt;&gt;0,INDEX('Coverage Indicators - Section D'!G$10:G$41,MATCH('Print View'!$A94,'Coverage Indicators - Section D'!$A$10:$A$41,0)),""),"")</f>
        <v>9.0909090909090917</v>
      </c>
      <c r="H94" s="202" t="str">
        <f>IFERROR(IF(INDEX('Coverage Indicators - Section D'!H$10:H$41,MATCH('Print View'!$A94,'Coverage Indicators - Section D'!$A$10:$A$41,0))&lt;&gt;0,INDEX('Coverage Indicators - Section D'!H$10:H$41,MATCH('Print View'!$A94,'Coverage Indicators - Section D'!$A$10:$A$41,0)),""),"")</f>
        <v>2016</v>
      </c>
      <c r="I94" s="202" t="str">
        <f>IFERROR(IF(INDEX('Coverage Indicators - Section D'!P$10:P$41,MATCH('Print View'!$A94,'Coverage Indicators - Section D'!$A$10:$A$41,0))&lt;&gt;0,INDEX('Coverage Indicators - Section D'!P$10:P$41,MATCH('Print View'!$A94,'Coverage Indicators - Section D'!$A$10:$A$41,0)),""),"")</f>
        <v>NTC data 2016</v>
      </c>
      <c r="J94" s="202" t="str">
        <f>IFERROR(IF(INDEX('Coverage Indicators - Section D'!Q$10:Q$41,MATCH('Print View'!$A94,'Coverage Indicators - Section D'!$A$10:$A$41,0))&lt;&gt;0,INDEX('Coverage Indicators - Section D'!Q$10:Q$41,MATCH('Print View'!$A94,'Coverage Indicators - Section D'!$A$10:$A$41,0)),""),"")</f>
        <v/>
      </c>
      <c r="K94" s="202" t="str">
        <f>IFERROR(IF(INDEX('Coverage Indicators - Section D'!R$10:R$41,MATCH('Print View'!$A94,'Coverage Indicators - Section D'!$A$10:$A$41,0))&lt;&gt;0,INDEX('Coverage Indicators - Section D'!R$10:R$41,MATCH('Print View'!$A94,'Coverage Indicators - Section D'!$A$10:$A$41,0)),""),"")</f>
        <v/>
      </c>
      <c r="L94" s="202" t="str">
        <f>IFERROR(IF(INDEX('Coverage Indicators - Section D'!S$10:S$41,MATCH('Print View'!$A94,'Coverage Indicators - Section D'!$A$10:$A$41,0))&lt;&gt;0,INDEX('Coverage Indicators - Section D'!S$10:S$41,MATCH('Print View'!$A94,'Coverage Indicators - Section D'!$A$10:$A$41,0)),""),"")</f>
        <v>Ministry of Health of the Lao People's Democratic Republic</v>
      </c>
      <c r="M94" s="202" t="str">
        <f>IFERROR(IF(INDEX('Coverage Indicators - Section D'!T$10:T$41,MATCH('Print View'!$A94,'Coverage Indicators - Section D'!$A$10:$A$41,0))&lt;&gt;0,INDEX('Coverage Indicators - Section D'!T$10:T$41,MATCH('Print View'!$A94,'Coverage Indicators - Section D'!$A$10:$A$41,0)),""),"")</f>
        <v>Lao (Peoples Democratic Republic)</v>
      </c>
      <c r="N94" s="202" t="str">
        <f>IFERROR(IF(INDEX('Coverage Indicators - Section D'!U$10:U$41,MATCH('Print View'!$A94,'Coverage Indicators - Section D'!$A$10:$A$41,0))&lt;&gt;0,INDEX('Coverage Indicators - Section D'!U$10:U$41,MATCH('Print View'!$A94,'Coverage Indicators - Section D'!$A$10:$A$41,0)),""),"")</f>
        <v>National</v>
      </c>
      <c r="O94" s="202" t="str">
        <f>IFERROR(IF(INDEX('Coverage Indicators - Section D'!V$10:V$41,MATCH('Print View'!$A94,'Coverage Indicators - Section D'!$A$10:$A$41,0))&lt;&gt;0,INDEX('Coverage Indicators - Section D'!V$10:V$41,MATCH('Print View'!$A94,'Coverage Indicators - Section D'!$A$10:$A$41,0)),""),"")</f>
        <v>N-Non-cumulative</v>
      </c>
      <c r="P94" s="238">
        <f t="array" ref="P94">IFERROR(IF(INDEX('Coverage Indicators - Section D'!E$45:E$166,MATCH('Print View'!$A94&amp;'Print View'!$Q$77,'Coverage Indicators - Section D'!$B$45:$B$166&amp;'Coverage Indicators - Section D'!$J$45:$J$166,0))&lt;&gt;0,INDEX('Coverage Indicators - Section D'!E$45:E$166,MATCH('Print View'!$A94&amp;'Print View'!$Q$77,'Coverage Indicators - Section D'!$B$45:$B$166&amp;'Coverage Indicators - Section D'!$J$45:$J$166,0)),""),"")</f>
        <v>5</v>
      </c>
      <c r="Q94" s="239">
        <f t="array" ref="Q94">IFERROR(IF(INDEX('Coverage Indicators - Section D'!F$45:F$166,MATCH('Print View'!$A94&amp;'Print View'!$Q$77,'Coverage Indicators - Section D'!$B$45:$B$166&amp;'Coverage Indicators - Section D'!$J$45:$J$166,0))&lt;&gt;0,INDEX('Coverage Indicators - Section D'!F$45:F$166,MATCH('Print View'!$A94&amp;'Print View'!$Q$77,'Coverage Indicators - Section D'!$B$45:$B$166&amp;'Coverage Indicators - Section D'!$J$45:$J$166,0)),""),"")</f>
        <v>63</v>
      </c>
      <c r="R94" s="253">
        <f t="array" ref="R94">IFERROR(IF(INDEX('Coverage Indicators - Section D'!G$45:G$166,MATCH('Print View'!$A94&amp;'Print View'!$Q$77,'Coverage Indicators - Section D'!$B$45:$B$166&amp;'Coverage Indicators - Section D'!$J$45:$J$166,0))&lt;&gt;0,INDEX('Coverage Indicators - Section D'!G$45:G$166,MATCH('Print View'!$A94&amp;'Print View'!$Q$77,'Coverage Indicators - Section D'!$B$45:$B$166&amp;'Coverage Indicators - Section D'!$J$45:$J$166,0)),""),"")</f>
        <v>7.9365079365079358</v>
      </c>
      <c r="S94" s="174" t="str">
        <f t="array" ref="S94">IFERROR(IF(INDEX('Coverage Indicators - Section D'!H$45:H$166,MATCH('Print View'!$A94&amp;'Print View'!$Q$77,'Coverage Indicators - Section D'!$B$45:$B$166&amp;'Coverage Indicators - Section D'!$J$45:$J$166,0))&lt;&gt;0,INDEX('Coverage Indicators - Section D'!H$45:H$166,MATCH('Print View'!$A94&amp;'Print View'!$Q$77,'Coverage Indicators - Section D'!$B$45:$B$166&amp;'Coverage Indicators - Section D'!$J$45:$J$166,0)),""),"")</f>
        <v/>
      </c>
      <c r="T94" s="244">
        <f t="array" ref="T94">IFERROR(IF(INDEX('Coverage Indicators - Section D'!E$45:E$166,MATCH('Print View'!$A94&amp;'Print View'!$U$77,'Coverage Indicators - Section D'!$B$45:$B$166&amp;'Coverage Indicators - Section D'!$J$45:$J$166,0))&lt;&gt;0,INDEX('Coverage Indicators - Section D'!E$45:E$166,MATCH('Print View'!$A94&amp;'Print View'!$U$77,'Coverage Indicators - Section D'!$B$45:$B$166&amp;'Coverage Indicators - Section D'!$J$45:$J$166,0)),""),"")</f>
        <v>5</v>
      </c>
      <c r="U94" s="239">
        <f t="array" ref="U94">IFERROR(IF(INDEX('Coverage Indicators - Section D'!F$45:F$166,MATCH('Print View'!$A94&amp;'Print View'!$U$77,'Coverage Indicators - Section D'!$B$45:$B$166&amp;'Coverage Indicators - Section D'!$J$45:$J$166,0))&lt;&gt;0,INDEX('Coverage Indicators - Section D'!F$45:F$166,MATCH('Print View'!$A94&amp;'Print View'!$U$77,'Coverage Indicators - Section D'!$B$45:$B$166&amp;'Coverage Indicators - Section D'!$J$45:$J$166,0)),""),"")</f>
        <v>72</v>
      </c>
      <c r="V94" s="253">
        <f t="array" ref="V94">IFERROR(IF(INDEX('Coverage Indicators - Section D'!G$45:G$166,MATCH('Print View'!$A94&amp;'Print View'!$U$77,'Coverage Indicators - Section D'!$B$45:$B$166&amp;'Coverage Indicators - Section D'!$J$45:$J$166,0))&lt;&gt;0,INDEX('Coverage Indicators - Section D'!G$45:G$166,MATCH('Print View'!$A94&amp;'Print View'!$U$77,'Coverage Indicators - Section D'!$B$45:$B$166&amp;'Coverage Indicators - Section D'!$J$45:$J$166,0)),""),"")</f>
        <v>6.9444444444444446</v>
      </c>
      <c r="W94" s="174" t="str">
        <f t="array" ref="W94">IFERROR(IF(INDEX('Coverage Indicators - Section D'!H$45:H$166,MATCH('Print View'!$A94&amp;'Print View'!$U$77,'Coverage Indicators - Section D'!$B$45:$B$166&amp;'Coverage Indicators - Section D'!$J$45:$J$166,0))&lt;&gt;0,INDEX('Coverage Indicators - Section D'!H$45:H$166,MATCH('Print View'!$A94&amp;'Print View'!$U$77,'Coverage Indicators - Section D'!$B$45:$B$166&amp;'Coverage Indicators - Section D'!$J$45:$J$166,0)),""),"")</f>
        <v/>
      </c>
      <c r="X94" s="249">
        <f t="array" ref="X94">IFERROR(IF(INDEX('Coverage Indicators - Section D'!E$45:E$166,MATCH('Print View'!$A94&amp;'Print View'!$Y$77,'Coverage Indicators - Section D'!$B$45:$B$166&amp;'Coverage Indicators - Section D'!$J$45:$J$166,0))&lt;&gt;0,INDEX('Coverage Indicators - Section D'!E$45:E$166,MATCH('Print View'!$A94&amp;'Print View'!$Y$77,'Coverage Indicators - Section D'!$B$45:$B$166&amp;'Coverage Indicators - Section D'!$J$45:$J$166,0)),""),"")</f>
        <v>5</v>
      </c>
      <c r="Y94" s="250">
        <f t="array" ref="Y94">IFERROR(IF(INDEX('Coverage Indicators - Section D'!F$45:F$166,MATCH('Print View'!$A94&amp;'Print View'!$Y$77,'Coverage Indicators - Section D'!$B$45:$B$166&amp;'Coverage Indicators - Section D'!$J$45:$J$166,0))&lt;&gt;0,INDEX('Coverage Indicators - Section D'!F$45:F$166,MATCH('Print View'!$A94&amp;'Print View'!$Y$77,'Coverage Indicators - Section D'!$B$45:$B$166&amp;'Coverage Indicators - Section D'!$J$45:$J$166,0)),""),"")</f>
        <v>81</v>
      </c>
      <c r="Z94" s="257">
        <f t="array" ref="Z94">IFERROR(IF(INDEX('Coverage Indicators - Section D'!G$45:G$166,MATCH('Print View'!$A94&amp;'Print View'!$Y$77,'Coverage Indicators - Section D'!$B$45:$B$166&amp;'Coverage Indicators - Section D'!$J$45:$J$166,0))&lt;&gt;0,INDEX('Coverage Indicators - Section D'!G$45:G$166,MATCH('Print View'!$A94&amp;'Print View'!$Y$77,'Coverage Indicators - Section D'!$B$45:$B$166&amp;'Coverage Indicators - Section D'!$J$45:$J$166,0)),""),"")</f>
        <v>6.1728395061728394</v>
      </c>
      <c r="AA94" s="185" t="str">
        <f t="array" ref="AA94">IFERROR(IF(INDEX('Coverage Indicators - Section D'!H$45:H$166,MATCH('Print View'!$A94&amp;'Print View'!$Y$77,'Coverage Indicators - Section D'!$B$45:$B$166&amp;'Coverage Indicators - Section D'!$J$45:$J$166,0))&lt;&gt;0,INDEX('Coverage Indicators - Section D'!H$45:H$166,MATCH('Print View'!$A94&amp;'Print View'!$Y$77,'Coverage Indicators - Section D'!$B$45:$B$166&amp;'Coverage Indicators - Section D'!$J$45:$J$166,0)),""),"")</f>
        <v/>
      </c>
      <c r="AB94" s="249" t="str">
        <f t="array" ref="AB94">IFERROR(IF(INDEX('Coverage Indicators - Section D'!E$45:E$166,MATCH('Print View'!$A94&amp;'Print View'!$AC$77,'Coverage Indicators - Section D'!$B$45:$B$166&amp;'Coverage Indicators - Section D'!$J$45:$J$166,0))&lt;&gt;0,INDEX('Coverage Indicators - Section D'!E$45:E$166,MATCH('Print View'!$A94&amp;'Print View'!$AC$77,'Coverage Indicators - Section D'!$B$45:$B$166&amp;'Coverage Indicators - Section D'!$J$45:$J$166,0)),""),"")</f>
        <v/>
      </c>
      <c r="AC94" s="250" t="str">
        <f t="array" ref="AC94">IFERROR(IF(INDEX('Coverage Indicators - Section D'!F$45:F$166,MATCH('Print View'!$A94&amp;'Print View'!$AC$77,'Coverage Indicators - Section D'!$B$45:$B$166&amp;'Coverage Indicators - Section D'!$J$45:$J$166,0))&lt;&gt;0,INDEX('Coverage Indicators - Section D'!F$45:F$166,MATCH('Print View'!$A94&amp;'Print View'!$AC$77,'Coverage Indicators - Section D'!$B$45:$B$166&amp;'Coverage Indicators - Section D'!$J$45:$J$166,0)),""),"")</f>
        <v/>
      </c>
      <c r="AD94" s="257" t="str">
        <f t="array" ref="AD94">IFERROR(IF(INDEX('Coverage Indicators - Section D'!G$45:G$166,MATCH('Print View'!$A94&amp;'Print View'!$AC$77,'Coverage Indicators - Section D'!$B$45:$B$166&amp;'Coverage Indicators - Section D'!$J$45:$J$166,0))&lt;&gt;0,INDEX('Coverage Indicators - Section D'!G$45:G$166,MATCH('Print View'!$A94&amp;'Print View'!$AC$77,'Coverage Indicators - Section D'!$B$45:$B$166&amp;'Coverage Indicators - Section D'!$J$45:$J$166,0)),""),"")</f>
        <v/>
      </c>
      <c r="AE94" s="185" t="str">
        <f t="array" ref="AE94">IFERROR(IF(INDEX('Coverage Indicators - Section D'!H$45:H$166,MATCH('Print View'!$A94&amp;'Print View'!$AC$77,'Coverage Indicators - Section D'!$B$45:$B$166&amp;'Coverage Indicators - Section D'!$J$45:$J$166,0))&lt;&gt;0,INDEX('Coverage Indicators - Section D'!H$45:H$166,MATCH('Print View'!$A94&amp;'Print View'!$AC$77,'Coverage Indicators - Section D'!$B$45:$B$166&amp;'Coverage Indicators - Section D'!$J$45:$J$166,0)),""),"")</f>
        <v/>
      </c>
      <c r="AF94" s="249" t="str">
        <f t="array" ref="AF94">IFERROR(IF(INDEX('Coverage Indicators - Section D'!E$45:E$166,MATCH('Print View'!$A94&amp;'Print View'!$AG$77,'Coverage Indicators - Section D'!$B$45:$B$166&amp;'Coverage Indicators - Section D'!$J$45:$J$166,0))&lt;&gt;0,INDEX('Coverage Indicators - Section D'!E$45:E$166,MATCH('Print View'!$A94&amp;'Print View'!$AG$77,'Coverage Indicators - Section D'!$B$45:$B$166&amp;'Coverage Indicators - Section D'!$J$45:$J$166,0)),""),"")</f>
        <v/>
      </c>
      <c r="AG94" s="250" t="str">
        <f t="array" ref="AG94">IFERROR(IF(INDEX('Coverage Indicators - Section D'!F$45:F$166,MATCH('Print View'!$A94&amp;'Print View'!$AG$77,'Coverage Indicators - Section D'!$B$45:$B$166&amp;'Coverage Indicators - Section D'!$J$45:$J$166,0))&lt;&gt;0,INDEX('Coverage Indicators - Section D'!F$45:F$166,MATCH('Print View'!$A94&amp;'Print View'!$AG$77,'Coverage Indicators - Section D'!$B$45:$B$166&amp;'Coverage Indicators - Section D'!$J$45:$J$166,0)),""),"")</f>
        <v/>
      </c>
      <c r="AH94" s="261" t="str">
        <f t="array" ref="AH94">IFERROR(IF(INDEX('Coverage Indicators - Section D'!G$45:G$166,MATCH('Print View'!$A94&amp;'Print View'!$AG$77,'Coverage Indicators - Section D'!$B$45:$B$166&amp;'Coverage Indicators - Section D'!$J$45:$J$166,0))&lt;&gt;0,INDEX('Coverage Indicators - Section D'!G$45:G$166,MATCH('Print View'!$A94&amp;'Print View'!$AG$77,'Coverage Indicators - Section D'!$B$45:$B$166&amp;'Coverage Indicators - Section D'!$J$45:$J$166,0)),""),"")</f>
        <v/>
      </c>
      <c r="AI94" s="185" t="str">
        <f t="array" ref="AI94">IFERROR(IF(INDEX('Coverage Indicators - Section D'!H$45:H$166,MATCH('Print View'!$A94&amp;'Print View'!$AG$77,'Coverage Indicators - Section D'!$B$45:$B$166&amp;'Coverage Indicators - Section D'!$J$45:$J$166,0))&lt;&gt;0,INDEX('Coverage Indicators - Section D'!H$45:H$166,MATCH('Print View'!$A94&amp;'Print View'!$AG$77,'Coverage Indicators - Section D'!$B$45:$B$166&amp;'Coverage Indicators - Section D'!$J$45:$J$166,0)),""),"")</f>
        <v/>
      </c>
      <c r="AJ94" s="234" t="str">
        <f>IFERROR(IF(INDEX('Coverage Indicators - Section D'!W$10:W$41,MATCH('Print View'!$A94,'Coverage Indicators - Section D'!$A$10:$A$41,0))&lt;&gt;0,INDEX('Coverage Indicators - Section D'!W$10:W$41,MATCH('Print View'!$A94,'Coverage Indicators - Section D'!$A$10:$A$41,0)),""),"")</f>
        <v/>
      </c>
      <c r="AK94" s="292"/>
      <c r="AL94" s="292"/>
      <c r="AM94" s="292"/>
      <c r="AN94" s="292"/>
      <c r="AO94" s="292"/>
      <c r="AP94" s="292"/>
      <c r="AQ94" s="292"/>
      <c r="AR94" s="292"/>
    </row>
    <row r="95" spans="1:44" s="293" customFormat="1" ht="300" x14ac:dyDescent="0.2">
      <c r="A95" s="177">
        <v>16</v>
      </c>
      <c r="B95" s="203" t="str">
        <f>IFERROR(IF(INDEX('Coverage Indicators - Section D'!B$10:B$41,MATCH('Print View'!$A95,'Coverage Indicators - Section D'!$A$10:$A$41,0))&lt;&gt;0,INDEX('Coverage Indicators - Section D'!B$10:B$41,MATCH('Print View'!$A95,'Coverage Indicators - Section D'!$A$10:$A$41,0)),""),"")</f>
        <v>MDR-TB</v>
      </c>
      <c r="C95" s="203" t="str">
        <f>IFERROR(IF(INDEX('Coverage Indicators - Section D'!C$10:C$41,MATCH('Print View'!$A95,'Coverage Indicators - Section D'!$A$10:$A$41,0))&lt;&gt;0,INDEX('Coverage Indicators - Section D'!C$10:C$41,MATCH('Print View'!$A95,'Coverage Indicators - Section D'!$A$10:$A$41,0)),""),"")</f>
        <v>MDR TB-5: Percentage of DST laboratories showing adequate performance on External Quality Assurance</v>
      </c>
      <c r="D95" s="203" t="str">
        <f>IFERROR(IF(INDEX('Coverage Indicators - Section D'!D$10:D$41,MATCH('Print View'!$A95,'Coverage Indicators - Section D'!$A$10:$A$41,0))&lt;&gt;0,INDEX('Coverage Indicators - Section D'!D$10:D$41,MATCH('Print View'!$A95,'Coverage Indicators - Section D'!$A$10:$A$41,0)),""),"")</f>
        <v/>
      </c>
      <c r="E95" s="203">
        <f>IFERROR(IF(INDEX('Coverage Indicators - Section D'!E$10:E$41,MATCH('Print View'!$A95,'Coverage Indicators - Section D'!$A$10:$A$41,0))&lt;&gt;0,INDEX('Coverage Indicators - Section D'!E$10:E$41,MATCH('Print View'!$A95,'Coverage Indicators - Section D'!$A$10:$A$41,0)),""),"")</f>
        <v>1</v>
      </c>
      <c r="F95" s="203">
        <f>IFERROR(IF(INDEX('Coverage Indicators - Section D'!F$10:F$41,MATCH('Print View'!$A95,'Coverage Indicators - Section D'!$A$10:$A$41,0))&lt;&gt;0,INDEX('Coverage Indicators - Section D'!F$10:F$41,MATCH('Print View'!$A95,'Coverage Indicators - Section D'!$A$10:$A$41,0)),""),"")</f>
        <v>1</v>
      </c>
      <c r="G95" s="203">
        <f>IFERROR(IF(INDEX('Coverage Indicators - Section D'!G$10:G$41,MATCH('Print View'!$A95,'Coverage Indicators - Section D'!$A$10:$A$41,0))&lt;&gt;0,INDEX('Coverage Indicators - Section D'!G$10:G$41,MATCH('Print View'!$A95,'Coverage Indicators - Section D'!$A$10:$A$41,0)),""),"")</f>
        <v>100</v>
      </c>
      <c r="H95" s="203" t="str">
        <f>IFERROR(IF(INDEX('Coverage Indicators - Section D'!H$10:H$41,MATCH('Print View'!$A95,'Coverage Indicators - Section D'!$A$10:$A$41,0))&lt;&gt;0,INDEX('Coverage Indicators - Section D'!H$10:H$41,MATCH('Print View'!$A95,'Coverage Indicators - Section D'!$A$10:$A$41,0)),""),"")</f>
        <v>2016</v>
      </c>
      <c r="I95" s="203" t="str">
        <f>IFERROR(IF(INDEX('Coverage Indicators - Section D'!P$10:P$41,MATCH('Print View'!$A95,'Coverage Indicators - Section D'!$A$10:$A$41,0))&lt;&gt;0,INDEX('Coverage Indicators - Section D'!P$10:P$41,MATCH('Print View'!$A95,'Coverage Indicators - Section D'!$A$10:$A$41,0)),""),"")</f>
        <v>NTC data 2016</v>
      </c>
      <c r="J95" s="203" t="str">
        <f>IFERROR(IF(INDEX('Coverage Indicators - Section D'!Q$10:Q$41,MATCH('Print View'!$A95,'Coverage Indicators - Section D'!$A$10:$A$41,0))&lt;&gt;0,INDEX('Coverage Indicators - Section D'!Q$10:Q$41,MATCH('Print View'!$A95,'Coverage Indicators - Section D'!$A$10:$A$41,0)),""),"")</f>
        <v/>
      </c>
      <c r="K95" s="203" t="str">
        <f>IFERROR(IF(INDEX('Coverage Indicators - Section D'!R$10:R$41,MATCH('Print View'!$A95,'Coverage Indicators - Section D'!$A$10:$A$41,0))&lt;&gt;0,INDEX('Coverage Indicators - Section D'!R$10:R$41,MATCH('Print View'!$A95,'Coverage Indicators - Section D'!$A$10:$A$41,0)),""),"")</f>
        <v/>
      </c>
      <c r="L95" s="203" t="str">
        <f>IFERROR(IF(INDEX('Coverage Indicators - Section D'!S$10:S$41,MATCH('Print View'!$A95,'Coverage Indicators - Section D'!$A$10:$A$41,0))&lt;&gt;0,INDEX('Coverage Indicators - Section D'!S$10:S$41,MATCH('Print View'!$A95,'Coverage Indicators - Section D'!$A$10:$A$41,0)),""),"")</f>
        <v>Ministry of Health of the Lao People's Democratic Republic</v>
      </c>
      <c r="M95" s="203" t="str">
        <f>IFERROR(IF(INDEX('Coverage Indicators - Section D'!T$10:T$41,MATCH('Print View'!$A95,'Coverage Indicators - Section D'!$A$10:$A$41,0))&lt;&gt;0,INDEX('Coverage Indicators - Section D'!T$10:T$41,MATCH('Print View'!$A95,'Coverage Indicators - Section D'!$A$10:$A$41,0)),""),"")</f>
        <v>Lao (Peoples Democratic Republic)</v>
      </c>
      <c r="N95" s="203" t="str">
        <f>IFERROR(IF(INDEX('Coverage Indicators - Section D'!U$10:U$41,MATCH('Print View'!$A95,'Coverage Indicators - Section D'!$A$10:$A$41,0))&lt;&gt;0,INDEX('Coverage Indicators - Section D'!U$10:U$41,MATCH('Print View'!$A95,'Coverage Indicators - Section D'!$A$10:$A$41,0)),""),"")</f>
        <v>National</v>
      </c>
      <c r="O95" s="203" t="str">
        <f>IFERROR(IF(INDEX('Coverage Indicators - Section D'!V$10:V$41,MATCH('Print View'!$A95,'Coverage Indicators - Section D'!$A$10:$A$41,0))&lt;&gt;0,INDEX('Coverage Indicators - Section D'!V$10:V$41,MATCH('Print View'!$A95,'Coverage Indicators - Section D'!$A$10:$A$41,0)),""),"")</f>
        <v>N-Non-cumulative</v>
      </c>
      <c r="P95" s="240">
        <f t="array" ref="P95">IFERROR(IF(INDEX('Coverage Indicators - Section D'!E$45:E$166,MATCH('Print View'!$A95&amp;'Print View'!$Q$77,'Coverage Indicators - Section D'!$B$45:$B$166&amp;'Coverage Indicators - Section D'!$J$45:$J$166,0))&lt;&gt;0,INDEX('Coverage Indicators - Section D'!E$45:E$166,MATCH('Print View'!$A95&amp;'Print View'!$Q$77,'Coverage Indicators - Section D'!$B$45:$B$166&amp;'Coverage Indicators - Section D'!$J$45:$J$166,0)),""),"")</f>
        <v>1</v>
      </c>
      <c r="Q95" s="241">
        <f t="array" ref="Q95">IFERROR(IF(INDEX('Coverage Indicators - Section D'!F$45:F$166,MATCH('Print View'!$A95&amp;'Print View'!$Q$77,'Coverage Indicators - Section D'!$B$45:$B$166&amp;'Coverage Indicators - Section D'!$J$45:$J$166,0))&lt;&gt;0,INDEX('Coverage Indicators - Section D'!F$45:F$166,MATCH('Print View'!$A95&amp;'Print View'!$Q$77,'Coverage Indicators - Section D'!$B$45:$B$166&amp;'Coverage Indicators - Section D'!$J$45:$J$166,0)),""),"")</f>
        <v>1</v>
      </c>
      <c r="R95" s="254">
        <f t="array" ref="R95">IFERROR(IF(INDEX('Coverage Indicators - Section D'!G$45:G$166,MATCH('Print View'!$A95&amp;'Print View'!$Q$77,'Coverage Indicators - Section D'!$B$45:$B$166&amp;'Coverage Indicators - Section D'!$J$45:$J$166,0))&lt;&gt;0,INDEX('Coverage Indicators - Section D'!G$45:G$166,MATCH('Print View'!$A95&amp;'Print View'!$Q$77,'Coverage Indicators - Section D'!$B$45:$B$166&amp;'Coverage Indicators - Section D'!$J$45:$J$166,0)),""),"")</f>
        <v>100</v>
      </c>
      <c r="S95" s="231" t="str">
        <f t="array" ref="S95">IFERROR(IF(INDEX('Coverage Indicators - Section D'!H$45:H$166,MATCH('Print View'!$A95&amp;'Print View'!$Q$77,'Coverage Indicators - Section D'!$B$45:$B$166&amp;'Coverage Indicators - Section D'!$J$45:$J$166,0))&lt;&gt;0,INDEX('Coverage Indicators - Section D'!H$45:H$166,MATCH('Print View'!$A95&amp;'Print View'!$Q$77,'Coverage Indicators - Section D'!$B$45:$B$166&amp;'Coverage Indicators - Section D'!$J$45:$J$166,0)),""),"")</f>
        <v/>
      </c>
      <c r="T95" s="245">
        <f t="array" ref="T95">IFERROR(IF(INDEX('Coverage Indicators - Section D'!E$45:E$166,MATCH('Print View'!$A95&amp;'Print View'!$U$77,'Coverage Indicators - Section D'!$B$45:$B$166&amp;'Coverage Indicators - Section D'!$J$45:$J$166,0))&lt;&gt;0,INDEX('Coverage Indicators - Section D'!E$45:E$166,MATCH('Print View'!$A95&amp;'Print View'!$U$77,'Coverage Indicators - Section D'!$B$45:$B$166&amp;'Coverage Indicators - Section D'!$J$45:$J$166,0)),""),"")</f>
        <v>1</v>
      </c>
      <c r="U95" s="241">
        <f t="array" ref="U95">IFERROR(IF(INDEX('Coverage Indicators - Section D'!F$45:F$166,MATCH('Print View'!$A95&amp;'Print View'!$U$77,'Coverage Indicators - Section D'!$B$45:$B$166&amp;'Coverage Indicators - Section D'!$J$45:$J$166,0))&lt;&gt;0,INDEX('Coverage Indicators - Section D'!F$45:F$166,MATCH('Print View'!$A95&amp;'Print View'!$U$77,'Coverage Indicators - Section D'!$B$45:$B$166&amp;'Coverage Indicators - Section D'!$J$45:$J$166,0)),""),"")</f>
        <v>1</v>
      </c>
      <c r="V95" s="254">
        <f t="array" ref="V95">IFERROR(IF(INDEX('Coverage Indicators - Section D'!G$45:G$166,MATCH('Print View'!$A95&amp;'Print View'!$U$77,'Coverage Indicators - Section D'!$B$45:$B$166&amp;'Coverage Indicators - Section D'!$J$45:$J$166,0))&lt;&gt;0,INDEX('Coverage Indicators - Section D'!G$45:G$166,MATCH('Print View'!$A95&amp;'Print View'!$U$77,'Coverage Indicators - Section D'!$B$45:$B$166&amp;'Coverage Indicators - Section D'!$J$45:$J$166,0)),""),"")</f>
        <v>100</v>
      </c>
      <c r="W95" s="231" t="str">
        <f t="array" ref="W95">IFERROR(IF(INDEX('Coverage Indicators - Section D'!H$45:H$166,MATCH('Print View'!$A95&amp;'Print View'!$U$77,'Coverage Indicators - Section D'!$B$45:$B$166&amp;'Coverage Indicators - Section D'!$J$45:$J$166,0))&lt;&gt;0,INDEX('Coverage Indicators - Section D'!H$45:H$166,MATCH('Print View'!$A95&amp;'Print View'!$U$77,'Coverage Indicators - Section D'!$B$45:$B$166&amp;'Coverage Indicators - Section D'!$J$45:$J$166,0)),""),"")</f>
        <v/>
      </c>
      <c r="X95" s="247">
        <f t="array" ref="X95">IFERROR(IF(INDEX('Coverage Indicators - Section D'!E$45:E$166,MATCH('Print View'!$A95&amp;'Print View'!$Y$77,'Coverage Indicators - Section D'!$B$45:$B$166&amp;'Coverage Indicators - Section D'!$J$45:$J$166,0))&lt;&gt;0,INDEX('Coverage Indicators - Section D'!E$45:E$166,MATCH('Print View'!$A95&amp;'Print View'!$Y$77,'Coverage Indicators - Section D'!$B$45:$B$166&amp;'Coverage Indicators - Section D'!$J$45:$J$166,0)),""),"")</f>
        <v>1</v>
      </c>
      <c r="Y95" s="248">
        <f t="array" ref="Y95">IFERROR(IF(INDEX('Coverage Indicators - Section D'!F$45:F$166,MATCH('Print View'!$A95&amp;'Print View'!$Y$77,'Coverage Indicators - Section D'!$B$45:$B$166&amp;'Coverage Indicators - Section D'!$J$45:$J$166,0))&lt;&gt;0,INDEX('Coverage Indicators - Section D'!F$45:F$166,MATCH('Print View'!$A95&amp;'Print View'!$Y$77,'Coverage Indicators - Section D'!$B$45:$B$166&amp;'Coverage Indicators - Section D'!$J$45:$J$166,0)),""),"")</f>
        <v>1</v>
      </c>
      <c r="Z95" s="256">
        <f t="array" ref="Z95">IFERROR(IF(INDEX('Coverage Indicators - Section D'!G$45:G$166,MATCH('Print View'!$A95&amp;'Print View'!$Y$77,'Coverage Indicators - Section D'!$B$45:$B$166&amp;'Coverage Indicators - Section D'!$J$45:$J$166,0))&lt;&gt;0,INDEX('Coverage Indicators - Section D'!G$45:G$166,MATCH('Print View'!$A95&amp;'Print View'!$Y$77,'Coverage Indicators - Section D'!$B$45:$B$166&amp;'Coverage Indicators - Section D'!$J$45:$J$166,0)),""),"")</f>
        <v>100</v>
      </c>
      <c r="AA95" s="180" t="str">
        <f t="array" ref="AA95">IFERROR(IF(INDEX('Coverage Indicators - Section D'!H$45:H$166,MATCH('Print View'!$A95&amp;'Print View'!$Y$77,'Coverage Indicators - Section D'!$B$45:$B$166&amp;'Coverage Indicators - Section D'!$J$45:$J$166,0))&lt;&gt;0,INDEX('Coverage Indicators - Section D'!H$45:H$166,MATCH('Print View'!$A95&amp;'Print View'!$Y$77,'Coverage Indicators - Section D'!$B$45:$B$166&amp;'Coverage Indicators - Section D'!$J$45:$J$166,0)),""),"")</f>
        <v/>
      </c>
      <c r="AB95" s="247" t="str">
        <f t="array" ref="AB95">IFERROR(IF(INDEX('Coverage Indicators - Section D'!E$45:E$166,MATCH('Print View'!$A95&amp;'Print View'!$AC$77,'Coverage Indicators - Section D'!$B$45:$B$166&amp;'Coverage Indicators - Section D'!$J$45:$J$166,0))&lt;&gt;0,INDEX('Coverage Indicators - Section D'!E$45:E$166,MATCH('Print View'!$A95&amp;'Print View'!$AC$77,'Coverage Indicators - Section D'!$B$45:$B$166&amp;'Coverage Indicators - Section D'!$J$45:$J$166,0)),""),"")</f>
        <v/>
      </c>
      <c r="AC95" s="248" t="str">
        <f t="array" ref="AC95">IFERROR(IF(INDEX('Coverage Indicators - Section D'!F$45:F$166,MATCH('Print View'!$A95&amp;'Print View'!$AC$77,'Coverage Indicators - Section D'!$B$45:$B$166&amp;'Coverage Indicators - Section D'!$J$45:$J$166,0))&lt;&gt;0,INDEX('Coverage Indicators - Section D'!F$45:F$166,MATCH('Print View'!$A95&amp;'Print View'!$AC$77,'Coverage Indicators - Section D'!$B$45:$B$166&amp;'Coverage Indicators - Section D'!$J$45:$J$166,0)),""),"")</f>
        <v/>
      </c>
      <c r="AD95" s="256" t="str">
        <f t="array" ref="AD95">IFERROR(IF(INDEX('Coverage Indicators - Section D'!G$45:G$166,MATCH('Print View'!$A95&amp;'Print View'!$AC$77,'Coverage Indicators - Section D'!$B$45:$B$166&amp;'Coverage Indicators - Section D'!$J$45:$J$166,0))&lt;&gt;0,INDEX('Coverage Indicators - Section D'!G$45:G$166,MATCH('Print View'!$A95&amp;'Print View'!$AC$77,'Coverage Indicators - Section D'!$B$45:$B$166&amp;'Coverage Indicators - Section D'!$J$45:$J$166,0)),""),"")</f>
        <v/>
      </c>
      <c r="AE95" s="180" t="str">
        <f t="array" ref="AE95">IFERROR(IF(INDEX('Coverage Indicators - Section D'!H$45:H$166,MATCH('Print View'!$A95&amp;'Print View'!$AC$77,'Coverage Indicators - Section D'!$B$45:$B$166&amp;'Coverage Indicators - Section D'!$J$45:$J$166,0))&lt;&gt;0,INDEX('Coverage Indicators - Section D'!H$45:H$166,MATCH('Print View'!$A95&amp;'Print View'!$AC$77,'Coverage Indicators - Section D'!$B$45:$B$166&amp;'Coverage Indicators - Section D'!$J$45:$J$166,0)),""),"")</f>
        <v/>
      </c>
      <c r="AF95" s="247" t="str">
        <f t="array" ref="AF95">IFERROR(IF(INDEX('Coverage Indicators - Section D'!E$45:E$166,MATCH('Print View'!$A95&amp;'Print View'!$AG$77,'Coverage Indicators - Section D'!$B$45:$B$166&amp;'Coverage Indicators - Section D'!$J$45:$J$166,0))&lt;&gt;0,INDEX('Coverage Indicators - Section D'!E$45:E$166,MATCH('Print View'!$A95&amp;'Print View'!$AG$77,'Coverage Indicators - Section D'!$B$45:$B$166&amp;'Coverage Indicators - Section D'!$J$45:$J$166,0)),""),"")</f>
        <v/>
      </c>
      <c r="AG95" s="248" t="str">
        <f t="array" ref="AG95">IFERROR(IF(INDEX('Coverage Indicators - Section D'!F$45:F$166,MATCH('Print View'!$A95&amp;'Print View'!$AG$77,'Coverage Indicators - Section D'!$B$45:$B$166&amp;'Coverage Indicators - Section D'!$J$45:$J$166,0))&lt;&gt;0,INDEX('Coverage Indicators - Section D'!F$45:F$166,MATCH('Print View'!$A95&amp;'Print View'!$AG$77,'Coverage Indicators - Section D'!$B$45:$B$166&amp;'Coverage Indicators - Section D'!$J$45:$J$166,0)),""),"")</f>
        <v/>
      </c>
      <c r="AH95" s="260" t="str">
        <f t="array" ref="AH95">IFERROR(IF(INDEX('Coverage Indicators - Section D'!G$45:G$166,MATCH('Print View'!$A95&amp;'Print View'!$AG$77,'Coverage Indicators - Section D'!$B$45:$B$166&amp;'Coverage Indicators - Section D'!$J$45:$J$166,0))&lt;&gt;0,INDEX('Coverage Indicators - Section D'!G$45:G$166,MATCH('Print View'!$A95&amp;'Print View'!$AG$77,'Coverage Indicators - Section D'!$B$45:$B$166&amp;'Coverage Indicators - Section D'!$J$45:$J$166,0)),""),"")</f>
        <v/>
      </c>
      <c r="AI95" s="180" t="str">
        <f t="array" ref="AI95">IFERROR(IF(INDEX('Coverage Indicators - Section D'!H$45:H$166,MATCH('Print View'!$A95&amp;'Print View'!$AG$77,'Coverage Indicators - Section D'!$B$45:$B$166&amp;'Coverage Indicators - Section D'!$J$45:$J$166,0))&lt;&gt;0,INDEX('Coverage Indicators - Section D'!H$45:H$166,MATCH('Print View'!$A95&amp;'Print View'!$AG$77,'Coverage Indicators - Section D'!$B$45:$B$166&amp;'Coverage Indicators - Section D'!$J$45:$J$166,0)),""),"")</f>
        <v/>
      </c>
      <c r="AJ95" s="235" t="str">
        <f>IFERROR(IF(INDEX('Coverage Indicators - Section D'!W$10:W$41,MATCH('Print View'!$A95,'Coverage Indicators - Section D'!$A$10:$A$41,0))&lt;&gt;0,INDEX('Coverage Indicators - Section D'!W$10:W$41,MATCH('Print View'!$A95,'Coverage Indicators - Section D'!$A$10:$A$41,0)),""),"")</f>
        <v/>
      </c>
      <c r="AK95" s="292"/>
      <c r="AL95" s="292"/>
      <c r="AM95" s="292"/>
      <c r="AN95" s="292"/>
      <c r="AO95" s="292"/>
      <c r="AP95" s="292"/>
      <c r="AQ95" s="292"/>
      <c r="AR95" s="292"/>
    </row>
    <row r="96" spans="1:44" s="293" customFormat="1" ht="300" x14ac:dyDescent="0.2">
      <c r="A96" s="212">
        <v>17</v>
      </c>
      <c r="B96" s="202" t="str">
        <f>IFERROR(IF(INDEX('Coverage Indicators - Section D'!B$10:B$41,MATCH('Print View'!$A96,'Coverage Indicators - Section D'!$A$10:$A$41,0))&lt;&gt;0,INDEX('Coverage Indicators - Section D'!B$10:B$41,MATCH('Print View'!$A96,'Coverage Indicators - Section D'!$A$10:$A$41,0)),""),"")</f>
        <v>MDR-TB</v>
      </c>
      <c r="C96" s="202" t="str">
        <f>IFERROR(IF(INDEX('Coverage Indicators - Section D'!C$10:C$41,MATCH('Print View'!$A96,'Coverage Indicators - Section D'!$A$10:$A$41,0))&lt;&gt;0,INDEX('Coverage Indicators - Section D'!C$10:C$41,MATCH('Print View'!$A96,'Coverage Indicators - Section D'!$A$10:$A$41,0)),""),"")</f>
        <v>MDR TB-6: Percentage of TB patients with DST result for at least Rifampicin among the total number of notified (new and retreatment) cases in the same year</v>
      </c>
      <c r="D96" s="202" t="str">
        <f>IFERROR(IF(INDEX('Coverage Indicators - Section D'!D$10:D$41,MATCH('Print View'!$A96,'Coverage Indicators - Section D'!$A$10:$A$41,0))&lt;&gt;0,INDEX('Coverage Indicators - Section D'!D$10:D$41,MATCH('Print View'!$A96,'Coverage Indicators - Section D'!$A$10:$A$41,0)),""),"")</f>
        <v/>
      </c>
      <c r="E96" s="202">
        <f>IFERROR(IF(INDEX('Coverage Indicators - Section D'!E$10:E$41,MATCH('Print View'!$A96,'Coverage Indicators - Section D'!$A$10:$A$41,0))&lt;&gt;0,INDEX('Coverage Indicators - Section D'!E$10:E$41,MATCH('Print View'!$A96,'Coverage Indicators - Section D'!$A$10:$A$41,0)),""),"")</f>
        <v>1618</v>
      </c>
      <c r="F96" s="202">
        <f>IFERROR(IF(INDEX('Coverage Indicators - Section D'!F$10:F$41,MATCH('Print View'!$A96,'Coverage Indicators - Section D'!$A$10:$A$41,0))&lt;&gt;0,INDEX('Coverage Indicators - Section D'!F$10:F$41,MATCH('Print View'!$A96,'Coverage Indicators - Section D'!$A$10:$A$41,0)),""),"")</f>
        <v>3871</v>
      </c>
      <c r="G96" s="202">
        <f>IFERROR(IF(INDEX('Coverage Indicators - Section D'!G$10:G$41,MATCH('Print View'!$A96,'Coverage Indicators - Section D'!$A$10:$A$41,0))&lt;&gt;0,INDEX('Coverage Indicators - Section D'!G$10:G$41,MATCH('Print View'!$A96,'Coverage Indicators - Section D'!$A$10:$A$41,0)),""),"")</f>
        <v>41.797985016791529</v>
      </c>
      <c r="H96" s="202" t="str">
        <f>IFERROR(IF(INDEX('Coverage Indicators - Section D'!H$10:H$41,MATCH('Print View'!$A96,'Coverage Indicators - Section D'!$A$10:$A$41,0))&lt;&gt;0,INDEX('Coverage Indicators - Section D'!H$10:H$41,MATCH('Print View'!$A96,'Coverage Indicators - Section D'!$A$10:$A$41,0)),""),"")</f>
        <v>2016</v>
      </c>
      <c r="I96" s="202" t="str">
        <f>IFERROR(IF(INDEX('Coverage Indicators - Section D'!P$10:P$41,MATCH('Print View'!$A96,'Coverage Indicators - Section D'!$A$10:$A$41,0))&lt;&gt;0,INDEX('Coverage Indicators - Section D'!P$10:P$41,MATCH('Print View'!$A96,'Coverage Indicators - Section D'!$A$10:$A$41,0)),""),"")</f>
        <v>NTC data 2016</v>
      </c>
      <c r="J96" s="202" t="str">
        <f>IFERROR(IF(INDEX('Coverage Indicators - Section D'!Q$10:Q$41,MATCH('Print View'!$A96,'Coverage Indicators - Section D'!$A$10:$A$41,0))&lt;&gt;0,INDEX('Coverage Indicators - Section D'!Q$10:Q$41,MATCH('Print View'!$A96,'Coverage Indicators - Section D'!$A$10:$A$41,0)),""),"")</f>
        <v/>
      </c>
      <c r="K96" s="202" t="str">
        <f>IFERROR(IF(INDEX('Coverage Indicators - Section D'!R$10:R$41,MATCH('Print View'!$A96,'Coverage Indicators - Section D'!$A$10:$A$41,0))&lt;&gt;0,INDEX('Coverage Indicators - Section D'!R$10:R$41,MATCH('Print View'!$A96,'Coverage Indicators - Section D'!$A$10:$A$41,0)),""),"")</f>
        <v/>
      </c>
      <c r="L96" s="202" t="str">
        <f>IFERROR(IF(INDEX('Coverage Indicators - Section D'!S$10:S$41,MATCH('Print View'!$A96,'Coverage Indicators - Section D'!$A$10:$A$41,0))&lt;&gt;0,INDEX('Coverage Indicators - Section D'!S$10:S$41,MATCH('Print View'!$A96,'Coverage Indicators - Section D'!$A$10:$A$41,0)),""),"")</f>
        <v>Ministry of Health of the Lao People's Democratic Republic</v>
      </c>
      <c r="M96" s="202" t="str">
        <f>IFERROR(IF(INDEX('Coverage Indicators - Section D'!T$10:T$41,MATCH('Print View'!$A96,'Coverage Indicators - Section D'!$A$10:$A$41,0))&lt;&gt;0,INDEX('Coverage Indicators - Section D'!T$10:T$41,MATCH('Print View'!$A96,'Coverage Indicators - Section D'!$A$10:$A$41,0)),""),"")</f>
        <v>Lao (Peoples Democratic Republic)</v>
      </c>
      <c r="N96" s="202" t="str">
        <f>IFERROR(IF(INDEX('Coverage Indicators - Section D'!U$10:U$41,MATCH('Print View'!$A96,'Coverage Indicators - Section D'!$A$10:$A$41,0))&lt;&gt;0,INDEX('Coverage Indicators - Section D'!U$10:U$41,MATCH('Print View'!$A96,'Coverage Indicators - Section D'!$A$10:$A$41,0)),""),"")</f>
        <v>National</v>
      </c>
      <c r="O96" s="202" t="str">
        <f>IFERROR(IF(INDEX('Coverage Indicators - Section D'!V$10:V$41,MATCH('Print View'!$A96,'Coverage Indicators - Section D'!$A$10:$A$41,0))&lt;&gt;0,INDEX('Coverage Indicators - Section D'!V$10:V$41,MATCH('Print View'!$A96,'Coverage Indicators - Section D'!$A$10:$A$41,0)),""),"")</f>
        <v>N-Non-cumulative</v>
      </c>
      <c r="P96" s="238">
        <f t="array" ref="P96">IFERROR(IF(INDEX('Coverage Indicators - Section D'!E$45:E$166,MATCH('Print View'!$A96&amp;'Print View'!$Q$77,'Coverage Indicators - Section D'!$B$45:$B$166&amp;'Coverage Indicators - Section D'!$J$45:$J$166,0))&lt;&gt;0,INDEX('Coverage Indicators - Section D'!E$45:E$166,MATCH('Print View'!$A96&amp;'Print View'!$Q$77,'Coverage Indicators - Section D'!$B$45:$B$166&amp;'Coverage Indicators - Section D'!$J$45:$J$166,0)),""),"")</f>
        <v>3295.6</v>
      </c>
      <c r="Q96" s="239">
        <f t="array" ref="Q96">IFERROR(IF(INDEX('Coverage Indicators - Section D'!F$45:F$166,MATCH('Print View'!$A96&amp;'Print View'!$Q$77,'Coverage Indicators - Section D'!$B$45:$B$166&amp;'Coverage Indicators - Section D'!$J$45:$J$166,0))&lt;&gt;0,INDEX('Coverage Indicators - Section D'!F$45:F$166,MATCH('Print View'!$A96&amp;'Print View'!$Q$77,'Coverage Indicators - Section D'!$B$45:$B$166&amp;'Coverage Indicators - Section D'!$J$45:$J$166,0)),""),"")</f>
        <v>4708</v>
      </c>
      <c r="R96" s="253">
        <f t="array" ref="R96">IFERROR(IF(INDEX('Coverage Indicators - Section D'!G$45:G$166,MATCH('Print View'!$A96&amp;'Print View'!$Q$77,'Coverage Indicators - Section D'!$B$45:$B$166&amp;'Coverage Indicators - Section D'!$J$45:$J$166,0))&lt;&gt;0,INDEX('Coverage Indicators - Section D'!G$45:G$166,MATCH('Print View'!$A96&amp;'Print View'!$Q$77,'Coverage Indicators - Section D'!$B$45:$B$166&amp;'Coverage Indicators - Section D'!$J$45:$J$166,0)),""),"")</f>
        <v>70</v>
      </c>
      <c r="S96" s="174" t="str">
        <f t="array" ref="S96">IFERROR(IF(INDEX('Coverage Indicators - Section D'!H$45:H$166,MATCH('Print View'!$A96&amp;'Print View'!$Q$77,'Coverage Indicators - Section D'!$B$45:$B$166&amp;'Coverage Indicators - Section D'!$J$45:$J$166,0))&lt;&gt;0,INDEX('Coverage Indicators - Section D'!H$45:H$166,MATCH('Print View'!$A96&amp;'Print View'!$Q$77,'Coverage Indicators - Section D'!$B$45:$B$166&amp;'Coverage Indicators - Section D'!$J$45:$J$166,0)),""),"")</f>
        <v/>
      </c>
      <c r="T96" s="244">
        <f t="array" ref="T96">IFERROR(IF(INDEX('Coverage Indicators - Section D'!E$45:E$166,MATCH('Print View'!$A96&amp;'Print View'!$U$77,'Coverage Indicators - Section D'!$B$45:$B$166&amp;'Coverage Indicators - Section D'!$J$45:$J$166,0))&lt;&gt;0,INDEX('Coverage Indicators - Section D'!E$45:E$166,MATCH('Print View'!$A96&amp;'Print View'!$U$77,'Coverage Indicators - Section D'!$B$45:$B$166&amp;'Coverage Indicators - Section D'!$J$45:$J$166,0)),""),"")</f>
        <v>4044</v>
      </c>
      <c r="U96" s="239">
        <f t="array" ref="U96">IFERROR(IF(INDEX('Coverage Indicators - Section D'!F$45:F$166,MATCH('Print View'!$A96&amp;'Print View'!$U$77,'Coverage Indicators - Section D'!$B$45:$B$166&amp;'Coverage Indicators - Section D'!$J$45:$J$166,0))&lt;&gt;0,INDEX('Coverage Indicators - Section D'!F$45:F$166,MATCH('Print View'!$A96&amp;'Print View'!$U$77,'Coverage Indicators - Section D'!$B$45:$B$166&amp;'Coverage Indicators - Section D'!$J$45:$J$166,0)),""),"")</f>
        <v>5055</v>
      </c>
      <c r="V96" s="253">
        <f t="array" ref="V96">IFERROR(IF(INDEX('Coverage Indicators - Section D'!G$45:G$166,MATCH('Print View'!$A96&amp;'Print View'!$U$77,'Coverage Indicators - Section D'!$B$45:$B$166&amp;'Coverage Indicators - Section D'!$J$45:$J$166,0))&lt;&gt;0,INDEX('Coverage Indicators - Section D'!G$45:G$166,MATCH('Print View'!$A96&amp;'Print View'!$U$77,'Coverage Indicators - Section D'!$B$45:$B$166&amp;'Coverage Indicators - Section D'!$J$45:$J$166,0)),""),"")</f>
        <v>80</v>
      </c>
      <c r="W96" s="174" t="str">
        <f t="array" ref="W96">IFERROR(IF(INDEX('Coverage Indicators - Section D'!H$45:H$166,MATCH('Print View'!$A96&amp;'Print View'!$U$77,'Coverage Indicators - Section D'!$B$45:$B$166&amp;'Coverage Indicators - Section D'!$J$45:$J$166,0))&lt;&gt;0,INDEX('Coverage Indicators - Section D'!H$45:H$166,MATCH('Print View'!$A96&amp;'Print View'!$U$77,'Coverage Indicators - Section D'!$B$45:$B$166&amp;'Coverage Indicators - Section D'!$J$45:$J$166,0)),""),"")</f>
        <v/>
      </c>
      <c r="X96" s="249">
        <f t="array" ref="X96">IFERROR(IF(INDEX('Coverage Indicators - Section D'!E$45:E$166,MATCH('Print View'!$A96&amp;'Print View'!$Y$77,'Coverage Indicators - Section D'!$B$45:$B$166&amp;'Coverage Indicators - Section D'!$J$45:$J$166,0))&lt;&gt;0,INDEX('Coverage Indicators - Section D'!E$45:E$166,MATCH('Print View'!$A96&amp;'Print View'!$Y$77,'Coverage Indicators - Section D'!$B$45:$B$166&amp;'Coverage Indicators - Section D'!$J$45:$J$166,0)),""),"")</f>
        <v>4880.7</v>
      </c>
      <c r="Y96" s="250">
        <f t="array" ref="Y96">IFERROR(IF(INDEX('Coverage Indicators - Section D'!F$45:F$166,MATCH('Print View'!$A96&amp;'Print View'!$Y$77,'Coverage Indicators - Section D'!$B$45:$B$166&amp;'Coverage Indicators - Section D'!$J$45:$J$166,0))&lt;&gt;0,INDEX('Coverage Indicators - Section D'!F$45:F$166,MATCH('Print View'!$A96&amp;'Print View'!$Y$77,'Coverage Indicators - Section D'!$B$45:$B$166&amp;'Coverage Indicators - Section D'!$J$45:$J$166,0)),""),"")</f>
        <v>5423</v>
      </c>
      <c r="Z96" s="257">
        <f t="array" ref="Z96">IFERROR(IF(INDEX('Coverage Indicators - Section D'!G$45:G$166,MATCH('Print View'!$A96&amp;'Print View'!$Y$77,'Coverage Indicators - Section D'!$B$45:$B$166&amp;'Coverage Indicators - Section D'!$J$45:$J$166,0))&lt;&gt;0,INDEX('Coverage Indicators - Section D'!G$45:G$166,MATCH('Print View'!$A96&amp;'Print View'!$Y$77,'Coverage Indicators - Section D'!$B$45:$B$166&amp;'Coverage Indicators - Section D'!$J$45:$J$166,0)),""),"")</f>
        <v>89.999999999999986</v>
      </c>
      <c r="AA96" s="185" t="str">
        <f t="array" ref="AA96">IFERROR(IF(INDEX('Coverage Indicators - Section D'!H$45:H$166,MATCH('Print View'!$A96&amp;'Print View'!$Y$77,'Coverage Indicators - Section D'!$B$45:$B$166&amp;'Coverage Indicators - Section D'!$J$45:$J$166,0))&lt;&gt;0,INDEX('Coverage Indicators - Section D'!H$45:H$166,MATCH('Print View'!$A96&amp;'Print View'!$Y$77,'Coverage Indicators - Section D'!$B$45:$B$166&amp;'Coverage Indicators - Section D'!$J$45:$J$166,0)),""),"")</f>
        <v/>
      </c>
      <c r="AB96" s="249" t="str">
        <f t="array" ref="AB96">IFERROR(IF(INDEX('Coverage Indicators - Section D'!E$45:E$166,MATCH('Print View'!$A96&amp;'Print View'!$AC$77,'Coverage Indicators - Section D'!$B$45:$B$166&amp;'Coverage Indicators - Section D'!$J$45:$J$166,0))&lt;&gt;0,INDEX('Coverage Indicators - Section D'!E$45:E$166,MATCH('Print View'!$A96&amp;'Print View'!$AC$77,'Coverage Indicators - Section D'!$B$45:$B$166&amp;'Coverage Indicators - Section D'!$J$45:$J$166,0)),""),"")</f>
        <v/>
      </c>
      <c r="AC96" s="250" t="str">
        <f t="array" ref="AC96">IFERROR(IF(INDEX('Coverage Indicators - Section D'!F$45:F$166,MATCH('Print View'!$A96&amp;'Print View'!$AC$77,'Coverage Indicators - Section D'!$B$45:$B$166&amp;'Coverage Indicators - Section D'!$J$45:$J$166,0))&lt;&gt;0,INDEX('Coverage Indicators - Section D'!F$45:F$166,MATCH('Print View'!$A96&amp;'Print View'!$AC$77,'Coverage Indicators - Section D'!$B$45:$B$166&amp;'Coverage Indicators - Section D'!$J$45:$J$166,0)),""),"")</f>
        <v/>
      </c>
      <c r="AD96" s="257" t="str">
        <f t="array" ref="AD96">IFERROR(IF(INDEX('Coverage Indicators - Section D'!G$45:G$166,MATCH('Print View'!$A96&amp;'Print View'!$AC$77,'Coverage Indicators - Section D'!$B$45:$B$166&amp;'Coverage Indicators - Section D'!$J$45:$J$166,0))&lt;&gt;0,INDEX('Coverage Indicators - Section D'!G$45:G$166,MATCH('Print View'!$A96&amp;'Print View'!$AC$77,'Coverage Indicators - Section D'!$B$45:$B$166&amp;'Coverage Indicators - Section D'!$J$45:$J$166,0)),""),"")</f>
        <v/>
      </c>
      <c r="AE96" s="185" t="str">
        <f t="array" ref="AE96">IFERROR(IF(INDEX('Coverage Indicators - Section D'!H$45:H$166,MATCH('Print View'!$A96&amp;'Print View'!$AC$77,'Coverage Indicators - Section D'!$B$45:$B$166&amp;'Coverage Indicators - Section D'!$J$45:$J$166,0))&lt;&gt;0,INDEX('Coverage Indicators - Section D'!H$45:H$166,MATCH('Print View'!$A96&amp;'Print View'!$AC$77,'Coverage Indicators - Section D'!$B$45:$B$166&amp;'Coverage Indicators - Section D'!$J$45:$J$166,0)),""),"")</f>
        <v/>
      </c>
      <c r="AF96" s="249" t="str">
        <f t="array" ref="AF96">IFERROR(IF(INDEX('Coverage Indicators - Section D'!E$45:E$166,MATCH('Print View'!$A96&amp;'Print View'!$AG$77,'Coverage Indicators - Section D'!$B$45:$B$166&amp;'Coverage Indicators - Section D'!$J$45:$J$166,0))&lt;&gt;0,INDEX('Coverage Indicators - Section D'!E$45:E$166,MATCH('Print View'!$A96&amp;'Print View'!$AG$77,'Coverage Indicators - Section D'!$B$45:$B$166&amp;'Coverage Indicators - Section D'!$J$45:$J$166,0)),""),"")</f>
        <v/>
      </c>
      <c r="AG96" s="250" t="str">
        <f t="array" ref="AG96">IFERROR(IF(INDEX('Coverage Indicators - Section D'!F$45:F$166,MATCH('Print View'!$A96&amp;'Print View'!$AG$77,'Coverage Indicators - Section D'!$B$45:$B$166&amp;'Coverage Indicators - Section D'!$J$45:$J$166,0))&lt;&gt;0,INDEX('Coverage Indicators - Section D'!F$45:F$166,MATCH('Print View'!$A96&amp;'Print View'!$AG$77,'Coverage Indicators - Section D'!$B$45:$B$166&amp;'Coverage Indicators - Section D'!$J$45:$J$166,0)),""),"")</f>
        <v/>
      </c>
      <c r="AH96" s="261" t="str">
        <f t="array" ref="AH96">IFERROR(IF(INDEX('Coverage Indicators - Section D'!G$45:G$166,MATCH('Print View'!$A96&amp;'Print View'!$AG$77,'Coverage Indicators - Section D'!$B$45:$B$166&amp;'Coverage Indicators - Section D'!$J$45:$J$166,0))&lt;&gt;0,INDEX('Coverage Indicators - Section D'!G$45:G$166,MATCH('Print View'!$A96&amp;'Print View'!$AG$77,'Coverage Indicators - Section D'!$B$45:$B$166&amp;'Coverage Indicators - Section D'!$J$45:$J$166,0)),""),"")</f>
        <v/>
      </c>
      <c r="AI96" s="185" t="str">
        <f t="array" ref="AI96">IFERROR(IF(INDEX('Coverage Indicators - Section D'!H$45:H$166,MATCH('Print View'!$A96&amp;'Print View'!$AG$77,'Coverage Indicators - Section D'!$B$45:$B$166&amp;'Coverage Indicators - Section D'!$J$45:$J$166,0))&lt;&gt;0,INDEX('Coverage Indicators - Section D'!H$45:H$166,MATCH('Print View'!$A96&amp;'Print View'!$AG$77,'Coverage Indicators - Section D'!$B$45:$B$166&amp;'Coverage Indicators - Section D'!$J$45:$J$166,0)),""),"")</f>
        <v/>
      </c>
      <c r="AJ96" s="234" t="str">
        <f>IFERROR(IF(INDEX('Coverage Indicators - Section D'!W$10:W$41,MATCH('Print View'!$A96,'Coverage Indicators - Section D'!$A$10:$A$41,0))&lt;&gt;0,INDEX('Coverage Indicators - Section D'!W$10:W$41,MATCH('Print View'!$A96,'Coverage Indicators - Section D'!$A$10:$A$41,0)),""),"")</f>
        <v>Numerator is the number of bacteriology positive pulmonary TB tested by Xpert for Rifampicin resistance_x000D_Denominator is the total number of notified bacteriology positive pulmonary TB patients</v>
      </c>
      <c r="AK96" s="292"/>
      <c r="AL96" s="292"/>
      <c r="AM96" s="292"/>
      <c r="AN96" s="292"/>
      <c r="AO96" s="292"/>
      <c r="AP96" s="292"/>
      <c r="AQ96" s="292"/>
      <c r="AR96" s="292"/>
    </row>
    <row r="97" spans="1:44" s="293" customFormat="1" ht="300" x14ac:dyDescent="0.2">
      <c r="A97" s="177">
        <v>18</v>
      </c>
      <c r="B97" s="203" t="str">
        <f>IFERROR(IF(INDEX('Coverage Indicators - Section D'!B$10:B$41,MATCH('Print View'!$A97,'Coverage Indicators - Section D'!$A$10:$A$41,0))&lt;&gt;0,INDEX('Coverage Indicators - Section D'!B$10:B$41,MATCH('Print View'!$A97,'Coverage Indicators - Section D'!$A$10:$A$41,0)),""),"")</f>
        <v>MDR-TB</v>
      </c>
      <c r="C97" s="203" t="str">
        <f>IFERROR(IF(INDEX('Coverage Indicators - Section D'!C$10:C$41,MATCH('Print View'!$A97,'Coverage Indicators - Section D'!$A$10:$A$41,0))&lt;&gt;0,INDEX('Coverage Indicators - Section D'!C$10:C$41,MATCH('Print View'!$A97,'Coverage Indicators - Section D'!$A$10:$A$41,0)),""),"")</f>
        <v>MDR TB-7: Percentage of confirmed MDR-TB cases tested for susceptibility to any fluoroquinolone and any second-line injectable drug</v>
      </c>
      <c r="D97" s="203" t="str">
        <f>IFERROR(IF(INDEX('Coverage Indicators - Section D'!D$10:D$41,MATCH('Print View'!$A97,'Coverage Indicators - Section D'!$A$10:$A$41,0))&lt;&gt;0,INDEX('Coverage Indicators - Section D'!D$10:D$41,MATCH('Print View'!$A97,'Coverage Indicators - Section D'!$A$10:$A$41,0)),""),"")</f>
        <v/>
      </c>
      <c r="E97" s="203">
        <f>IFERROR(IF(INDEX('Coverage Indicators - Section D'!E$10:E$41,MATCH('Print View'!$A97,'Coverage Indicators - Section D'!$A$10:$A$41,0))&lt;&gt;0,INDEX('Coverage Indicators - Section D'!E$10:E$41,MATCH('Print View'!$A97,'Coverage Indicators - Section D'!$A$10:$A$41,0)),""),"")</f>
        <v>33</v>
      </c>
      <c r="F97" s="203">
        <f>IFERROR(IF(INDEX('Coverage Indicators - Section D'!F$10:F$41,MATCH('Print View'!$A97,'Coverage Indicators - Section D'!$A$10:$A$41,0))&lt;&gt;0,INDEX('Coverage Indicators - Section D'!F$10:F$41,MATCH('Print View'!$A97,'Coverage Indicators - Section D'!$A$10:$A$41,0)),""),"")</f>
        <v>33</v>
      </c>
      <c r="G97" s="203">
        <f>IFERROR(IF(INDEX('Coverage Indicators - Section D'!G$10:G$41,MATCH('Print View'!$A97,'Coverage Indicators - Section D'!$A$10:$A$41,0))&lt;&gt;0,INDEX('Coverage Indicators - Section D'!G$10:G$41,MATCH('Print View'!$A97,'Coverage Indicators - Section D'!$A$10:$A$41,0)),""),"")</f>
        <v>100</v>
      </c>
      <c r="H97" s="203" t="str">
        <f>IFERROR(IF(INDEX('Coverage Indicators - Section D'!H$10:H$41,MATCH('Print View'!$A97,'Coverage Indicators - Section D'!$A$10:$A$41,0))&lt;&gt;0,INDEX('Coverage Indicators - Section D'!H$10:H$41,MATCH('Print View'!$A97,'Coverage Indicators - Section D'!$A$10:$A$41,0)),""),"")</f>
        <v>2016</v>
      </c>
      <c r="I97" s="203" t="str">
        <f>IFERROR(IF(INDEX('Coverage Indicators - Section D'!P$10:P$41,MATCH('Print View'!$A97,'Coverage Indicators - Section D'!$A$10:$A$41,0))&lt;&gt;0,INDEX('Coverage Indicators - Section D'!P$10:P$41,MATCH('Print View'!$A97,'Coverage Indicators - Section D'!$A$10:$A$41,0)),""),"")</f>
        <v>NTC data 2016</v>
      </c>
      <c r="J97" s="203" t="str">
        <f>IFERROR(IF(INDEX('Coverage Indicators - Section D'!Q$10:Q$41,MATCH('Print View'!$A97,'Coverage Indicators - Section D'!$A$10:$A$41,0))&lt;&gt;0,INDEX('Coverage Indicators - Section D'!Q$10:Q$41,MATCH('Print View'!$A97,'Coverage Indicators - Section D'!$A$10:$A$41,0)),""),"")</f>
        <v/>
      </c>
      <c r="K97" s="203" t="str">
        <f>IFERROR(IF(INDEX('Coverage Indicators - Section D'!R$10:R$41,MATCH('Print View'!$A97,'Coverage Indicators - Section D'!$A$10:$A$41,0))&lt;&gt;0,INDEX('Coverage Indicators - Section D'!R$10:R$41,MATCH('Print View'!$A97,'Coverage Indicators - Section D'!$A$10:$A$41,0)),""),"")</f>
        <v/>
      </c>
      <c r="L97" s="203" t="str">
        <f>IFERROR(IF(INDEX('Coverage Indicators - Section D'!S$10:S$41,MATCH('Print View'!$A97,'Coverage Indicators - Section D'!$A$10:$A$41,0))&lt;&gt;0,INDEX('Coverage Indicators - Section D'!S$10:S$41,MATCH('Print View'!$A97,'Coverage Indicators - Section D'!$A$10:$A$41,0)),""),"")</f>
        <v>Ministry of Health of the Lao People's Democratic Republic</v>
      </c>
      <c r="M97" s="203" t="str">
        <f>IFERROR(IF(INDEX('Coverage Indicators - Section D'!T$10:T$41,MATCH('Print View'!$A97,'Coverage Indicators - Section D'!$A$10:$A$41,0))&lt;&gt;0,INDEX('Coverage Indicators - Section D'!T$10:T$41,MATCH('Print View'!$A97,'Coverage Indicators - Section D'!$A$10:$A$41,0)),""),"")</f>
        <v>Lao (Peoples Democratic Republic)</v>
      </c>
      <c r="N97" s="203" t="str">
        <f>IFERROR(IF(INDEX('Coverage Indicators - Section D'!U$10:U$41,MATCH('Print View'!$A97,'Coverage Indicators - Section D'!$A$10:$A$41,0))&lt;&gt;0,INDEX('Coverage Indicators - Section D'!U$10:U$41,MATCH('Print View'!$A97,'Coverage Indicators - Section D'!$A$10:$A$41,0)),""),"")</f>
        <v>National</v>
      </c>
      <c r="O97" s="203" t="str">
        <f>IFERROR(IF(INDEX('Coverage Indicators - Section D'!V$10:V$41,MATCH('Print View'!$A97,'Coverage Indicators - Section D'!$A$10:$A$41,0))&lt;&gt;0,INDEX('Coverage Indicators - Section D'!V$10:V$41,MATCH('Print View'!$A97,'Coverage Indicators - Section D'!$A$10:$A$41,0)),""),"")</f>
        <v>N-Non-cumulative</v>
      </c>
      <c r="P97" s="240">
        <f t="array" ref="P97">IFERROR(IF(INDEX('Coverage Indicators - Section D'!E$45:E$166,MATCH('Print View'!$A97&amp;'Print View'!$Q$77,'Coverage Indicators - Section D'!$B$45:$B$166&amp;'Coverage Indicators - Section D'!$J$45:$J$166,0))&lt;&gt;0,INDEX('Coverage Indicators - Section D'!E$45:E$166,MATCH('Print View'!$A97&amp;'Print View'!$Q$77,'Coverage Indicators - Section D'!$B$45:$B$166&amp;'Coverage Indicators - Section D'!$J$45:$J$166,0)),""),"")</f>
        <v>70</v>
      </c>
      <c r="Q97" s="241">
        <f t="array" ref="Q97">IFERROR(IF(INDEX('Coverage Indicators - Section D'!F$45:F$166,MATCH('Print View'!$A97&amp;'Print View'!$Q$77,'Coverage Indicators - Section D'!$B$45:$B$166&amp;'Coverage Indicators - Section D'!$J$45:$J$166,0))&lt;&gt;0,INDEX('Coverage Indicators - Section D'!F$45:F$166,MATCH('Print View'!$A97&amp;'Print View'!$Q$77,'Coverage Indicators - Section D'!$B$45:$B$166&amp;'Coverage Indicators - Section D'!$J$45:$J$166,0)),""),"")</f>
        <v>70</v>
      </c>
      <c r="R97" s="254">
        <f t="array" ref="R97">IFERROR(IF(INDEX('Coverage Indicators - Section D'!G$45:G$166,MATCH('Print View'!$A97&amp;'Print View'!$Q$77,'Coverage Indicators - Section D'!$B$45:$B$166&amp;'Coverage Indicators - Section D'!$J$45:$J$166,0))&lt;&gt;0,INDEX('Coverage Indicators - Section D'!G$45:G$166,MATCH('Print View'!$A97&amp;'Print View'!$Q$77,'Coverage Indicators - Section D'!$B$45:$B$166&amp;'Coverage Indicators - Section D'!$J$45:$J$166,0)),""),"")</f>
        <v>100</v>
      </c>
      <c r="S97" s="231" t="str">
        <f t="array" ref="S97">IFERROR(IF(INDEX('Coverage Indicators - Section D'!H$45:H$166,MATCH('Print View'!$A97&amp;'Print View'!$Q$77,'Coverage Indicators - Section D'!$B$45:$B$166&amp;'Coverage Indicators - Section D'!$J$45:$J$166,0))&lt;&gt;0,INDEX('Coverage Indicators - Section D'!H$45:H$166,MATCH('Print View'!$A97&amp;'Print View'!$Q$77,'Coverage Indicators - Section D'!$B$45:$B$166&amp;'Coverage Indicators - Section D'!$J$45:$J$166,0)),""),"")</f>
        <v/>
      </c>
      <c r="T97" s="245">
        <f t="array" ref="T97">IFERROR(IF(INDEX('Coverage Indicators - Section D'!E$45:E$166,MATCH('Print View'!$A97&amp;'Print View'!$U$77,'Coverage Indicators - Section D'!$B$45:$B$166&amp;'Coverage Indicators - Section D'!$J$45:$J$166,0))&lt;&gt;0,INDEX('Coverage Indicators - Section D'!E$45:E$166,MATCH('Print View'!$A97&amp;'Print View'!$U$77,'Coverage Indicators - Section D'!$B$45:$B$166&amp;'Coverage Indicators - Section D'!$J$45:$J$166,0)),""),"")</f>
        <v>80</v>
      </c>
      <c r="U97" s="241">
        <f t="array" ref="U97">IFERROR(IF(INDEX('Coverage Indicators - Section D'!F$45:F$166,MATCH('Print View'!$A97&amp;'Print View'!$U$77,'Coverage Indicators - Section D'!$B$45:$B$166&amp;'Coverage Indicators - Section D'!$J$45:$J$166,0))&lt;&gt;0,INDEX('Coverage Indicators - Section D'!F$45:F$166,MATCH('Print View'!$A97&amp;'Print View'!$U$77,'Coverage Indicators - Section D'!$B$45:$B$166&amp;'Coverage Indicators - Section D'!$J$45:$J$166,0)),""),"")</f>
        <v>80</v>
      </c>
      <c r="V97" s="254">
        <f t="array" ref="V97">IFERROR(IF(INDEX('Coverage Indicators - Section D'!G$45:G$166,MATCH('Print View'!$A97&amp;'Print View'!$U$77,'Coverage Indicators - Section D'!$B$45:$B$166&amp;'Coverage Indicators - Section D'!$J$45:$J$166,0))&lt;&gt;0,INDEX('Coverage Indicators - Section D'!G$45:G$166,MATCH('Print View'!$A97&amp;'Print View'!$U$77,'Coverage Indicators - Section D'!$B$45:$B$166&amp;'Coverage Indicators - Section D'!$J$45:$J$166,0)),""),"")</f>
        <v>100</v>
      </c>
      <c r="W97" s="231" t="str">
        <f t="array" ref="W97">IFERROR(IF(INDEX('Coverage Indicators - Section D'!H$45:H$166,MATCH('Print View'!$A97&amp;'Print View'!$U$77,'Coverage Indicators - Section D'!$B$45:$B$166&amp;'Coverage Indicators - Section D'!$J$45:$J$166,0))&lt;&gt;0,INDEX('Coverage Indicators - Section D'!H$45:H$166,MATCH('Print View'!$A97&amp;'Print View'!$U$77,'Coverage Indicators - Section D'!$B$45:$B$166&amp;'Coverage Indicators - Section D'!$J$45:$J$166,0)),""),"")</f>
        <v/>
      </c>
      <c r="X97" s="247">
        <f t="array" ref="X97">IFERROR(IF(INDEX('Coverage Indicators - Section D'!E$45:E$166,MATCH('Print View'!$A97&amp;'Print View'!$Y$77,'Coverage Indicators - Section D'!$B$45:$B$166&amp;'Coverage Indicators - Section D'!$J$45:$J$166,0))&lt;&gt;0,INDEX('Coverage Indicators - Section D'!E$45:E$166,MATCH('Print View'!$A97&amp;'Print View'!$Y$77,'Coverage Indicators - Section D'!$B$45:$B$166&amp;'Coverage Indicators - Section D'!$J$45:$J$166,0)),""),"")</f>
        <v>90</v>
      </c>
      <c r="Y97" s="248">
        <f t="array" ref="Y97">IFERROR(IF(INDEX('Coverage Indicators - Section D'!F$45:F$166,MATCH('Print View'!$A97&amp;'Print View'!$Y$77,'Coverage Indicators - Section D'!$B$45:$B$166&amp;'Coverage Indicators - Section D'!$J$45:$J$166,0))&lt;&gt;0,INDEX('Coverage Indicators - Section D'!F$45:F$166,MATCH('Print View'!$A97&amp;'Print View'!$Y$77,'Coverage Indicators - Section D'!$B$45:$B$166&amp;'Coverage Indicators - Section D'!$J$45:$J$166,0)),""),"")</f>
        <v>90</v>
      </c>
      <c r="Z97" s="256">
        <f t="array" ref="Z97">IFERROR(IF(INDEX('Coverage Indicators - Section D'!G$45:G$166,MATCH('Print View'!$A97&amp;'Print View'!$Y$77,'Coverage Indicators - Section D'!$B$45:$B$166&amp;'Coverage Indicators - Section D'!$J$45:$J$166,0))&lt;&gt;0,INDEX('Coverage Indicators - Section D'!G$45:G$166,MATCH('Print View'!$A97&amp;'Print View'!$Y$77,'Coverage Indicators - Section D'!$B$45:$B$166&amp;'Coverage Indicators - Section D'!$J$45:$J$166,0)),""),"")</f>
        <v>100</v>
      </c>
      <c r="AA97" s="180" t="str">
        <f t="array" ref="AA97">IFERROR(IF(INDEX('Coverage Indicators - Section D'!H$45:H$166,MATCH('Print View'!$A97&amp;'Print View'!$Y$77,'Coverage Indicators - Section D'!$B$45:$B$166&amp;'Coverage Indicators - Section D'!$J$45:$J$166,0))&lt;&gt;0,INDEX('Coverage Indicators - Section D'!H$45:H$166,MATCH('Print View'!$A97&amp;'Print View'!$Y$77,'Coverage Indicators - Section D'!$B$45:$B$166&amp;'Coverage Indicators - Section D'!$J$45:$J$166,0)),""),"")</f>
        <v/>
      </c>
      <c r="AB97" s="247" t="str">
        <f t="array" ref="AB97">IFERROR(IF(INDEX('Coverage Indicators - Section D'!E$45:E$166,MATCH('Print View'!$A97&amp;'Print View'!$AC$77,'Coverage Indicators - Section D'!$B$45:$B$166&amp;'Coverage Indicators - Section D'!$J$45:$J$166,0))&lt;&gt;0,INDEX('Coverage Indicators - Section D'!E$45:E$166,MATCH('Print View'!$A97&amp;'Print View'!$AC$77,'Coverage Indicators - Section D'!$B$45:$B$166&amp;'Coverage Indicators - Section D'!$J$45:$J$166,0)),""),"")</f>
        <v/>
      </c>
      <c r="AC97" s="248" t="str">
        <f t="array" ref="AC97">IFERROR(IF(INDEX('Coverage Indicators - Section D'!F$45:F$166,MATCH('Print View'!$A97&amp;'Print View'!$AC$77,'Coverage Indicators - Section D'!$B$45:$B$166&amp;'Coverage Indicators - Section D'!$J$45:$J$166,0))&lt;&gt;0,INDEX('Coverage Indicators - Section D'!F$45:F$166,MATCH('Print View'!$A97&amp;'Print View'!$AC$77,'Coverage Indicators - Section D'!$B$45:$B$166&amp;'Coverage Indicators - Section D'!$J$45:$J$166,0)),""),"")</f>
        <v/>
      </c>
      <c r="AD97" s="256" t="str">
        <f t="array" ref="AD97">IFERROR(IF(INDEX('Coverage Indicators - Section D'!G$45:G$166,MATCH('Print View'!$A97&amp;'Print View'!$AC$77,'Coverage Indicators - Section D'!$B$45:$B$166&amp;'Coverage Indicators - Section D'!$J$45:$J$166,0))&lt;&gt;0,INDEX('Coverage Indicators - Section D'!G$45:G$166,MATCH('Print View'!$A97&amp;'Print View'!$AC$77,'Coverage Indicators - Section D'!$B$45:$B$166&amp;'Coverage Indicators - Section D'!$J$45:$J$166,0)),""),"")</f>
        <v/>
      </c>
      <c r="AE97" s="180" t="str">
        <f t="array" ref="AE97">IFERROR(IF(INDEX('Coverage Indicators - Section D'!H$45:H$166,MATCH('Print View'!$A97&amp;'Print View'!$AC$77,'Coverage Indicators - Section D'!$B$45:$B$166&amp;'Coverage Indicators - Section D'!$J$45:$J$166,0))&lt;&gt;0,INDEX('Coverage Indicators - Section D'!H$45:H$166,MATCH('Print View'!$A97&amp;'Print View'!$AC$77,'Coverage Indicators - Section D'!$B$45:$B$166&amp;'Coverage Indicators - Section D'!$J$45:$J$166,0)),""),"")</f>
        <v/>
      </c>
      <c r="AF97" s="247" t="str">
        <f t="array" ref="AF97">IFERROR(IF(INDEX('Coverage Indicators - Section D'!E$45:E$166,MATCH('Print View'!$A97&amp;'Print View'!$AG$77,'Coverage Indicators - Section D'!$B$45:$B$166&amp;'Coverage Indicators - Section D'!$J$45:$J$166,0))&lt;&gt;0,INDEX('Coverage Indicators - Section D'!E$45:E$166,MATCH('Print View'!$A97&amp;'Print View'!$AG$77,'Coverage Indicators - Section D'!$B$45:$B$166&amp;'Coverage Indicators - Section D'!$J$45:$J$166,0)),""),"")</f>
        <v/>
      </c>
      <c r="AG97" s="248" t="str">
        <f t="array" ref="AG97">IFERROR(IF(INDEX('Coverage Indicators - Section D'!F$45:F$166,MATCH('Print View'!$A97&amp;'Print View'!$AG$77,'Coverage Indicators - Section D'!$B$45:$B$166&amp;'Coverage Indicators - Section D'!$J$45:$J$166,0))&lt;&gt;0,INDEX('Coverage Indicators - Section D'!F$45:F$166,MATCH('Print View'!$A97&amp;'Print View'!$AG$77,'Coverage Indicators - Section D'!$B$45:$B$166&amp;'Coverage Indicators - Section D'!$J$45:$J$166,0)),""),"")</f>
        <v/>
      </c>
      <c r="AH97" s="260" t="str">
        <f t="array" ref="AH97">IFERROR(IF(INDEX('Coverage Indicators - Section D'!G$45:G$166,MATCH('Print View'!$A97&amp;'Print View'!$AG$77,'Coverage Indicators - Section D'!$B$45:$B$166&amp;'Coverage Indicators - Section D'!$J$45:$J$166,0))&lt;&gt;0,INDEX('Coverage Indicators - Section D'!G$45:G$166,MATCH('Print View'!$A97&amp;'Print View'!$AG$77,'Coverage Indicators - Section D'!$B$45:$B$166&amp;'Coverage Indicators - Section D'!$J$45:$J$166,0)),""),"")</f>
        <v/>
      </c>
      <c r="AI97" s="180" t="str">
        <f t="array" ref="AI97">IFERROR(IF(INDEX('Coverage Indicators - Section D'!H$45:H$166,MATCH('Print View'!$A97&amp;'Print View'!$AG$77,'Coverage Indicators - Section D'!$B$45:$B$166&amp;'Coverage Indicators - Section D'!$J$45:$J$166,0))&lt;&gt;0,INDEX('Coverage Indicators - Section D'!H$45:H$166,MATCH('Print View'!$A97&amp;'Print View'!$AG$77,'Coverage Indicators - Section D'!$B$45:$B$166&amp;'Coverage Indicators - Section D'!$J$45:$J$166,0)),""),"")</f>
        <v/>
      </c>
      <c r="AJ97" s="235" t="str">
        <f>IFERROR(IF(INDEX('Coverage Indicators - Section D'!W$10:W$41,MATCH('Print View'!$A97,'Coverage Indicators - Section D'!$A$10:$A$41,0))&lt;&gt;0,INDEX('Coverage Indicators - Section D'!W$10:W$41,MATCH('Print View'!$A97,'Coverage Indicators - Section D'!$A$10:$A$41,0)),""),"")</f>
        <v>All culture positive RR/MDR-TB patients have a full DST performed by SRL until 2016. DST will be performed in National TB Reference laboratory starting in 2017.</v>
      </c>
      <c r="AK97" s="292"/>
      <c r="AL97" s="292"/>
      <c r="AM97" s="292"/>
      <c r="AN97" s="292"/>
      <c r="AO97" s="292"/>
      <c r="AP97" s="292"/>
      <c r="AQ97" s="292"/>
      <c r="AR97" s="292"/>
    </row>
    <row r="98" spans="1:44" s="293" customFormat="1" ht="300" x14ac:dyDescent="0.2">
      <c r="A98" s="213">
        <v>19</v>
      </c>
      <c r="B98" s="202" t="str">
        <f>IFERROR(IF(INDEX('Coverage Indicators - Section D'!B$10:B$41,MATCH('Print View'!$A98,'Coverage Indicators - Section D'!$A$10:$A$41,0))&lt;&gt;0,INDEX('Coverage Indicators - Section D'!B$10:B$41,MATCH('Print View'!$A98,'Coverage Indicators - Section D'!$A$10:$A$41,0)),""),"")</f>
        <v>TB/HIV</v>
      </c>
      <c r="C98" s="202" t="str">
        <f>IFERROR(IF(INDEX('Coverage Indicators - Section D'!C$10:C$41,MATCH('Print View'!$A98,'Coverage Indicators - Section D'!$A$10:$A$41,0))&lt;&gt;0,INDEX('Coverage Indicators - Section D'!C$10:C$41,MATCH('Print View'!$A98,'Coverage Indicators - Section D'!$A$10:$A$41,0)),""),"")</f>
        <v>TB/HIV-3.1: Percentage of people living with HIV in care (including PMTCT) who are screened for TB in HIV care or treatment settings</v>
      </c>
      <c r="D98" s="202" t="str">
        <f>IFERROR(IF(INDEX('Coverage Indicators - Section D'!D$10:D$41,MATCH('Print View'!$A98,'Coverage Indicators - Section D'!$A$10:$A$41,0))&lt;&gt;0,INDEX('Coverage Indicators - Section D'!D$10:D$41,MATCH('Print View'!$A98,'Coverage Indicators - Section D'!$A$10:$A$41,0)),""),"")</f>
        <v/>
      </c>
      <c r="E98" s="202">
        <f>IFERROR(IF(INDEX('Coverage Indicators - Section D'!E$10:E$41,MATCH('Print View'!$A98,'Coverage Indicators - Section D'!$A$10:$A$41,0))&lt;&gt;0,INDEX('Coverage Indicators - Section D'!E$10:E$41,MATCH('Print View'!$A98,'Coverage Indicators - Section D'!$A$10:$A$41,0)),""),"")</f>
        <v>4878</v>
      </c>
      <c r="F98" s="202">
        <f>IFERROR(IF(INDEX('Coverage Indicators - Section D'!F$10:F$41,MATCH('Print View'!$A98,'Coverage Indicators - Section D'!$A$10:$A$41,0))&lt;&gt;0,INDEX('Coverage Indicators - Section D'!F$10:F$41,MATCH('Print View'!$A98,'Coverage Indicators - Section D'!$A$10:$A$41,0)),""),"")</f>
        <v>4878</v>
      </c>
      <c r="G98" s="202">
        <f>IFERROR(IF(INDEX('Coverage Indicators - Section D'!G$10:G$41,MATCH('Print View'!$A98,'Coverage Indicators - Section D'!$A$10:$A$41,0))&lt;&gt;0,INDEX('Coverage Indicators - Section D'!G$10:G$41,MATCH('Print View'!$A98,'Coverage Indicators - Section D'!$A$10:$A$41,0)),""),"")</f>
        <v>100</v>
      </c>
      <c r="H98" s="202" t="str">
        <f>IFERROR(IF(INDEX('Coverage Indicators - Section D'!H$10:H$41,MATCH('Print View'!$A98,'Coverage Indicators - Section D'!$A$10:$A$41,0))&lt;&gt;0,INDEX('Coverage Indicators - Section D'!H$10:H$41,MATCH('Print View'!$A98,'Coverage Indicators - Section D'!$A$10:$A$41,0)),""),"")</f>
        <v>2016</v>
      </c>
      <c r="I98" s="202" t="str">
        <f>IFERROR(IF(INDEX('Coverage Indicators - Section D'!P$10:P$41,MATCH('Print View'!$A98,'Coverage Indicators - Section D'!$A$10:$A$41,0))&lt;&gt;0,INDEX('Coverage Indicators - Section D'!P$10:P$41,MATCH('Print View'!$A98,'Coverage Indicators - Section D'!$A$10:$A$41,0)),""),"")</f>
        <v>NTC data 2016</v>
      </c>
      <c r="J98" s="202" t="str">
        <f>IFERROR(IF(INDEX('Coverage Indicators - Section D'!Q$10:Q$41,MATCH('Print View'!$A98,'Coverage Indicators - Section D'!$A$10:$A$41,0))&lt;&gt;0,INDEX('Coverage Indicators - Section D'!Q$10:Q$41,MATCH('Print View'!$A98,'Coverage Indicators - Section D'!$A$10:$A$41,0)),""),"")</f>
        <v/>
      </c>
      <c r="K98" s="202" t="str">
        <f>IFERROR(IF(INDEX('Coverage Indicators - Section D'!R$10:R$41,MATCH('Print View'!$A98,'Coverage Indicators - Section D'!$A$10:$A$41,0))&lt;&gt;0,INDEX('Coverage Indicators - Section D'!R$10:R$41,MATCH('Print View'!$A98,'Coverage Indicators - Section D'!$A$10:$A$41,0)),""),"")</f>
        <v/>
      </c>
      <c r="L98" s="202" t="str">
        <f>IFERROR(IF(INDEX('Coverage Indicators - Section D'!S$10:S$41,MATCH('Print View'!$A98,'Coverage Indicators - Section D'!$A$10:$A$41,0))&lt;&gt;0,INDEX('Coverage Indicators - Section D'!S$10:S$41,MATCH('Print View'!$A98,'Coverage Indicators - Section D'!$A$10:$A$41,0)),""),"")</f>
        <v>Ministry of Health of the Lao People's Democratic Republic</v>
      </c>
      <c r="M98" s="202" t="str">
        <f>IFERROR(IF(INDEX('Coverage Indicators - Section D'!T$10:T$41,MATCH('Print View'!$A98,'Coverage Indicators - Section D'!$A$10:$A$41,0))&lt;&gt;0,INDEX('Coverage Indicators - Section D'!T$10:T$41,MATCH('Print View'!$A98,'Coverage Indicators - Section D'!$A$10:$A$41,0)),""),"")</f>
        <v>Lao (Peoples Democratic Republic)</v>
      </c>
      <c r="N98" s="202" t="str">
        <f>IFERROR(IF(INDEX('Coverage Indicators - Section D'!U$10:U$41,MATCH('Print View'!$A98,'Coverage Indicators - Section D'!$A$10:$A$41,0))&lt;&gt;0,INDEX('Coverage Indicators - Section D'!U$10:U$41,MATCH('Print View'!$A98,'Coverage Indicators - Section D'!$A$10:$A$41,0)),""),"")</f>
        <v>National</v>
      </c>
      <c r="O98" s="202" t="str">
        <f>IFERROR(IF(INDEX('Coverage Indicators - Section D'!V$10:V$41,MATCH('Print View'!$A98,'Coverage Indicators - Section D'!$A$10:$A$41,0))&lt;&gt;0,INDEX('Coverage Indicators - Section D'!V$10:V$41,MATCH('Print View'!$A98,'Coverage Indicators - Section D'!$A$10:$A$41,0)),""),"")</f>
        <v>N-Non-cumulative</v>
      </c>
      <c r="P98" s="238">
        <f t="array" ref="P98">IFERROR(IF(INDEX('Coverage Indicators - Section D'!E$45:E$166,MATCH('Print View'!$A98&amp;'Print View'!$Q$77,'Coverage Indicators - Section D'!$B$45:$B$166&amp;'Coverage Indicators - Section D'!$J$45:$J$166,0))&lt;&gt;0,INDEX('Coverage Indicators - Section D'!E$45:E$166,MATCH('Print View'!$A98&amp;'Print View'!$Q$77,'Coverage Indicators - Section D'!$B$45:$B$166&amp;'Coverage Indicators - Section D'!$J$45:$J$166,0)),""),"")</f>
        <v>6176</v>
      </c>
      <c r="Q98" s="239">
        <f t="array" ref="Q98">IFERROR(IF(INDEX('Coverage Indicators - Section D'!F$45:F$166,MATCH('Print View'!$A98&amp;'Print View'!$Q$77,'Coverage Indicators - Section D'!$B$45:$B$166&amp;'Coverage Indicators - Section D'!$J$45:$J$166,0))&lt;&gt;0,INDEX('Coverage Indicators - Section D'!F$45:F$166,MATCH('Print View'!$A98&amp;'Print View'!$Q$77,'Coverage Indicators - Section D'!$B$45:$B$166&amp;'Coverage Indicators - Section D'!$J$45:$J$166,0)),""),"")</f>
        <v>6176</v>
      </c>
      <c r="R98" s="253">
        <f t="array" ref="R98">IFERROR(IF(INDEX('Coverage Indicators - Section D'!G$45:G$166,MATCH('Print View'!$A98&amp;'Print View'!$Q$77,'Coverage Indicators - Section D'!$B$45:$B$166&amp;'Coverage Indicators - Section D'!$J$45:$J$166,0))&lt;&gt;0,INDEX('Coverage Indicators - Section D'!G$45:G$166,MATCH('Print View'!$A98&amp;'Print View'!$Q$77,'Coverage Indicators - Section D'!$B$45:$B$166&amp;'Coverage Indicators - Section D'!$J$45:$J$166,0)),""),"")</f>
        <v>100</v>
      </c>
      <c r="S98" s="174" t="str">
        <f t="array" ref="S98">IFERROR(IF(INDEX('Coverage Indicators - Section D'!H$45:H$166,MATCH('Print View'!$A98&amp;'Print View'!$Q$77,'Coverage Indicators - Section D'!$B$45:$B$166&amp;'Coverage Indicators - Section D'!$J$45:$J$166,0))&lt;&gt;0,INDEX('Coverage Indicators - Section D'!H$45:H$166,MATCH('Print View'!$A98&amp;'Print View'!$Q$77,'Coverage Indicators - Section D'!$B$45:$B$166&amp;'Coverage Indicators - Section D'!$J$45:$J$166,0)),""),"")</f>
        <v/>
      </c>
      <c r="T98" s="244">
        <f t="array" ref="T98">IFERROR(IF(INDEX('Coverage Indicators - Section D'!E$45:E$166,MATCH('Print View'!$A98&amp;'Print View'!$U$77,'Coverage Indicators - Section D'!$B$45:$B$166&amp;'Coverage Indicators - Section D'!$J$45:$J$166,0))&lt;&gt;0,INDEX('Coverage Indicators - Section D'!E$45:E$166,MATCH('Print View'!$A98&amp;'Print View'!$U$77,'Coverage Indicators - Section D'!$B$45:$B$166&amp;'Coverage Indicators - Section D'!$J$45:$J$166,0)),""),"")</f>
        <v>6738</v>
      </c>
      <c r="U98" s="239">
        <f t="array" ref="U98">IFERROR(IF(INDEX('Coverage Indicators - Section D'!F$45:F$166,MATCH('Print View'!$A98&amp;'Print View'!$U$77,'Coverage Indicators - Section D'!$B$45:$B$166&amp;'Coverage Indicators - Section D'!$J$45:$J$166,0))&lt;&gt;0,INDEX('Coverage Indicators - Section D'!F$45:F$166,MATCH('Print View'!$A98&amp;'Print View'!$U$77,'Coverage Indicators - Section D'!$B$45:$B$166&amp;'Coverage Indicators - Section D'!$J$45:$J$166,0)),""),"")</f>
        <v>6738</v>
      </c>
      <c r="V98" s="253">
        <f t="array" ref="V98">IFERROR(IF(INDEX('Coverage Indicators - Section D'!G$45:G$166,MATCH('Print View'!$A98&amp;'Print View'!$U$77,'Coverage Indicators - Section D'!$B$45:$B$166&amp;'Coverage Indicators - Section D'!$J$45:$J$166,0))&lt;&gt;0,INDEX('Coverage Indicators - Section D'!G$45:G$166,MATCH('Print View'!$A98&amp;'Print View'!$U$77,'Coverage Indicators - Section D'!$B$45:$B$166&amp;'Coverage Indicators - Section D'!$J$45:$J$166,0)),""),"")</f>
        <v>100</v>
      </c>
      <c r="W98" s="174" t="str">
        <f t="array" ref="W98">IFERROR(IF(INDEX('Coverage Indicators - Section D'!H$45:H$166,MATCH('Print View'!$A98&amp;'Print View'!$U$77,'Coverage Indicators - Section D'!$B$45:$B$166&amp;'Coverage Indicators - Section D'!$J$45:$J$166,0))&lt;&gt;0,INDEX('Coverage Indicators - Section D'!H$45:H$166,MATCH('Print View'!$A98&amp;'Print View'!$U$77,'Coverage Indicators - Section D'!$B$45:$B$166&amp;'Coverage Indicators - Section D'!$J$45:$J$166,0)),""),"")</f>
        <v/>
      </c>
      <c r="X98" s="249">
        <f t="array" ref="X98">IFERROR(IF(INDEX('Coverage Indicators - Section D'!E$45:E$166,MATCH('Print View'!$A98&amp;'Print View'!$Y$77,'Coverage Indicators - Section D'!$B$45:$B$166&amp;'Coverage Indicators - Section D'!$J$45:$J$166,0))&lt;&gt;0,INDEX('Coverage Indicators - Section D'!E$45:E$166,MATCH('Print View'!$A98&amp;'Print View'!$Y$77,'Coverage Indicators - Section D'!$B$45:$B$166&amp;'Coverage Indicators - Section D'!$J$45:$J$166,0)),""),"")</f>
        <v>7387</v>
      </c>
      <c r="Y98" s="250">
        <f t="array" ref="Y98">IFERROR(IF(INDEX('Coverage Indicators - Section D'!F$45:F$166,MATCH('Print View'!$A98&amp;'Print View'!$Y$77,'Coverage Indicators - Section D'!$B$45:$B$166&amp;'Coverage Indicators - Section D'!$J$45:$J$166,0))&lt;&gt;0,INDEX('Coverage Indicators - Section D'!F$45:F$166,MATCH('Print View'!$A98&amp;'Print View'!$Y$77,'Coverage Indicators - Section D'!$B$45:$B$166&amp;'Coverage Indicators - Section D'!$J$45:$J$166,0)),""),"")</f>
        <v>7387</v>
      </c>
      <c r="Z98" s="257">
        <f t="array" ref="Z98">IFERROR(IF(INDEX('Coverage Indicators - Section D'!G$45:G$166,MATCH('Print View'!$A98&amp;'Print View'!$Y$77,'Coverage Indicators - Section D'!$B$45:$B$166&amp;'Coverage Indicators - Section D'!$J$45:$J$166,0))&lt;&gt;0,INDEX('Coverage Indicators - Section D'!G$45:G$166,MATCH('Print View'!$A98&amp;'Print View'!$Y$77,'Coverage Indicators - Section D'!$B$45:$B$166&amp;'Coverage Indicators - Section D'!$J$45:$J$166,0)),""),"")</f>
        <v>100</v>
      </c>
      <c r="AA98" s="185" t="str">
        <f t="array" ref="AA98">IFERROR(IF(INDEX('Coverage Indicators - Section D'!H$45:H$166,MATCH('Print View'!$A98&amp;'Print View'!$Y$77,'Coverage Indicators - Section D'!$B$45:$B$166&amp;'Coverage Indicators - Section D'!$J$45:$J$166,0))&lt;&gt;0,INDEX('Coverage Indicators - Section D'!H$45:H$166,MATCH('Print View'!$A98&amp;'Print View'!$Y$77,'Coverage Indicators - Section D'!$B$45:$B$166&amp;'Coverage Indicators - Section D'!$J$45:$J$166,0)),""),"")</f>
        <v/>
      </c>
      <c r="AB98" s="249" t="str">
        <f t="array" ref="AB98">IFERROR(IF(INDEX('Coverage Indicators - Section D'!E$45:E$166,MATCH('Print View'!$A98&amp;'Print View'!$AC$77,'Coverage Indicators - Section D'!$B$45:$B$166&amp;'Coverage Indicators - Section D'!$J$45:$J$166,0))&lt;&gt;0,INDEX('Coverage Indicators - Section D'!E$45:E$166,MATCH('Print View'!$A98&amp;'Print View'!$AC$77,'Coverage Indicators - Section D'!$B$45:$B$166&amp;'Coverage Indicators - Section D'!$J$45:$J$166,0)),""),"")</f>
        <v/>
      </c>
      <c r="AC98" s="250" t="str">
        <f t="array" ref="AC98">IFERROR(IF(INDEX('Coverage Indicators - Section D'!F$45:F$166,MATCH('Print View'!$A98&amp;'Print View'!$AC$77,'Coverage Indicators - Section D'!$B$45:$B$166&amp;'Coverage Indicators - Section D'!$J$45:$J$166,0))&lt;&gt;0,INDEX('Coverage Indicators - Section D'!F$45:F$166,MATCH('Print View'!$A98&amp;'Print View'!$AC$77,'Coverage Indicators - Section D'!$B$45:$B$166&amp;'Coverage Indicators - Section D'!$J$45:$J$166,0)),""),"")</f>
        <v/>
      </c>
      <c r="AD98" s="257" t="str">
        <f t="array" ref="AD98">IFERROR(IF(INDEX('Coverage Indicators - Section D'!G$45:G$166,MATCH('Print View'!$A98&amp;'Print View'!$AC$77,'Coverage Indicators - Section D'!$B$45:$B$166&amp;'Coverage Indicators - Section D'!$J$45:$J$166,0))&lt;&gt;0,INDEX('Coverage Indicators - Section D'!G$45:G$166,MATCH('Print View'!$A98&amp;'Print View'!$AC$77,'Coverage Indicators - Section D'!$B$45:$B$166&amp;'Coverage Indicators - Section D'!$J$45:$J$166,0)),""),"")</f>
        <v/>
      </c>
      <c r="AE98" s="185" t="str">
        <f t="array" ref="AE98">IFERROR(IF(INDEX('Coverage Indicators - Section D'!H$45:H$166,MATCH('Print View'!$A98&amp;'Print View'!$AC$77,'Coverage Indicators - Section D'!$B$45:$B$166&amp;'Coverage Indicators - Section D'!$J$45:$J$166,0))&lt;&gt;0,INDEX('Coverage Indicators - Section D'!H$45:H$166,MATCH('Print View'!$A98&amp;'Print View'!$AC$77,'Coverage Indicators - Section D'!$B$45:$B$166&amp;'Coverage Indicators - Section D'!$J$45:$J$166,0)),""),"")</f>
        <v/>
      </c>
      <c r="AF98" s="249" t="str">
        <f t="array" ref="AF98">IFERROR(IF(INDEX('Coverage Indicators - Section D'!E$45:E$166,MATCH('Print View'!$A98&amp;'Print View'!$AG$77,'Coverage Indicators - Section D'!$B$45:$B$166&amp;'Coverage Indicators - Section D'!$J$45:$J$166,0))&lt;&gt;0,INDEX('Coverage Indicators - Section D'!E$45:E$166,MATCH('Print View'!$A98&amp;'Print View'!$AG$77,'Coverage Indicators - Section D'!$B$45:$B$166&amp;'Coverage Indicators - Section D'!$J$45:$J$166,0)),""),"")</f>
        <v/>
      </c>
      <c r="AG98" s="250" t="str">
        <f t="array" ref="AG98">IFERROR(IF(INDEX('Coverage Indicators - Section D'!F$45:F$166,MATCH('Print View'!$A98&amp;'Print View'!$AG$77,'Coverage Indicators - Section D'!$B$45:$B$166&amp;'Coverage Indicators - Section D'!$J$45:$J$166,0))&lt;&gt;0,INDEX('Coverage Indicators - Section D'!F$45:F$166,MATCH('Print View'!$A98&amp;'Print View'!$AG$77,'Coverage Indicators - Section D'!$B$45:$B$166&amp;'Coverage Indicators - Section D'!$J$45:$J$166,0)),""),"")</f>
        <v/>
      </c>
      <c r="AH98" s="261" t="str">
        <f t="array" ref="AH98">IFERROR(IF(INDEX('Coverage Indicators - Section D'!G$45:G$166,MATCH('Print View'!$A98&amp;'Print View'!$AG$77,'Coverage Indicators - Section D'!$B$45:$B$166&amp;'Coverage Indicators - Section D'!$J$45:$J$166,0))&lt;&gt;0,INDEX('Coverage Indicators - Section D'!G$45:G$166,MATCH('Print View'!$A98&amp;'Print View'!$AG$77,'Coverage Indicators - Section D'!$B$45:$B$166&amp;'Coverage Indicators - Section D'!$J$45:$J$166,0)),""),"")</f>
        <v/>
      </c>
      <c r="AI98" s="185" t="str">
        <f t="array" ref="AI98">IFERROR(IF(INDEX('Coverage Indicators - Section D'!H$45:H$166,MATCH('Print View'!$A98&amp;'Print View'!$AG$77,'Coverage Indicators - Section D'!$B$45:$B$166&amp;'Coverage Indicators - Section D'!$J$45:$J$166,0))&lt;&gt;0,INDEX('Coverage Indicators - Section D'!H$45:H$166,MATCH('Print View'!$A98&amp;'Print View'!$AG$77,'Coverage Indicators - Section D'!$B$45:$B$166&amp;'Coverage Indicators - Section D'!$J$45:$J$166,0)),""),"")</f>
        <v/>
      </c>
      <c r="AJ98" s="234" t="str">
        <f>IFERROR(IF(INDEX('Coverage Indicators - Section D'!W$10:W$41,MATCH('Print View'!$A98,'Coverage Indicators - Section D'!$A$10:$A$41,0))&lt;&gt;0,INDEX('Coverage Indicators - Section D'!W$10:W$41,MATCH('Print View'!$A98,'Coverage Indicators - Section D'!$A$10:$A$41,0)),""),"")</f>
        <v>National Aids Program (CHAS) data</v>
      </c>
      <c r="AK98" s="292"/>
      <c r="AL98" s="292"/>
      <c r="AM98" s="292"/>
      <c r="AN98" s="292"/>
      <c r="AO98" s="292"/>
      <c r="AP98" s="292"/>
      <c r="AQ98" s="292"/>
      <c r="AR98" s="292"/>
    </row>
    <row r="99" spans="1:44" s="293" customFormat="1" ht="300" x14ac:dyDescent="0.2">
      <c r="A99" s="177">
        <v>20</v>
      </c>
      <c r="B99" s="203" t="str">
        <f>IFERROR(IF(INDEX('Coverage Indicators - Section D'!B$10:B$41,MATCH('Print View'!$A99,'Coverage Indicators - Section D'!$A$10:$A$41,0))&lt;&gt;0,INDEX('Coverage Indicators - Section D'!B$10:B$41,MATCH('Print View'!$A99,'Coverage Indicators - Section D'!$A$10:$A$41,0)),""),"")</f>
        <v>TB/HIV</v>
      </c>
      <c r="C99" s="203" t="str">
        <f>IFERROR(IF(INDEX('Coverage Indicators - Section D'!C$10:C$41,MATCH('Print View'!$A99,'Coverage Indicators - Section D'!$A$10:$A$41,0))&lt;&gt;0,INDEX('Coverage Indicators - Section D'!C$10:C$41,MATCH('Print View'!$A99,'Coverage Indicators - Section D'!$A$10:$A$41,0)),""),"")</f>
        <v>TB/HIV-4.1: Percentage of people living with HIV newly enrolled in HIV care started on TB preventive therapy</v>
      </c>
      <c r="D99" s="203" t="str">
        <f>IFERROR(IF(INDEX('Coverage Indicators - Section D'!D$10:D$41,MATCH('Print View'!$A99,'Coverage Indicators - Section D'!$A$10:$A$41,0))&lt;&gt;0,INDEX('Coverage Indicators - Section D'!D$10:D$41,MATCH('Print View'!$A99,'Coverage Indicators - Section D'!$A$10:$A$41,0)),""),"")</f>
        <v/>
      </c>
      <c r="E99" s="203" t="str">
        <f>IFERROR(IF(INDEX('Coverage Indicators - Section D'!E$10:E$41,MATCH('Print View'!$A99,'Coverage Indicators - Section D'!$A$10:$A$41,0))&lt;&gt;0,INDEX('Coverage Indicators - Section D'!E$10:E$41,MATCH('Print View'!$A99,'Coverage Indicators - Section D'!$A$10:$A$41,0)),""),"")</f>
        <v/>
      </c>
      <c r="F99" s="203" t="str">
        <f>IFERROR(IF(INDEX('Coverage Indicators - Section D'!F$10:F$41,MATCH('Print View'!$A99,'Coverage Indicators - Section D'!$A$10:$A$41,0))&lt;&gt;0,INDEX('Coverage Indicators - Section D'!F$10:F$41,MATCH('Print View'!$A99,'Coverage Indicators - Section D'!$A$10:$A$41,0)),""),"")</f>
        <v/>
      </c>
      <c r="G99" s="203" t="str">
        <f>IFERROR(IF(INDEX('Coverage Indicators - Section D'!G$10:G$41,MATCH('Print View'!$A99,'Coverage Indicators - Section D'!$A$10:$A$41,0))&lt;&gt;0,INDEX('Coverage Indicators - Section D'!G$10:G$41,MATCH('Print View'!$A99,'Coverage Indicators - Section D'!$A$10:$A$41,0)),""),"")</f>
        <v/>
      </c>
      <c r="H99" s="203" t="str">
        <f>IFERROR(IF(INDEX('Coverage Indicators - Section D'!H$10:H$41,MATCH('Print View'!$A99,'Coverage Indicators - Section D'!$A$10:$A$41,0))&lt;&gt;0,INDEX('Coverage Indicators - Section D'!H$10:H$41,MATCH('Print View'!$A99,'Coverage Indicators - Section D'!$A$10:$A$41,0)),""),"")</f>
        <v>2016</v>
      </c>
      <c r="I99" s="203" t="str">
        <f>IFERROR(IF(INDEX('Coverage Indicators - Section D'!P$10:P$41,MATCH('Print View'!$A99,'Coverage Indicators - Section D'!$A$10:$A$41,0))&lt;&gt;0,INDEX('Coverage Indicators - Section D'!P$10:P$41,MATCH('Print View'!$A99,'Coverage Indicators - Section D'!$A$10:$A$41,0)),""),"")</f>
        <v>NTC data 2016</v>
      </c>
      <c r="J99" s="203" t="str">
        <f>IFERROR(IF(INDEX('Coverage Indicators - Section D'!Q$10:Q$41,MATCH('Print View'!$A99,'Coverage Indicators - Section D'!$A$10:$A$41,0))&lt;&gt;0,INDEX('Coverage Indicators - Section D'!Q$10:Q$41,MATCH('Print View'!$A99,'Coverage Indicators - Section D'!$A$10:$A$41,0)),""),"")</f>
        <v/>
      </c>
      <c r="K99" s="203" t="str">
        <f>IFERROR(IF(INDEX('Coverage Indicators - Section D'!R$10:R$41,MATCH('Print View'!$A99,'Coverage Indicators - Section D'!$A$10:$A$41,0))&lt;&gt;0,INDEX('Coverage Indicators - Section D'!R$10:R$41,MATCH('Print View'!$A99,'Coverage Indicators - Section D'!$A$10:$A$41,0)),""),"")</f>
        <v/>
      </c>
      <c r="L99" s="203" t="str">
        <f>IFERROR(IF(INDEX('Coverage Indicators - Section D'!S$10:S$41,MATCH('Print View'!$A99,'Coverage Indicators - Section D'!$A$10:$A$41,0))&lt;&gt;0,INDEX('Coverage Indicators - Section D'!S$10:S$41,MATCH('Print View'!$A99,'Coverage Indicators - Section D'!$A$10:$A$41,0)),""),"")</f>
        <v>Ministry of Health of the Lao People's Democratic Republic</v>
      </c>
      <c r="M99" s="203" t="str">
        <f>IFERROR(IF(INDEX('Coverage Indicators - Section D'!T$10:T$41,MATCH('Print View'!$A99,'Coverage Indicators - Section D'!$A$10:$A$41,0))&lt;&gt;0,INDEX('Coverage Indicators - Section D'!T$10:T$41,MATCH('Print View'!$A99,'Coverage Indicators - Section D'!$A$10:$A$41,0)),""),"")</f>
        <v>Lao (Peoples Democratic Republic)</v>
      </c>
      <c r="N99" s="203" t="str">
        <f>IFERROR(IF(INDEX('Coverage Indicators - Section D'!U$10:U$41,MATCH('Print View'!$A99,'Coverage Indicators - Section D'!$A$10:$A$41,0))&lt;&gt;0,INDEX('Coverage Indicators - Section D'!U$10:U$41,MATCH('Print View'!$A99,'Coverage Indicators - Section D'!$A$10:$A$41,0)),""),"")</f>
        <v>National</v>
      </c>
      <c r="O99" s="203" t="str">
        <f>IFERROR(IF(INDEX('Coverage Indicators - Section D'!V$10:V$41,MATCH('Print View'!$A99,'Coverage Indicators - Section D'!$A$10:$A$41,0))&lt;&gt;0,INDEX('Coverage Indicators - Section D'!V$10:V$41,MATCH('Print View'!$A99,'Coverage Indicators - Section D'!$A$10:$A$41,0)),""),"")</f>
        <v>N-Non-cumulative</v>
      </c>
      <c r="P99" s="240">
        <f t="array" ref="P99">IFERROR(IF(INDEX('Coverage Indicators - Section D'!E$45:E$166,MATCH('Print View'!$A99&amp;'Print View'!$Q$77,'Coverage Indicators - Section D'!$B$45:$B$166&amp;'Coverage Indicators - Section D'!$J$45:$J$166,0))&lt;&gt;0,INDEX('Coverage Indicators - Section D'!E$45:E$166,MATCH('Print View'!$A99&amp;'Print View'!$Q$77,'Coverage Indicators - Section D'!$B$45:$B$166&amp;'Coverage Indicators - Section D'!$J$45:$J$166,0)),""),"")</f>
        <v>800</v>
      </c>
      <c r="Q99" s="241">
        <f t="array" ref="Q99">IFERROR(IF(INDEX('Coverage Indicators - Section D'!F$45:F$166,MATCH('Print View'!$A99&amp;'Print View'!$Q$77,'Coverage Indicators - Section D'!$B$45:$B$166&amp;'Coverage Indicators - Section D'!$J$45:$J$166,0))&lt;&gt;0,INDEX('Coverage Indicators - Section D'!F$45:F$166,MATCH('Print View'!$A99&amp;'Print View'!$Q$77,'Coverage Indicators - Section D'!$B$45:$B$166&amp;'Coverage Indicators - Section D'!$J$45:$J$166,0)),""),"")</f>
        <v>6176</v>
      </c>
      <c r="R99" s="254">
        <f t="array" ref="R99">IFERROR(IF(INDEX('Coverage Indicators - Section D'!G$45:G$166,MATCH('Print View'!$A99&amp;'Print View'!$Q$77,'Coverage Indicators - Section D'!$B$45:$B$166&amp;'Coverage Indicators - Section D'!$J$45:$J$166,0))&lt;&gt;0,INDEX('Coverage Indicators - Section D'!G$45:G$166,MATCH('Print View'!$A99&amp;'Print View'!$Q$77,'Coverage Indicators - Section D'!$B$45:$B$166&amp;'Coverage Indicators - Section D'!$J$45:$J$166,0)),""),"")</f>
        <v>12.953367875647666</v>
      </c>
      <c r="S99" s="231" t="str">
        <f t="array" ref="S99">IFERROR(IF(INDEX('Coverage Indicators - Section D'!H$45:H$166,MATCH('Print View'!$A99&amp;'Print View'!$Q$77,'Coverage Indicators - Section D'!$B$45:$B$166&amp;'Coverage Indicators - Section D'!$J$45:$J$166,0))&lt;&gt;0,INDEX('Coverage Indicators - Section D'!H$45:H$166,MATCH('Print View'!$A99&amp;'Print View'!$Q$77,'Coverage Indicators - Section D'!$B$45:$B$166&amp;'Coverage Indicators - Section D'!$J$45:$J$166,0)),""),"")</f>
        <v/>
      </c>
      <c r="T99" s="245">
        <f t="array" ref="T99">IFERROR(IF(INDEX('Coverage Indicators - Section D'!E$45:E$166,MATCH('Print View'!$A99&amp;'Print View'!$U$77,'Coverage Indicators - Section D'!$B$45:$B$166&amp;'Coverage Indicators - Section D'!$J$45:$J$166,0))&lt;&gt;0,INDEX('Coverage Indicators - Section D'!E$45:E$166,MATCH('Print View'!$A99&amp;'Print View'!$U$77,'Coverage Indicators - Section D'!$B$45:$B$166&amp;'Coverage Indicators - Section D'!$J$45:$J$166,0)),""),"")</f>
        <v>900</v>
      </c>
      <c r="U99" s="241">
        <f t="array" ref="U99">IFERROR(IF(INDEX('Coverage Indicators - Section D'!F$45:F$166,MATCH('Print View'!$A99&amp;'Print View'!$U$77,'Coverage Indicators - Section D'!$B$45:$B$166&amp;'Coverage Indicators - Section D'!$J$45:$J$166,0))&lt;&gt;0,INDEX('Coverage Indicators - Section D'!F$45:F$166,MATCH('Print View'!$A99&amp;'Print View'!$U$77,'Coverage Indicators - Section D'!$B$45:$B$166&amp;'Coverage Indicators - Section D'!$J$45:$J$166,0)),""),"")</f>
        <v>6738</v>
      </c>
      <c r="V99" s="254">
        <f t="array" ref="V99">IFERROR(IF(INDEX('Coverage Indicators - Section D'!G$45:G$166,MATCH('Print View'!$A99&amp;'Print View'!$U$77,'Coverage Indicators - Section D'!$B$45:$B$166&amp;'Coverage Indicators - Section D'!$J$45:$J$166,0))&lt;&gt;0,INDEX('Coverage Indicators - Section D'!G$45:G$166,MATCH('Print View'!$A99&amp;'Print View'!$U$77,'Coverage Indicators - Section D'!$B$45:$B$166&amp;'Coverage Indicators - Section D'!$J$45:$J$166,0)),""),"")</f>
        <v>13.357079252003562</v>
      </c>
      <c r="W99" s="231" t="str">
        <f t="array" ref="W99">IFERROR(IF(INDEX('Coverage Indicators - Section D'!H$45:H$166,MATCH('Print View'!$A99&amp;'Print View'!$U$77,'Coverage Indicators - Section D'!$B$45:$B$166&amp;'Coverage Indicators - Section D'!$J$45:$J$166,0))&lt;&gt;0,INDEX('Coverage Indicators - Section D'!H$45:H$166,MATCH('Print View'!$A99&amp;'Print View'!$U$77,'Coverage Indicators - Section D'!$B$45:$B$166&amp;'Coverage Indicators - Section D'!$J$45:$J$166,0)),""),"")</f>
        <v/>
      </c>
      <c r="X99" s="247">
        <f t="array" ref="X99">IFERROR(IF(INDEX('Coverage Indicators - Section D'!E$45:E$166,MATCH('Print View'!$A99&amp;'Print View'!$Y$77,'Coverage Indicators - Section D'!$B$45:$B$166&amp;'Coverage Indicators - Section D'!$J$45:$J$166,0))&lt;&gt;0,INDEX('Coverage Indicators - Section D'!E$45:E$166,MATCH('Print View'!$A99&amp;'Print View'!$Y$77,'Coverage Indicators - Section D'!$B$45:$B$166&amp;'Coverage Indicators - Section D'!$J$45:$J$166,0)),""),"")</f>
        <v>1000</v>
      </c>
      <c r="Y99" s="248">
        <f t="array" ref="Y99">IFERROR(IF(INDEX('Coverage Indicators - Section D'!F$45:F$166,MATCH('Print View'!$A99&amp;'Print View'!$Y$77,'Coverage Indicators - Section D'!$B$45:$B$166&amp;'Coverage Indicators - Section D'!$J$45:$J$166,0))&lt;&gt;0,INDEX('Coverage Indicators - Section D'!F$45:F$166,MATCH('Print View'!$A99&amp;'Print View'!$Y$77,'Coverage Indicators - Section D'!$B$45:$B$166&amp;'Coverage Indicators - Section D'!$J$45:$J$166,0)),""),"")</f>
        <v>7387</v>
      </c>
      <c r="Z99" s="256">
        <f t="array" ref="Z99">IFERROR(IF(INDEX('Coverage Indicators - Section D'!G$45:G$166,MATCH('Print View'!$A99&amp;'Print View'!$Y$77,'Coverage Indicators - Section D'!$B$45:$B$166&amp;'Coverage Indicators - Section D'!$J$45:$J$166,0))&lt;&gt;0,INDEX('Coverage Indicators - Section D'!G$45:G$166,MATCH('Print View'!$A99&amp;'Print View'!$Y$77,'Coverage Indicators - Section D'!$B$45:$B$166&amp;'Coverage Indicators - Section D'!$J$45:$J$166,0)),""),"")</f>
        <v>13.537295248409368</v>
      </c>
      <c r="AA99" s="180" t="str">
        <f t="array" ref="AA99">IFERROR(IF(INDEX('Coverage Indicators - Section D'!H$45:H$166,MATCH('Print View'!$A99&amp;'Print View'!$Y$77,'Coverage Indicators - Section D'!$B$45:$B$166&amp;'Coverage Indicators - Section D'!$J$45:$J$166,0))&lt;&gt;0,INDEX('Coverage Indicators - Section D'!H$45:H$166,MATCH('Print View'!$A99&amp;'Print View'!$Y$77,'Coverage Indicators - Section D'!$B$45:$B$166&amp;'Coverage Indicators - Section D'!$J$45:$J$166,0)),""),"")</f>
        <v/>
      </c>
      <c r="AB99" s="247" t="str">
        <f t="array" ref="AB99">IFERROR(IF(INDEX('Coverage Indicators - Section D'!E$45:E$166,MATCH('Print View'!$A99&amp;'Print View'!$AC$77,'Coverage Indicators - Section D'!$B$45:$B$166&amp;'Coverage Indicators - Section D'!$J$45:$J$166,0))&lt;&gt;0,INDEX('Coverage Indicators - Section D'!E$45:E$166,MATCH('Print View'!$A99&amp;'Print View'!$AC$77,'Coverage Indicators - Section D'!$B$45:$B$166&amp;'Coverage Indicators - Section D'!$J$45:$J$166,0)),""),"")</f>
        <v/>
      </c>
      <c r="AC99" s="248" t="str">
        <f t="array" ref="AC99">IFERROR(IF(INDEX('Coverage Indicators - Section D'!F$45:F$166,MATCH('Print View'!$A99&amp;'Print View'!$AC$77,'Coverage Indicators - Section D'!$B$45:$B$166&amp;'Coverage Indicators - Section D'!$J$45:$J$166,0))&lt;&gt;0,INDEX('Coverage Indicators - Section D'!F$45:F$166,MATCH('Print View'!$A99&amp;'Print View'!$AC$77,'Coverage Indicators - Section D'!$B$45:$B$166&amp;'Coverage Indicators - Section D'!$J$45:$J$166,0)),""),"")</f>
        <v/>
      </c>
      <c r="AD99" s="256" t="str">
        <f t="array" ref="AD99">IFERROR(IF(INDEX('Coverage Indicators - Section D'!G$45:G$166,MATCH('Print View'!$A99&amp;'Print View'!$AC$77,'Coverage Indicators - Section D'!$B$45:$B$166&amp;'Coverage Indicators - Section D'!$J$45:$J$166,0))&lt;&gt;0,INDEX('Coverage Indicators - Section D'!G$45:G$166,MATCH('Print View'!$A99&amp;'Print View'!$AC$77,'Coverage Indicators - Section D'!$B$45:$B$166&amp;'Coverage Indicators - Section D'!$J$45:$J$166,0)),""),"")</f>
        <v/>
      </c>
      <c r="AE99" s="180" t="str">
        <f t="array" ref="AE99">IFERROR(IF(INDEX('Coverage Indicators - Section D'!H$45:H$166,MATCH('Print View'!$A99&amp;'Print View'!$AC$77,'Coverage Indicators - Section D'!$B$45:$B$166&amp;'Coverage Indicators - Section D'!$J$45:$J$166,0))&lt;&gt;0,INDEX('Coverage Indicators - Section D'!H$45:H$166,MATCH('Print View'!$A99&amp;'Print View'!$AC$77,'Coverage Indicators - Section D'!$B$45:$B$166&amp;'Coverage Indicators - Section D'!$J$45:$J$166,0)),""),"")</f>
        <v/>
      </c>
      <c r="AF99" s="247" t="str">
        <f t="array" ref="AF99">IFERROR(IF(INDEX('Coverage Indicators - Section D'!E$45:E$166,MATCH('Print View'!$A99&amp;'Print View'!$AG$77,'Coverage Indicators - Section D'!$B$45:$B$166&amp;'Coverage Indicators - Section D'!$J$45:$J$166,0))&lt;&gt;0,INDEX('Coverage Indicators - Section D'!E$45:E$166,MATCH('Print View'!$A99&amp;'Print View'!$AG$77,'Coverage Indicators - Section D'!$B$45:$B$166&amp;'Coverage Indicators - Section D'!$J$45:$J$166,0)),""),"")</f>
        <v/>
      </c>
      <c r="AG99" s="248" t="str">
        <f t="array" ref="AG99">IFERROR(IF(INDEX('Coverage Indicators - Section D'!F$45:F$166,MATCH('Print View'!$A99&amp;'Print View'!$AG$77,'Coverage Indicators - Section D'!$B$45:$B$166&amp;'Coverage Indicators - Section D'!$J$45:$J$166,0))&lt;&gt;0,INDEX('Coverage Indicators - Section D'!F$45:F$166,MATCH('Print View'!$A99&amp;'Print View'!$AG$77,'Coverage Indicators - Section D'!$B$45:$B$166&amp;'Coverage Indicators - Section D'!$J$45:$J$166,0)),""),"")</f>
        <v/>
      </c>
      <c r="AH99" s="260" t="str">
        <f t="array" ref="AH99">IFERROR(IF(INDEX('Coverage Indicators - Section D'!G$45:G$166,MATCH('Print View'!$A99&amp;'Print View'!$AG$77,'Coverage Indicators - Section D'!$B$45:$B$166&amp;'Coverage Indicators - Section D'!$J$45:$J$166,0))&lt;&gt;0,INDEX('Coverage Indicators - Section D'!G$45:G$166,MATCH('Print View'!$A99&amp;'Print View'!$AG$77,'Coverage Indicators - Section D'!$B$45:$B$166&amp;'Coverage Indicators - Section D'!$J$45:$J$166,0)),""),"")</f>
        <v/>
      </c>
      <c r="AI99" s="180" t="str">
        <f t="array" ref="AI99">IFERROR(IF(INDEX('Coverage Indicators - Section D'!H$45:H$166,MATCH('Print View'!$A99&amp;'Print View'!$AG$77,'Coverage Indicators - Section D'!$B$45:$B$166&amp;'Coverage Indicators - Section D'!$J$45:$J$166,0))&lt;&gt;0,INDEX('Coverage Indicators - Section D'!H$45:H$166,MATCH('Print View'!$A99&amp;'Print View'!$AG$77,'Coverage Indicators - Section D'!$B$45:$B$166&amp;'Coverage Indicators - Section D'!$J$45:$J$166,0)),""),"")</f>
        <v/>
      </c>
      <c r="AJ99" s="235" t="str">
        <f>IFERROR(IF(INDEX('Coverage Indicators - Section D'!W$10:W$41,MATCH('Print View'!$A99,'Coverage Indicators - Section D'!$A$10:$A$41,0))&lt;&gt;0,INDEX('Coverage Indicators - Section D'!W$10:W$41,MATCH('Print View'!$A99,'Coverage Indicators - Section D'!$A$10:$A$41,0)),""),"")</f>
        <v/>
      </c>
      <c r="AK99" s="292"/>
      <c r="AL99" s="292"/>
      <c r="AM99" s="292"/>
      <c r="AN99" s="292"/>
      <c r="AO99" s="292"/>
      <c r="AP99" s="292"/>
      <c r="AQ99" s="292"/>
      <c r="AR99" s="292"/>
    </row>
    <row r="100" spans="1:44" s="293" customFormat="1" ht="300" x14ac:dyDescent="0.2">
      <c r="A100" s="212">
        <v>21</v>
      </c>
      <c r="B100" s="202" t="str">
        <f>IFERROR(IF(INDEX('Coverage Indicators - Section D'!B$10:B$41,MATCH('Print View'!$A100,'Coverage Indicators - Section D'!$A$10:$A$41,0))&lt;&gt;0,INDEX('Coverage Indicators - Section D'!B$10:B$41,MATCH('Print View'!$A100,'Coverage Indicators - Section D'!$A$10:$A$41,0)),""),"")</f>
        <v>TB/HIV</v>
      </c>
      <c r="C100" s="202" t="str">
        <f>IFERROR(IF(INDEX('Coverage Indicators - Section D'!C$10:C$41,MATCH('Print View'!$A100,'Coverage Indicators - Section D'!$A$10:$A$41,0))&lt;&gt;0,INDEX('Coverage Indicators - Section D'!C$10:C$41,MATCH('Print View'!$A100,'Coverage Indicators - Section D'!$A$10:$A$41,0)),""),"")</f>
        <v>TB/HIV-5: Percentage of registered new and relapse TB patients with documented HIV status</v>
      </c>
      <c r="D100" s="202" t="str">
        <f>IFERROR(IF(INDEX('Coverage Indicators - Section D'!D$10:D$41,MATCH('Print View'!$A100,'Coverage Indicators - Section D'!$A$10:$A$41,0))&lt;&gt;0,INDEX('Coverage Indicators - Section D'!D$10:D$41,MATCH('Print View'!$A100,'Coverage Indicators - Section D'!$A$10:$A$41,0)),""),"")</f>
        <v/>
      </c>
      <c r="E100" s="202">
        <f>IFERROR(IF(INDEX('Coverage Indicators - Section D'!E$10:E$41,MATCH('Print View'!$A100,'Coverage Indicators - Section D'!$A$10:$A$41,0))&lt;&gt;0,INDEX('Coverage Indicators - Section D'!E$10:E$41,MATCH('Print View'!$A100,'Coverage Indicators - Section D'!$A$10:$A$41,0)),""),"")</f>
        <v>4570</v>
      </c>
      <c r="F100" s="202">
        <f>IFERROR(IF(INDEX('Coverage Indicators - Section D'!F$10:F$41,MATCH('Print View'!$A100,'Coverage Indicators - Section D'!$A$10:$A$41,0))&lt;&gt;0,INDEX('Coverage Indicators - Section D'!F$10:F$41,MATCH('Print View'!$A100,'Coverage Indicators - Section D'!$A$10:$A$41,0)),""),"")</f>
        <v>4967</v>
      </c>
      <c r="G100" s="202">
        <f>IFERROR(IF(INDEX('Coverage Indicators - Section D'!G$10:G$41,MATCH('Print View'!$A100,'Coverage Indicators - Section D'!$A$10:$A$41,0))&lt;&gt;0,INDEX('Coverage Indicators - Section D'!G$10:G$41,MATCH('Print View'!$A100,'Coverage Indicators - Section D'!$A$10:$A$41,0)),""),"")</f>
        <v>92.007247835715717</v>
      </c>
      <c r="H100" s="202" t="str">
        <f>IFERROR(IF(INDEX('Coverage Indicators - Section D'!H$10:H$41,MATCH('Print View'!$A100,'Coverage Indicators - Section D'!$A$10:$A$41,0))&lt;&gt;0,INDEX('Coverage Indicators - Section D'!H$10:H$41,MATCH('Print View'!$A100,'Coverage Indicators - Section D'!$A$10:$A$41,0)),""),"")</f>
        <v>2016</v>
      </c>
      <c r="I100" s="202" t="str">
        <f>IFERROR(IF(INDEX('Coverage Indicators - Section D'!P$10:P$41,MATCH('Print View'!$A100,'Coverage Indicators - Section D'!$A$10:$A$41,0))&lt;&gt;0,INDEX('Coverage Indicators - Section D'!P$10:P$41,MATCH('Print View'!$A100,'Coverage Indicators - Section D'!$A$10:$A$41,0)),""),"")</f>
        <v>NTC data 2016</v>
      </c>
      <c r="J100" s="202" t="str">
        <f>IFERROR(IF(INDEX('Coverage Indicators - Section D'!Q$10:Q$41,MATCH('Print View'!$A100,'Coverage Indicators - Section D'!$A$10:$A$41,0))&lt;&gt;0,INDEX('Coverage Indicators - Section D'!Q$10:Q$41,MATCH('Print View'!$A100,'Coverage Indicators - Section D'!$A$10:$A$41,0)),""),"")</f>
        <v/>
      </c>
      <c r="K100" s="202" t="str">
        <f>IFERROR(IF(INDEX('Coverage Indicators - Section D'!R$10:R$41,MATCH('Print View'!$A100,'Coverage Indicators - Section D'!$A$10:$A$41,0))&lt;&gt;0,INDEX('Coverage Indicators - Section D'!R$10:R$41,MATCH('Print View'!$A100,'Coverage Indicators - Section D'!$A$10:$A$41,0)),""),"")</f>
        <v/>
      </c>
      <c r="L100" s="202" t="str">
        <f>IFERROR(IF(INDEX('Coverage Indicators - Section D'!S$10:S$41,MATCH('Print View'!$A100,'Coverage Indicators - Section D'!$A$10:$A$41,0))&lt;&gt;0,INDEX('Coverage Indicators - Section D'!S$10:S$41,MATCH('Print View'!$A100,'Coverage Indicators - Section D'!$A$10:$A$41,0)),""),"")</f>
        <v>Ministry of Health of the Lao People's Democratic Republic</v>
      </c>
      <c r="M100" s="202" t="str">
        <f>IFERROR(IF(INDEX('Coverage Indicators - Section D'!T$10:T$41,MATCH('Print View'!$A100,'Coverage Indicators - Section D'!$A$10:$A$41,0))&lt;&gt;0,INDEX('Coverage Indicators - Section D'!T$10:T$41,MATCH('Print View'!$A100,'Coverage Indicators - Section D'!$A$10:$A$41,0)),""),"")</f>
        <v>Lao (Peoples Democratic Republic)</v>
      </c>
      <c r="N100" s="202" t="str">
        <f>IFERROR(IF(INDEX('Coverage Indicators - Section D'!U$10:U$41,MATCH('Print View'!$A100,'Coverage Indicators - Section D'!$A$10:$A$41,0))&lt;&gt;0,INDEX('Coverage Indicators - Section D'!U$10:U$41,MATCH('Print View'!$A100,'Coverage Indicators - Section D'!$A$10:$A$41,0)),""),"")</f>
        <v>National</v>
      </c>
      <c r="O100" s="202" t="str">
        <f>IFERROR(IF(INDEX('Coverage Indicators - Section D'!V$10:V$41,MATCH('Print View'!$A100,'Coverage Indicators - Section D'!$A$10:$A$41,0))&lt;&gt;0,INDEX('Coverage Indicators - Section D'!V$10:V$41,MATCH('Print View'!$A100,'Coverage Indicators - Section D'!$A$10:$A$41,0)),""),"")</f>
        <v>N-Non-cumulative</v>
      </c>
      <c r="P100" s="238">
        <f t="array" ref="P100">IFERROR(IF(INDEX('Coverage Indicators - Section D'!E$45:E$166,MATCH('Print View'!$A100&amp;'Print View'!$Q$77,'Coverage Indicators - Section D'!$B$45:$B$166&amp;'Coverage Indicators - Section D'!$J$45:$J$166,0))&lt;&gt;0,INDEX('Coverage Indicators - Section D'!E$45:E$166,MATCH('Print View'!$A100&amp;'Print View'!$Q$77,'Coverage Indicators - Section D'!$B$45:$B$166&amp;'Coverage Indicators - Section D'!$J$45:$J$166,0)),""),"")</f>
        <v>6408</v>
      </c>
      <c r="Q100" s="239">
        <f t="array" ref="Q100">IFERROR(IF(INDEX('Coverage Indicators - Section D'!F$45:F$166,MATCH('Print View'!$A100&amp;'Print View'!$Q$77,'Coverage Indicators - Section D'!$B$45:$B$166&amp;'Coverage Indicators - Section D'!$J$45:$J$166,0))&lt;&gt;0,INDEX('Coverage Indicators - Section D'!F$45:F$166,MATCH('Print View'!$A100&amp;'Print View'!$Q$77,'Coverage Indicators - Section D'!$B$45:$B$166&amp;'Coverage Indicators - Section D'!$J$45:$J$166,0)),""),"")</f>
        <v>6408</v>
      </c>
      <c r="R100" s="253">
        <f t="array" ref="R100">IFERROR(IF(INDEX('Coverage Indicators - Section D'!G$45:G$166,MATCH('Print View'!$A100&amp;'Print View'!$Q$77,'Coverage Indicators - Section D'!$B$45:$B$166&amp;'Coverage Indicators - Section D'!$J$45:$J$166,0))&lt;&gt;0,INDEX('Coverage Indicators - Section D'!G$45:G$166,MATCH('Print View'!$A100&amp;'Print View'!$Q$77,'Coverage Indicators - Section D'!$B$45:$B$166&amp;'Coverage Indicators - Section D'!$J$45:$J$166,0)),""),"")</f>
        <v>100</v>
      </c>
      <c r="S100" s="174" t="str">
        <f t="array" ref="S100">IFERROR(IF(INDEX('Coverage Indicators - Section D'!H$45:H$166,MATCH('Print View'!$A100&amp;'Print View'!$Q$77,'Coverage Indicators - Section D'!$B$45:$B$166&amp;'Coverage Indicators - Section D'!$J$45:$J$166,0))&lt;&gt;0,INDEX('Coverage Indicators - Section D'!H$45:H$166,MATCH('Print View'!$A100&amp;'Print View'!$Q$77,'Coverage Indicators - Section D'!$B$45:$B$166&amp;'Coverage Indicators - Section D'!$J$45:$J$166,0)),""),"")</f>
        <v/>
      </c>
      <c r="T100" s="244">
        <f t="array" ref="T100">IFERROR(IF(INDEX('Coverage Indicators - Section D'!E$45:E$166,MATCH('Print View'!$A100&amp;'Print View'!$U$77,'Coverage Indicators - Section D'!$B$45:$B$166&amp;'Coverage Indicators - Section D'!$J$45:$J$166,0))&lt;&gt;0,INDEX('Coverage Indicators - Section D'!E$45:E$166,MATCH('Print View'!$A100&amp;'Print View'!$U$77,'Coverage Indicators - Section D'!$B$45:$B$166&amp;'Coverage Indicators - Section D'!$J$45:$J$166,0)),""),"")</f>
        <v>7005</v>
      </c>
      <c r="U100" s="239">
        <f t="array" ref="U100">IFERROR(IF(INDEX('Coverage Indicators - Section D'!F$45:F$166,MATCH('Print View'!$A100&amp;'Print View'!$U$77,'Coverage Indicators - Section D'!$B$45:$B$166&amp;'Coverage Indicators - Section D'!$J$45:$J$166,0))&lt;&gt;0,INDEX('Coverage Indicators - Section D'!F$45:F$166,MATCH('Print View'!$A100&amp;'Print View'!$U$77,'Coverage Indicators - Section D'!$B$45:$B$166&amp;'Coverage Indicators - Section D'!$J$45:$J$166,0)),""),"")</f>
        <v>7005</v>
      </c>
      <c r="V100" s="253">
        <f t="array" ref="V100">IFERROR(IF(INDEX('Coverage Indicators - Section D'!G$45:G$166,MATCH('Print View'!$A100&amp;'Print View'!$U$77,'Coverage Indicators - Section D'!$B$45:$B$166&amp;'Coverage Indicators - Section D'!$J$45:$J$166,0))&lt;&gt;0,INDEX('Coverage Indicators - Section D'!G$45:G$166,MATCH('Print View'!$A100&amp;'Print View'!$U$77,'Coverage Indicators - Section D'!$B$45:$B$166&amp;'Coverage Indicators - Section D'!$J$45:$J$166,0)),""),"")</f>
        <v>100</v>
      </c>
      <c r="W100" s="174" t="str">
        <f t="array" ref="W100">IFERROR(IF(INDEX('Coverage Indicators - Section D'!H$45:H$166,MATCH('Print View'!$A100&amp;'Print View'!$U$77,'Coverage Indicators - Section D'!$B$45:$B$166&amp;'Coverage Indicators - Section D'!$J$45:$J$166,0))&lt;&gt;0,INDEX('Coverage Indicators - Section D'!H$45:H$166,MATCH('Print View'!$A100&amp;'Print View'!$U$77,'Coverage Indicators - Section D'!$B$45:$B$166&amp;'Coverage Indicators - Section D'!$J$45:$J$166,0)),""),"")</f>
        <v/>
      </c>
      <c r="X100" s="249">
        <f t="array" ref="X100">IFERROR(IF(INDEX('Coverage Indicators - Section D'!E$45:E$166,MATCH('Print View'!$A100&amp;'Print View'!$Y$77,'Coverage Indicators - Section D'!$B$45:$B$166&amp;'Coverage Indicators - Section D'!$J$45:$J$166,0))&lt;&gt;0,INDEX('Coverage Indicators - Section D'!E$45:E$166,MATCH('Print View'!$A100&amp;'Print View'!$Y$77,'Coverage Indicators - Section D'!$B$45:$B$166&amp;'Coverage Indicators - Section D'!$J$45:$J$166,0)),""),"")</f>
        <v>7523</v>
      </c>
      <c r="Y100" s="250">
        <f t="array" ref="Y100">IFERROR(IF(INDEX('Coverage Indicators - Section D'!F$45:F$166,MATCH('Print View'!$A100&amp;'Print View'!$Y$77,'Coverage Indicators - Section D'!$B$45:$B$166&amp;'Coverage Indicators - Section D'!$J$45:$J$166,0))&lt;&gt;0,INDEX('Coverage Indicators - Section D'!F$45:F$166,MATCH('Print View'!$A100&amp;'Print View'!$Y$77,'Coverage Indicators - Section D'!$B$45:$B$166&amp;'Coverage Indicators - Section D'!$J$45:$J$166,0)),""),"")</f>
        <v>7523</v>
      </c>
      <c r="Z100" s="257">
        <f t="array" ref="Z100">IFERROR(IF(INDEX('Coverage Indicators - Section D'!G$45:G$166,MATCH('Print View'!$A100&amp;'Print View'!$Y$77,'Coverage Indicators - Section D'!$B$45:$B$166&amp;'Coverage Indicators - Section D'!$J$45:$J$166,0))&lt;&gt;0,INDEX('Coverage Indicators - Section D'!G$45:G$166,MATCH('Print View'!$A100&amp;'Print View'!$Y$77,'Coverage Indicators - Section D'!$B$45:$B$166&amp;'Coverage Indicators - Section D'!$J$45:$J$166,0)),""),"")</f>
        <v>100</v>
      </c>
      <c r="AA100" s="185" t="str">
        <f t="array" ref="AA100">IFERROR(IF(INDEX('Coverage Indicators - Section D'!H$45:H$166,MATCH('Print View'!$A100&amp;'Print View'!$Y$77,'Coverage Indicators - Section D'!$B$45:$B$166&amp;'Coverage Indicators - Section D'!$J$45:$J$166,0))&lt;&gt;0,INDEX('Coverage Indicators - Section D'!H$45:H$166,MATCH('Print View'!$A100&amp;'Print View'!$Y$77,'Coverage Indicators - Section D'!$B$45:$B$166&amp;'Coverage Indicators - Section D'!$J$45:$J$166,0)),""),"")</f>
        <v/>
      </c>
      <c r="AB100" s="249" t="str">
        <f t="array" ref="AB100">IFERROR(IF(INDEX('Coverage Indicators - Section D'!E$45:E$166,MATCH('Print View'!$A100&amp;'Print View'!$AC$77,'Coverage Indicators - Section D'!$B$45:$B$166&amp;'Coverage Indicators - Section D'!$J$45:$J$166,0))&lt;&gt;0,INDEX('Coverage Indicators - Section D'!E$45:E$166,MATCH('Print View'!$A100&amp;'Print View'!$AC$77,'Coverage Indicators - Section D'!$B$45:$B$166&amp;'Coverage Indicators - Section D'!$J$45:$J$166,0)),""),"")</f>
        <v/>
      </c>
      <c r="AC100" s="250" t="str">
        <f t="array" ref="AC100">IFERROR(IF(INDEX('Coverage Indicators - Section D'!F$45:F$166,MATCH('Print View'!$A100&amp;'Print View'!$AC$77,'Coverage Indicators - Section D'!$B$45:$B$166&amp;'Coverage Indicators - Section D'!$J$45:$J$166,0))&lt;&gt;0,INDEX('Coverage Indicators - Section D'!F$45:F$166,MATCH('Print View'!$A100&amp;'Print View'!$AC$77,'Coverage Indicators - Section D'!$B$45:$B$166&amp;'Coverage Indicators - Section D'!$J$45:$J$166,0)),""),"")</f>
        <v/>
      </c>
      <c r="AD100" s="257" t="str">
        <f t="array" ref="AD100">IFERROR(IF(INDEX('Coverage Indicators - Section D'!G$45:G$166,MATCH('Print View'!$A100&amp;'Print View'!$AC$77,'Coverage Indicators - Section D'!$B$45:$B$166&amp;'Coverage Indicators - Section D'!$J$45:$J$166,0))&lt;&gt;0,INDEX('Coverage Indicators - Section D'!G$45:G$166,MATCH('Print View'!$A100&amp;'Print View'!$AC$77,'Coverage Indicators - Section D'!$B$45:$B$166&amp;'Coverage Indicators - Section D'!$J$45:$J$166,0)),""),"")</f>
        <v/>
      </c>
      <c r="AE100" s="185" t="str">
        <f t="array" ref="AE100">IFERROR(IF(INDEX('Coverage Indicators - Section D'!H$45:H$166,MATCH('Print View'!$A100&amp;'Print View'!$AC$77,'Coverage Indicators - Section D'!$B$45:$B$166&amp;'Coverage Indicators - Section D'!$J$45:$J$166,0))&lt;&gt;0,INDEX('Coverage Indicators - Section D'!H$45:H$166,MATCH('Print View'!$A100&amp;'Print View'!$AC$77,'Coverage Indicators - Section D'!$B$45:$B$166&amp;'Coverage Indicators - Section D'!$J$45:$J$166,0)),""),"")</f>
        <v/>
      </c>
      <c r="AF100" s="249" t="str">
        <f t="array" ref="AF100">IFERROR(IF(INDEX('Coverage Indicators - Section D'!E$45:E$166,MATCH('Print View'!$A100&amp;'Print View'!$AG$77,'Coverage Indicators - Section D'!$B$45:$B$166&amp;'Coverage Indicators - Section D'!$J$45:$J$166,0))&lt;&gt;0,INDEX('Coverage Indicators - Section D'!E$45:E$166,MATCH('Print View'!$A100&amp;'Print View'!$AG$77,'Coverage Indicators - Section D'!$B$45:$B$166&amp;'Coverage Indicators - Section D'!$J$45:$J$166,0)),""),"")</f>
        <v/>
      </c>
      <c r="AG100" s="250" t="str">
        <f t="array" ref="AG100">IFERROR(IF(INDEX('Coverage Indicators - Section D'!F$45:F$166,MATCH('Print View'!$A100&amp;'Print View'!$AG$77,'Coverage Indicators - Section D'!$B$45:$B$166&amp;'Coverage Indicators - Section D'!$J$45:$J$166,0))&lt;&gt;0,INDEX('Coverage Indicators - Section D'!F$45:F$166,MATCH('Print View'!$A100&amp;'Print View'!$AG$77,'Coverage Indicators - Section D'!$B$45:$B$166&amp;'Coverage Indicators - Section D'!$J$45:$J$166,0)),""),"")</f>
        <v/>
      </c>
      <c r="AH100" s="261" t="str">
        <f t="array" ref="AH100">IFERROR(IF(INDEX('Coverage Indicators - Section D'!G$45:G$166,MATCH('Print View'!$A100&amp;'Print View'!$AG$77,'Coverage Indicators - Section D'!$B$45:$B$166&amp;'Coverage Indicators - Section D'!$J$45:$J$166,0))&lt;&gt;0,INDEX('Coverage Indicators - Section D'!G$45:G$166,MATCH('Print View'!$A100&amp;'Print View'!$AG$77,'Coverage Indicators - Section D'!$B$45:$B$166&amp;'Coverage Indicators - Section D'!$J$45:$J$166,0)),""),"")</f>
        <v/>
      </c>
      <c r="AI100" s="185" t="str">
        <f t="array" ref="AI100">IFERROR(IF(INDEX('Coverage Indicators - Section D'!H$45:H$166,MATCH('Print View'!$A100&amp;'Print View'!$AG$77,'Coverage Indicators - Section D'!$B$45:$B$166&amp;'Coverage Indicators - Section D'!$J$45:$J$166,0))&lt;&gt;0,INDEX('Coverage Indicators - Section D'!H$45:H$166,MATCH('Print View'!$A100&amp;'Print View'!$AG$77,'Coverage Indicators - Section D'!$B$45:$B$166&amp;'Coverage Indicators - Section D'!$J$45:$J$166,0)),""),"")</f>
        <v/>
      </c>
      <c r="AJ100" s="234" t="str">
        <f>IFERROR(IF(INDEX('Coverage Indicators - Section D'!W$10:W$41,MATCH('Print View'!$A100,'Coverage Indicators - Section D'!$A$10:$A$41,0))&lt;&gt;0,INDEX('Coverage Indicators - Section D'!W$10:W$41,MATCH('Print View'!$A100,'Coverage Indicators - Section D'!$A$10:$A$41,0)),""),"")</f>
        <v/>
      </c>
      <c r="AK100" s="292"/>
      <c r="AL100" s="292"/>
      <c r="AM100" s="292"/>
      <c r="AN100" s="292"/>
      <c r="AO100" s="292"/>
      <c r="AP100" s="292"/>
      <c r="AQ100" s="292"/>
      <c r="AR100" s="292"/>
    </row>
    <row r="101" spans="1:44" s="293" customFormat="1" ht="300" x14ac:dyDescent="0.2">
      <c r="A101" s="177">
        <v>22</v>
      </c>
      <c r="B101" s="203" t="str">
        <f>IFERROR(IF(INDEX('Coverage Indicators - Section D'!B$10:B$41,MATCH('Print View'!$A101,'Coverage Indicators - Section D'!$A$10:$A$41,0))&lt;&gt;0,INDEX('Coverage Indicators - Section D'!B$10:B$41,MATCH('Print View'!$A101,'Coverage Indicators - Section D'!$A$10:$A$41,0)),""),"")</f>
        <v>TB/HIV</v>
      </c>
      <c r="C101" s="203" t="str">
        <f>IFERROR(IF(INDEX('Coverage Indicators - Section D'!C$10:C$41,MATCH('Print View'!$A101,'Coverage Indicators - Section D'!$A$10:$A$41,0))&lt;&gt;0,INDEX('Coverage Indicators - Section D'!C$10:C$41,MATCH('Print View'!$A101,'Coverage Indicators - Section D'!$A$10:$A$41,0)),""),"")</f>
        <v>TB/HIV-6(M): Percentage of HIV-positive new and relapse TB patients on ART during TB treatment</v>
      </c>
      <c r="D101" s="203" t="str">
        <f>IFERROR(IF(INDEX('Coverage Indicators - Section D'!D$10:D$41,MATCH('Print View'!$A101,'Coverage Indicators - Section D'!$A$10:$A$41,0))&lt;&gt;0,INDEX('Coverage Indicators - Section D'!D$10:D$41,MATCH('Print View'!$A101,'Coverage Indicators - Section D'!$A$10:$A$41,0)),""),"")</f>
        <v/>
      </c>
      <c r="E101" s="203">
        <f>IFERROR(IF(INDEX('Coverage Indicators - Section D'!E$10:E$41,MATCH('Print View'!$A101,'Coverage Indicators - Section D'!$A$10:$A$41,0))&lt;&gt;0,INDEX('Coverage Indicators - Section D'!E$10:E$41,MATCH('Print View'!$A101,'Coverage Indicators - Section D'!$A$10:$A$41,0)),""),"")</f>
        <v>221</v>
      </c>
      <c r="F101" s="203">
        <f>IFERROR(IF(INDEX('Coverage Indicators - Section D'!F$10:F$41,MATCH('Print View'!$A101,'Coverage Indicators - Section D'!$A$10:$A$41,0))&lt;&gt;0,INDEX('Coverage Indicators - Section D'!F$10:F$41,MATCH('Print View'!$A101,'Coverage Indicators - Section D'!$A$10:$A$41,0)),""),"")</f>
        <v>275</v>
      </c>
      <c r="G101" s="203">
        <f>IFERROR(IF(INDEX('Coverage Indicators - Section D'!G$10:G$41,MATCH('Print View'!$A101,'Coverage Indicators - Section D'!$A$10:$A$41,0))&lt;&gt;0,INDEX('Coverage Indicators - Section D'!G$10:G$41,MATCH('Print View'!$A101,'Coverage Indicators - Section D'!$A$10:$A$41,0)),""),"")</f>
        <v>80.36363636363636</v>
      </c>
      <c r="H101" s="203" t="str">
        <f>IFERROR(IF(INDEX('Coverage Indicators - Section D'!H$10:H$41,MATCH('Print View'!$A101,'Coverage Indicators - Section D'!$A$10:$A$41,0))&lt;&gt;0,INDEX('Coverage Indicators - Section D'!H$10:H$41,MATCH('Print View'!$A101,'Coverage Indicators - Section D'!$A$10:$A$41,0)),""),"")</f>
        <v>2016</v>
      </c>
      <c r="I101" s="203" t="str">
        <f>IFERROR(IF(INDEX('Coverage Indicators - Section D'!P$10:P$41,MATCH('Print View'!$A101,'Coverage Indicators - Section D'!$A$10:$A$41,0))&lt;&gt;0,INDEX('Coverage Indicators - Section D'!P$10:P$41,MATCH('Print View'!$A101,'Coverage Indicators - Section D'!$A$10:$A$41,0)),""),"")</f>
        <v>NTC data 2016</v>
      </c>
      <c r="J101" s="203" t="str">
        <f>IFERROR(IF(INDEX('Coverage Indicators - Section D'!Q$10:Q$41,MATCH('Print View'!$A101,'Coverage Indicators - Section D'!$A$10:$A$41,0))&lt;&gt;0,INDEX('Coverage Indicators - Section D'!Q$10:Q$41,MATCH('Print View'!$A101,'Coverage Indicators - Section D'!$A$10:$A$41,0)),""),"")</f>
        <v/>
      </c>
      <c r="K101" s="203" t="str">
        <f>IFERROR(IF(INDEX('Coverage Indicators - Section D'!R$10:R$41,MATCH('Print View'!$A101,'Coverage Indicators - Section D'!$A$10:$A$41,0))&lt;&gt;0,INDEX('Coverage Indicators - Section D'!R$10:R$41,MATCH('Print View'!$A101,'Coverage Indicators - Section D'!$A$10:$A$41,0)),""),"")</f>
        <v/>
      </c>
      <c r="L101" s="203" t="str">
        <f>IFERROR(IF(INDEX('Coverage Indicators - Section D'!S$10:S$41,MATCH('Print View'!$A101,'Coverage Indicators - Section D'!$A$10:$A$41,0))&lt;&gt;0,INDEX('Coverage Indicators - Section D'!S$10:S$41,MATCH('Print View'!$A101,'Coverage Indicators - Section D'!$A$10:$A$41,0)),""),"")</f>
        <v>Ministry of Health of the Lao People's Democratic Republic</v>
      </c>
      <c r="M101" s="203" t="str">
        <f>IFERROR(IF(INDEX('Coverage Indicators - Section D'!T$10:T$41,MATCH('Print View'!$A101,'Coverage Indicators - Section D'!$A$10:$A$41,0))&lt;&gt;0,INDEX('Coverage Indicators - Section D'!T$10:T$41,MATCH('Print View'!$A101,'Coverage Indicators - Section D'!$A$10:$A$41,0)),""),"")</f>
        <v>Lao (Peoples Democratic Republic)</v>
      </c>
      <c r="N101" s="203" t="str">
        <f>IFERROR(IF(INDEX('Coverage Indicators - Section D'!U$10:U$41,MATCH('Print View'!$A101,'Coverage Indicators - Section D'!$A$10:$A$41,0))&lt;&gt;0,INDEX('Coverage Indicators - Section D'!U$10:U$41,MATCH('Print View'!$A101,'Coverage Indicators - Section D'!$A$10:$A$41,0)),""),"")</f>
        <v>National</v>
      </c>
      <c r="O101" s="203" t="str">
        <f>IFERROR(IF(INDEX('Coverage Indicators - Section D'!V$10:V$41,MATCH('Print View'!$A101,'Coverage Indicators - Section D'!$A$10:$A$41,0))&lt;&gt;0,INDEX('Coverage Indicators - Section D'!V$10:V$41,MATCH('Print View'!$A101,'Coverage Indicators - Section D'!$A$10:$A$41,0)),""),"")</f>
        <v>N-Non-cumulative</v>
      </c>
      <c r="P101" s="240">
        <f t="array" ref="P101">IFERROR(IF(INDEX('Coverage Indicators - Section D'!E$45:E$166,MATCH('Print View'!$A101&amp;'Print View'!$Q$77,'Coverage Indicators - Section D'!$B$45:$B$166&amp;'Coverage Indicators - Section D'!$J$45:$J$166,0))&lt;&gt;0,INDEX('Coverage Indicators - Section D'!E$45:E$166,MATCH('Print View'!$A101&amp;'Print View'!$Q$77,'Coverage Indicators - Section D'!$B$45:$B$166&amp;'Coverage Indicators - Section D'!$J$45:$J$166,0)),""),"")</f>
        <v>288</v>
      </c>
      <c r="Q101" s="241">
        <f t="array" ref="Q101">IFERROR(IF(INDEX('Coverage Indicators - Section D'!F$45:F$166,MATCH('Print View'!$A101&amp;'Print View'!$Q$77,'Coverage Indicators - Section D'!$B$45:$B$166&amp;'Coverage Indicators - Section D'!$J$45:$J$166,0))&lt;&gt;0,INDEX('Coverage Indicators - Section D'!F$45:F$166,MATCH('Print View'!$A101&amp;'Print View'!$Q$77,'Coverage Indicators - Section D'!$B$45:$B$166&amp;'Coverage Indicators - Section D'!$J$45:$J$166,0)),""),"")</f>
        <v>320</v>
      </c>
      <c r="R101" s="254">
        <f t="array" ref="R101">IFERROR(IF(INDEX('Coverage Indicators - Section D'!G$45:G$166,MATCH('Print View'!$A101&amp;'Print View'!$Q$77,'Coverage Indicators - Section D'!$B$45:$B$166&amp;'Coverage Indicators - Section D'!$J$45:$J$166,0))&lt;&gt;0,INDEX('Coverage Indicators - Section D'!G$45:G$166,MATCH('Print View'!$A101&amp;'Print View'!$Q$77,'Coverage Indicators - Section D'!$B$45:$B$166&amp;'Coverage Indicators - Section D'!$J$45:$J$166,0)),""),"")</f>
        <v>90</v>
      </c>
      <c r="S101" s="231" t="str">
        <f t="array" ref="S101">IFERROR(IF(INDEX('Coverage Indicators - Section D'!H$45:H$166,MATCH('Print View'!$A101&amp;'Print View'!$Q$77,'Coverage Indicators - Section D'!$B$45:$B$166&amp;'Coverage Indicators - Section D'!$J$45:$J$166,0))&lt;&gt;0,INDEX('Coverage Indicators - Section D'!H$45:H$166,MATCH('Print View'!$A101&amp;'Print View'!$Q$77,'Coverage Indicators - Section D'!$B$45:$B$166&amp;'Coverage Indicators - Section D'!$J$45:$J$166,0)),""),"")</f>
        <v/>
      </c>
      <c r="T101" s="245">
        <f t="array" ref="T101">IFERROR(IF(INDEX('Coverage Indicators - Section D'!E$45:E$166,MATCH('Print View'!$A101&amp;'Print View'!$U$77,'Coverage Indicators - Section D'!$B$45:$B$166&amp;'Coverage Indicators - Section D'!$J$45:$J$166,0))&lt;&gt;0,INDEX('Coverage Indicators - Section D'!E$45:E$166,MATCH('Print View'!$A101&amp;'Print View'!$U$77,'Coverage Indicators - Section D'!$B$45:$B$166&amp;'Coverage Indicators - Section D'!$J$45:$J$166,0)),""),"")</f>
        <v>315</v>
      </c>
      <c r="U101" s="241">
        <f t="array" ref="U101">IFERROR(IF(INDEX('Coverage Indicators - Section D'!F$45:F$166,MATCH('Print View'!$A101&amp;'Print View'!$U$77,'Coverage Indicators - Section D'!$B$45:$B$166&amp;'Coverage Indicators - Section D'!$J$45:$J$166,0))&lt;&gt;0,INDEX('Coverage Indicators - Section D'!F$45:F$166,MATCH('Print View'!$A101&amp;'Print View'!$U$77,'Coverage Indicators - Section D'!$B$45:$B$166&amp;'Coverage Indicators - Section D'!$J$45:$J$166,0)),""),"")</f>
        <v>350</v>
      </c>
      <c r="V101" s="254">
        <f t="array" ref="V101">IFERROR(IF(INDEX('Coverage Indicators - Section D'!G$45:G$166,MATCH('Print View'!$A101&amp;'Print View'!$U$77,'Coverage Indicators - Section D'!$B$45:$B$166&amp;'Coverage Indicators - Section D'!$J$45:$J$166,0))&lt;&gt;0,INDEX('Coverage Indicators - Section D'!G$45:G$166,MATCH('Print View'!$A101&amp;'Print View'!$U$77,'Coverage Indicators - Section D'!$B$45:$B$166&amp;'Coverage Indicators - Section D'!$J$45:$J$166,0)),""),"")</f>
        <v>90</v>
      </c>
      <c r="W101" s="231" t="str">
        <f t="array" ref="W101">IFERROR(IF(INDEX('Coverage Indicators - Section D'!H$45:H$166,MATCH('Print View'!$A101&amp;'Print View'!$U$77,'Coverage Indicators - Section D'!$B$45:$B$166&amp;'Coverage Indicators - Section D'!$J$45:$J$166,0))&lt;&gt;0,INDEX('Coverage Indicators - Section D'!H$45:H$166,MATCH('Print View'!$A101&amp;'Print View'!$U$77,'Coverage Indicators - Section D'!$B$45:$B$166&amp;'Coverage Indicators - Section D'!$J$45:$J$166,0)),""),"")</f>
        <v/>
      </c>
      <c r="X101" s="247">
        <f t="array" ref="X101">IFERROR(IF(INDEX('Coverage Indicators - Section D'!E$45:E$166,MATCH('Print View'!$A101&amp;'Print View'!$Y$77,'Coverage Indicators - Section D'!$B$45:$B$166&amp;'Coverage Indicators - Section D'!$J$45:$J$166,0))&lt;&gt;0,INDEX('Coverage Indicators - Section D'!E$45:E$166,MATCH('Print View'!$A101&amp;'Print View'!$Y$77,'Coverage Indicators - Section D'!$B$45:$B$166&amp;'Coverage Indicators - Section D'!$J$45:$J$166,0)),""),"")</f>
        <v>338.40000000000003</v>
      </c>
      <c r="Y101" s="248">
        <f t="array" ref="Y101">IFERROR(IF(INDEX('Coverage Indicators - Section D'!F$45:F$166,MATCH('Print View'!$A101&amp;'Print View'!$Y$77,'Coverage Indicators - Section D'!$B$45:$B$166&amp;'Coverage Indicators - Section D'!$J$45:$J$166,0))&lt;&gt;0,INDEX('Coverage Indicators - Section D'!F$45:F$166,MATCH('Print View'!$A101&amp;'Print View'!$Y$77,'Coverage Indicators - Section D'!$B$45:$B$166&amp;'Coverage Indicators - Section D'!$J$45:$J$166,0)),""),"")</f>
        <v>376</v>
      </c>
      <c r="Z101" s="256">
        <f t="array" ref="Z101">IFERROR(IF(INDEX('Coverage Indicators - Section D'!G$45:G$166,MATCH('Print View'!$A101&amp;'Print View'!$Y$77,'Coverage Indicators - Section D'!$B$45:$B$166&amp;'Coverage Indicators - Section D'!$J$45:$J$166,0))&lt;&gt;0,INDEX('Coverage Indicators - Section D'!G$45:G$166,MATCH('Print View'!$A101&amp;'Print View'!$Y$77,'Coverage Indicators - Section D'!$B$45:$B$166&amp;'Coverage Indicators - Section D'!$J$45:$J$166,0)),""),"")</f>
        <v>90.000000000000014</v>
      </c>
      <c r="AA101" s="180" t="str">
        <f t="array" ref="AA101">IFERROR(IF(INDEX('Coverage Indicators - Section D'!H$45:H$166,MATCH('Print View'!$A101&amp;'Print View'!$Y$77,'Coverage Indicators - Section D'!$B$45:$B$166&amp;'Coverage Indicators - Section D'!$J$45:$J$166,0))&lt;&gt;0,INDEX('Coverage Indicators - Section D'!H$45:H$166,MATCH('Print View'!$A101&amp;'Print View'!$Y$77,'Coverage Indicators - Section D'!$B$45:$B$166&amp;'Coverage Indicators - Section D'!$J$45:$J$166,0)),""),"")</f>
        <v/>
      </c>
      <c r="AB101" s="247" t="str">
        <f t="array" ref="AB101">IFERROR(IF(INDEX('Coverage Indicators - Section D'!E$45:E$166,MATCH('Print View'!$A101&amp;'Print View'!$AC$77,'Coverage Indicators - Section D'!$B$45:$B$166&amp;'Coverage Indicators - Section D'!$J$45:$J$166,0))&lt;&gt;0,INDEX('Coverage Indicators - Section D'!E$45:E$166,MATCH('Print View'!$A101&amp;'Print View'!$AC$77,'Coverage Indicators - Section D'!$B$45:$B$166&amp;'Coverage Indicators - Section D'!$J$45:$J$166,0)),""),"")</f>
        <v/>
      </c>
      <c r="AC101" s="248" t="str">
        <f t="array" ref="AC101">IFERROR(IF(INDEX('Coverage Indicators - Section D'!F$45:F$166,MATCH('Print View'!$A101&amp;'Print View'!$AC$77,'Coverage Indicators - Section D'!$B$45:$B$166&amp;'Coverage Indicators - Section D'!$J$45:$J$166,0))&lt;&gt;0,INDEX('Coverage Indicators - Section D'!F$45:F$166,MATCH('Print View'!$A101&amp;'Print View'!$AC$77,'Coverage Indicators - Section D'!$B$45:$B$166&amp;'Coverage Indicators - Section D'!$J$45:$J$166,0)),""),"")</f>
        <v/>
      </c>
      <c r="AD101" s="256" t="str">
        <f t="array" ref="AD101">IFERROR(IF(INDEX('Coverage Indicators - Section D'!G$45:G$166,MATCH('Print View'!$A101&amp;'Print View'!$AC$77,'Coverage Indicators - Section D'!$B$45:$B$166&amp;'Coverage Indicators - Section D'!$J$45:$J$166,0))&lt;&gt;0,INDEX('Coverage Indicators - Section D'!G$45:G$166,MATCH('Print View'!$A101&amp;'Print View'!$AC$77,'Coverage Indicators - Section D'!$B$45:$B$166&amp;'Coverage Indicators - Section D'!$J$45:$J$166,0)),""),"")</f>
        <v/>
      </c>
      <c r="AE101" s="180" t="str">
        <f t="array" ref="AE101">IFERROR(IF(INDEX('Coverage Indicators - Section D'!H$45:H$166,MATCH('Print View'!$A101&amp;'Print View'!$AC$77,'Coverage Indicators - Section D'!$B$45:$B$166&amp;'Coverage Indicators - Section D'!$J$45:$J$166,0))&lt;&gt;0,INDEX('Coverage Indicators - Section D'!H$45:H$166,MATCH('Print View'!$A101&amp;'Print View'!$AC$77,'Coverage Indicators - Section D'!$B$45:$B$166&amp;'Coverage Indicators - Section D'!$J$45:$J$166,0)),""),"")</f>
        <v/>
      </c>
      <c r="AF101" s="247" t="str">
        <f t="array" ref="AF101">IFERROR(IF(INDEX('Coverage Indicators - Section D'!E$45:E$166,MATCH('Print View'!$A101&amp;'Print View'!$AG$77,'Coverage Indicators - Section D'!$B$45:$B$166&amp;'Coverage Indicators - Section D'!$J$45:$J$166,0))&lt;&gt;0,INDEX('Coverage Indicators - Section D'!E$45:E$166,MATCH('Print View'!$A101&amp;'Print View'!$AG$77,'Coverage Indicators - Section D'!$B$45:$B$166&amp;'Coverage Indicators - Section D'!$J$45:$J$166,0)),""),"")</f>
        <v/>
      </c>
      <c r="AG101" s="248" t="str">
        <f t="array" ref="AG101">IFERROR(IF(INDEX('Coverage Indicators - Section D'!F$45:F$166,MATCH('Print View'!$A101&amp;'Print View'!$AG$77,'Coverage Indicators - Section D'!$B$45:$B$166&amp;'Coverage Indicators - Section D'!$J$45:$J$166,0))&lt;&gt;0,INDEX('Coverage Indicators - Section D'!F$45:F$166,MATCH('Print View'!$A101&amp;'Print View'!$AG$77,'Coverage Indicators - Section D'!$B$45:$B$166&amp;'Coverage Indicators - Section D'!$J$45:$J$166,0)),""),"")</f>
        <v/>
      </c>
      <c r="AH101" s="260" t="str">
        <f t="array" ref="AH101">IFERROR(IF(INDEX('Coverage Indicators - Section D'!G$45:G$166,MATCH('Print View'!$A101&amp;'Print View'!$AG$77,'Coverage Indicators - Section D'!$B$45:$B$166&amp;'Coverage Indicators - Section D'!$J$45:$J$166,0))&lt;&gt;0,INDEX('Coverage Indicators - Section D'!G$45:G$166,MATCH('Print View'!$A101&amp;'Print View'!$AG$77,'Coverage Indicators - Section D'!$B$45:$B$166&amp;'Coverage Indicators - Section D'!$J$45:$J$166,0)),""),"")</f>
        <v/>
      </c>
      <c r="AI101" s="180" t="str">
        <f t="array" ref="AI101">IFERROR(IF(INDEX('Coverage Indicators - Section D'!H$45:H$166,MATCH('Print View'!$A101&amp;'Print View'!$AG$77,'Coverage Indicators - Section D'!$B$45:$B$166&amp;'Coverage Indicators - Section D'!$J$45:$J$166,0))&lt;&gt;0,INDEX('Coverage Indicators - Section D'!H$45:H$166,MATCH('Print View'!$A101&amp;'Print View'!$AG$77,'Coverage Indicators - Section D'!$B$45:$B$166&amp;'Coverage Indicators - Section D'!$J$45:$J$166,0)),""),"")</f>
        <v/>
      </c>
      <c r="AJ101" s="235" t="str">
        <f>IFERROR(IF(INDEX('Coverage Indicators - Section D'!W$10:W$41,MATCH('Print View'!$A101,'Coverage Indicators - Section D'!$A$10:$A$41,0))&lt;&gt;0,INDEX('Coverage Indicators - Section D'!W$10:W$41,MATCH('Print View'!$A101,'Coverage Indicators - Section D'!$A$10:$A$41,0)),""),"")</f>
        <v/>
      </c>
      <c r="AK101" s="292"/>
      <c r="AL101" s="292"/>
      <c r="AM101" s="292"/>
      <c r="AN101" s="292"/>
      <c r="AO101" s="292"/>
      <c r="AP101" s="292"/>
      <c r="AQ101" s="292"/>
      <c r="AR101" s="292"/>
    </row>
    <row r="102" spans="1:44" s="293" customFormat="1" ht="300" x14ac:dyDescent="0.2">
      <c r="A102" s="213">
        <v>23</v>
      </c>
      <c r="B102" s="202" t="str">
        <f>IFERROR(IF(INDEX('Coverage Indicators - Section D'!B$10:B$41,MATCH('Print View'!$A102,'Coverage Indicators - Section D'!$A$10:$A$41,0))&lt;&gt;0,INDEX('Coverage Indicators - Section D'!B$10:B$41,MATCH('Print View'!$A102,'Coverage Indicators - Section D'!$A$10:$A$41,0)),""),"")</f>
        <v>RSSH: Health management information systems and M&amp;E</v>
      </c>
      <c r="C102" s="202" t="str">
        <f>IFERROR(IF(INDEX('Coverage Indicators - Section D'!C$10:C$41,MATCH('Print View'!$A102,'Coverage Indicators - Section D'!$A$10:$A$41,0))&lt;&gt;0,INDEX('Coverage Indicators - Section D'!C$10:C$41,MATCH('Print View'!$A102,'Coverage Indicators - Section D'!$A$10:$A$41,0)),""),"")</f>
        <v>M&amp;E-1: Percentage of HMIS or other routine reporting units submitting timely reports according to national guidelines</v>
      </c>
      <c r="D102" s="202" t="str">
        <f>IFERROR(IF(INDEX('Coverage Indicators - Section D'!D$10:D$41,MATCH('Print View'!$A102,'Coverage Indicators - Section D'!$A$10:$A$41,0))&lt;&gt;0,INDEX('Coverage Indicators - Section D'!D$10:D$41,MATCH('Print View'!$A102,'Coverage Indicators - Section D'!$A$10:$A$41,0)),""),"")</f>
        <v/>
      </c>
      <c r="E102" s="202">
        <f>IFERROR(IF(INDEX('Coverage Indicators - Section D'!E$10:E$41,MATCH('Print View'!$A102,'Coverage Indicators - Section D'!$A$10:$A$41,0))&lt;&gt;0,INDEX('Coverage Indicators - Section D'!E$10:E$41,MATCH('Print View'!$A102,'Coverage Indicators - Section D'!$A$10:$A$41,0)),""),"")</f>
        <v>162</v>
      </c>
      <c r="F102" s="202">
        <f>IFERROR(IF(INDEX('Coverage Indicators - Section D'!F$10:F$41,MATCH('Print View'!$A102,'Coverage Indicators - Section D'!$A$10:$A$41,0))&lt;&gt;0,INDEX('Coverage Indicators - Section D'!F$10:F$41,MATCH('Print View'!$A102,'Coverage Indicators - Section D'!$A$10:$A$41,0)),""),"")</f>
        <v>162</v>
      </c>
      <c r="G102" s="202">
        <f>IFERROR(IF(INDEX('Coverage Indicators - Section D'!G$10:G$41,MATCH('Print View'!$A102,'Coverage Indicators - Section D'!$A$10:$A$41,0))&lt;&gt;0,INDEX('Coverage Indicators - Section D'!G$10:G$41,MATCH('Print View'!$A102,'Coverage Indicators - Section D'!$A$10:$A$41,0)),""),"")</f>
        <v>100</v>
      </c>
      <c r="H102" s="202" t="str">
        <f>IFERROR(IF(INDEX('Coverage Indicators - Section D'!H$10:H$41,MATCH('Print View'!$A102,'Coverage Indicators - Section D'!$A$10:$A$41,0))&lt;&gt;0,INDEX('Coverage Indicators - Section D'!H$10:H$41,MATCH('Print View'!$A102,'Coverage Indicators - Section D'!$A$10:$A$41,0)),""),"")</f>
        <v>2016</v>
      </c>
      <c r="I102" s="202" t="str">
        <f>IFERROR(IF(INDEX('Coverage Indicators - Section D'!P$10:P$41,MATCH('Print View'!$A102,'Coverage Indicators - Section D'!$A$10:$A$41,0))&lt;&gt;0,INDEX('Coverage Indicators - Section D'!P$10:P$41,MATCH('Print View'!$A102,'Coverage Indicators - Section D'!$A$10:$A$41,0)),""),"")</f>
        <v>NTC data 2016</v>
      </c>
      <c r="J102" s="202" t="str">
        <f>IFERROR(IF(INDEX('Coverage Indicators - Section D'!Q$10:Q$41,MATCH('Print View'!$A102,'Coverage Indicators - Section D'!$A$10:$A$41,0))&lt;&gt;0,INDEX('Coverage Indicators - Section D'!Q$10:Q$41,MATCH('Print View'!$A102,'Coverage Indicators - Section D'!$A$10:$A$41,0)),""),"")</f>
        <v/>
      </c>
      <c r="K102" s="202" t="str">
        <f>IFERROR(IF(INDEX('Coverage Indicators - Section D'!R$10:R$41,MATCH('Print View'!$A102,'Coverage Indicators - Section D'!$A$10:$A$41,0))&lt;&gt;0,INDEX('Coverage Indicators - Section D'!R$10:R$41,MATCH('Print View'!$A102,'Coverage Indicators - Section D'!$A$10:$A$41,0)),""),"")</f>
        <v/>
      </c>
      <c r="L102" s="202" t="str">
        <f>IFERROR(IF(INDEX('Coverage Indicators - Section D'!S$10:S$41,MATCH('Print View'!$A102,'Coverage Indicators - Section D'!$A$10:$A$41,0))&lt;&gt;0,INDEX('Coverage Indicators - Section D'!S$10:S$41,MATCH('Print View'!$A102,'Coverage Indicators - Section D'!$A$10:$A$41,0)),""),"")</f>
        <v>Ministry of Health of the Lao People's Democratic Republic</v>
      </c>
      <c r="M102" s="202" t="str">
        <f>IFERROR(IF(INDEX('Coverage Indicators - Section D'!T$10:T$41,MATCH('Print View'!$A102,'Coverage Indicators - Section D'!$A$10:$A$41,0))&lt;&gt;0,INDEX('Coverage Indicators - Section D'!T$10:T$41,MATCH('Print View'!$A102,'Coverage Indicators - Section D'!$A$10:$A$41,0)),""),"")</f>
        <v>Lao (Peoples Democratic Republic)</v>
      </c>
      <c r="N102" s="202" t="str">
        <f>IFERROR(IF(INDEX('Coverage Indicators - Section D'!U$10:U$41,MATCH('Print View'!$A102,'Coverage Indicators - Section D'!$A$10:$A$41,0))&lt;&gt;0,INDEX('Coverage Indicators - Section D'!U$10:U$41,MATCH('Print View'!$A102,'Coverage Indicators - Section D'!$A$10:$A$41,0)),""),"")</f>
        <v>National</v>
      </c>
      <c r="O102" s="202" t="str">
        <f>IFERROR(IF(INDEX('Coverage Indicators - Section D'!V$10:V$41,MATCH('Print View'!$A102,'Coverage Indicators - Section D'!$A$10:$A$41,0))&lt;&gt;0,INDEX('Coverage Indicators - Section D'!V$10:V$41,MATCH('Print View'!$A102,'Coverage Indicators - Section D'!$A$10:$A$41,0)),""),"")</f>
        <v>N-Non-cumulative</v>
      </c>
      <c r="P102" s="238">
        <f t="array" ref="P102">IFERROR(IF(INDEX('Coverage Indicators - Section D'!E$45:E$166,MATCH('Print View'!$A102&amp;'Print View'!$Q$77,'Coverage Indicators - Section D'!$B$45:$B$166&amp;'Coverage Indicators - Section D'!$J$45:$J$166,0))&lt;&gt;0,INDEX('Coverage Indicators - Section D'!E$45:E$166,MATCH('Print View'!$A102&amp;'Print View'!$Q$77,'Coverage Indicators - Section D'!$B$45:$B$166&amp;'Coverage Indicators - Section D'!$J$45:$J$166,0)),""),"")</f>
        <v>162</v>
      </c>
      <c r="Q102" s="239">
        <f t="array" ref="Q102">IFERROR(IF(INDEX('Coverage Indicators - Section D'!F$45:F$166,MATCH('Print View'!$A102&amp;'Print View'!$Q$77,'Coverage Indicators - Section D'!$B$45:$B$166&amp;'Coverage Indicators - Section D'!$J$45:$J$166,0))&lt;&gt;0,INDEX('Coverage Indicators - Section D'!F$45:F$166,MATCH('Print View'!$A102&amp;'Print View'!$Q$77,'Coverage Indicators - Section D'!$B$45:$B$166&amp;'Coverage Indicators - Section D'!$J$45:$J$166,0)),""),"")</f>
        <v>162</v>
      </c>
      <c r="R102" s="253">
        <f t="array" ref="R102">IFERROR(IF(INDEX('Coverage Indicators - Section D'!G$45:G$166,MATCH('Print View'!$A102&amp;'Print View'!$Q$77,'Coverage Indicators - Section D'!$B$45:$B$166&amp;'Coverage Indicators - Section D'!$J$45:$J$166,0))&lt;&gt;0,INDEX('Coverage Indicators - Section D'!G$45:G$166,MATCH('Print View'!$A102&amp;'Print View'!$Q$77,'Coverage Indicators - Section D'!$B$45:$B$166&amp;'Coverage Indicators - Section D'!$J$45:$J$166,0)),""),"")</f>
        <v>100</v>
      </c>
      <c r="S102" s="174" t="str">
        <f t="array" ref="S102">IFERROR(IF(INDEX('Coverage Indicators - Section D'!H$45:H$166,MATCH('Print View'!$A102&amp;'Print View'!$Q$77,'Coverage Indicators - Section D'!$B$45:$B$166&amp;'Coverage Indicators - Section D'!$J$45:$J$166,0))&lt;&gt;0,INDEX('Coverage Indicators - Section D'!H$45:H$166,MATCH('Print View'!$A102&amp;'Print View'!$Q$77,'Coverage Indicators - Section D'!$B$45:$B$166&amp;'Coverage Indicators - Section D'!$J$45:$J$166,0)),""),"")</f>
        <v/>
      </c>
      <c r="T102" s="244">
        <f t="array" ref="T102">IFERROR(IF(INDEX('Coverage Indicators - Section D'!E$45:E$166,MATCH('Print View'!$A102&amp;'Print View'!$U$77,'Coverage Indicators - Section D'!$B$45:$B$166&amp;'Coverage Indicators - Section D'!$J$45:$J$166,0))&lt;&gt;0,INDEX('Coverage Indicators - Section D'!E$45:E$166,MATCH('Print View'!$A102&amp;'Print View'!$U$77,'Coverage Indicators - Section D'!$B$45:$B$166&amp;'Coverage Indicators - Section D'!$J$45:$J$166,0)),""),"")</f>
        <v>162</v>
      </c>
      <c r="U102" s="239">
        <f t="array" ref="U102">IFERROR(IF(INDEX('Coverage Indicators - Section D'!F$45:F$166,MATCH('Print View'!$A102&amp;'Print View'!$U$77,'Coverage Indicators - Section D'!$B$45:$B$166&amp;'Coverage Indicators - Section D'!$J$45:$J$166,0))&lt;&gt;0,INDEX('Coverage Indicators - Section D'!F$45:F$166,MATCH('Print View'!$A102&amp;'Print View'!$U$77,'Coverage Indicators - Section D'!$B$45:$B$166&amp;'Coverage Indicators - Section D'!$J$45:$J$166,0)),""),"")</f>
        <v>162</v>
      </c>
      <c r="V102" s="253">
        <f t="array" ref="V102">IFERROR(IF(INDEX('Coverage Indicators - Section D'!G$45:G$166,MATCH('Print View'!$A102&amp;'Print View'!$U$77,'Coverage Indicators - Section D'!$B$45:$B$166&amp;'Coverage Indicators - Section D'!$J$45:$J$166,0))&lt;&gt;0,INDEX('Coverage Indicators - Section D'!G$45:G$166,MATCH('Print View'!$A102&amp;'Print View'!$U$77,'Coverage Indicators - Section D'!$B$45:$B$166&amp;'Coverage Indicators - Section D'!$J$45:$J$166,0)),""),"")</f>
        <v>100</v>
      </c>
      <c r="W102" s="174" t="str">
        <f t="array" ref="W102">IFERROR(IF(INDEX('Coverage Indicators - Section D'!H$45:H$166,MATCH('Print View'!$A102&amp;'Print View'!$U$77,'Coverage Indicators - Section D'!$B$45:$B$166&amp;'Coverage Indicators - Section D'!$J$45:$J$166,0))&lt;&gt;0,INDEX('Coverage Indicators - Section D'!H$45:H$166,MATCH('Print View'!$A102&amp;'Print View'!$U$77,'Coverage Indicators - Section D'!$B$45:$B$166&amp;'Coverage Indicators - Section D'!$J$45:$J$166,0)),""),"")</f>
        <v/>
      </c>
      <c r="X102" s="249">
        <f t="array" ref="X102">IFERROR(IF(INDEX('Coverage Indicators - Section D'!E$45:E$166,MATCH('Print View'!$A102&amp;'Print View'!$Y$77,'Coverage Indicators - Section D'!$B$45:$B$166&amp;'Coverage Indicators - Section D'!$J$45:$J$166,0))&lt;&gt;0,INDEX('Coverage Indicators - Section D'!E$45:E$166,MATCH('Print View'!$A102&amp;'Print View'!$Y$77,'Coverage Indicators - Section D'!$B$45:$B$166&amp;'Coverage Indicators - Section D'!$J$45:$J$166,0)),""),"")</f>
        <v>162</v>
      </c>
      <c r="Y102" s="250">
        <f t="array" ref="Y102">IFERROR(IF(INDEX('Coverage Indicators - Section D'!F$45:F$166,MATCH('Print View'!$A102&amp;'Print View'!$Y$77,'Coverage Indicators - Section D'!$B$45:$B$166&amp;'Coverage Indicators - Section D'!$J$45:$J$166,0))&lt;&gt;0,INDEX('Coverage Indicators - Section D'!F$45:F$166,MATCH('Print View'!$A102&amp;'Print View'!$Y$77,'Coverage Indicators - Section D'!$B$45:$B$166&amp;'Coverage Indicators - Section D'!$J$45:$J$166,0)),""),"")</f>
        <v>162</v>
      </c>
      <c r="Z102" s="257">
        <f t="array" ref="Z102">IFERROR(IF(INDEX('Coverage Indicators - Section D'!G$45:G$166,MATCH('Print View'!$A102&amp;'Print View'!$Y$77,'Coverage Indicators - Section D'!$B$45:$B$166&amp;'Coverage Indicators - Section D'!$J$45:$J$166,0))&lt;&gt;0,INDEX('Coverage Indicators - Section D'!G$45:G$166,MATCH('Print View'!$A102&amp;'Print View'!$Y$77,'Coverage Indicators - Section D'!$B$45:$B$166&amp;'Coverage Indicators - Section D'!$J$45:$J$166,0)),""),"")</f>
        <v>100</v>
      </c>
      <c r="AA102" s="185" t="str">
        <f t="array" ref="AA102">IFERROR(IF(INDEX('Coverage Indicators - Section D'!H$45:H$166,MATCH('Print View'!$A102&amp;'Print View'!$Y$77,'Coverage Indicators - Section D'!$B$45:$B$166&amp;'Coverage Indicators - Section D'!$J$45:$J$166,0))&lt;&gt;0,INDEX('Coverage Indicators - Section D'!H$45:H$166,MATCH('Print View'!$A102&amp;'Print View'!$Y$77,'Coverage Indicators - Section D'!$B$45:$B$166&amp;'Coverage Indicators - Section D'!$J$45:$J$166,0)),""),"")</f>
        <v/>
      </c>
      <c r="AB102" s="249" t="str">
        <f t="array" ref="AB102">IFERROR(IF(INDEX('Coverage Indicators - Section D'!E$45:E$166,MATCH('Print View'!$A102&amp;'Print View'!$AC$77,'Coverage Indicators - Section D'!$B$45:$B$166&amp;'Coverage Indicators - Section D'!$J$45:$J$166,0))&lt;&gt;0,INDEX('Coverage Indicators - Section D'!E$45:E$166,MATCH('Print View'!$A102&amp;'Print View'!$AC$77,'Coverage Indicators - Section D'!$B$45:$B$166&amp;'Coverage Indicators - Section D'!$J$45:$J$166,0)),""),"")</f>
        <v/>
      </c>
      <c r="AC102" s="250" t="str">
        <f t="array" ref="AC102">IFERROR(IF(INDEX('Coverage Indicators - Section D'!F$45:F$166,MATCH('Print View'!$A102&amp;'Print View'!$AC$77,'Coverage Indicators - Section D'!$B$45:$B$166&amp;'Coverage Indicators - Section D'!$J$45:$J$166,0))&lt;&gt;0,INDEX('Coverage Indicators - Section D'!F$45:F$166,MATCH('Print View'!$A102&amp;'Print View'!$AC$77,'Coverage Indicators - Section D'!$B$45:$B$166&amp;'Coverage Indicators - Section D'!$J$45:$J$166,0)),""),"")</f>
        <v/>
      </c>
      <c r="AD102" s="257" t="str">
        <f t="array" ref="AD102">IFERROR(IF(INDEX('Coverage Indicators - Section D'!G$45:G$166,MATCH('Print View'!$A102&amp;'Print View'!$AC$77,'Coverage Indicators - Section D'!$B$45:$B$166&amp;'Coverage Indicators - Section D'!$J$45:$J$166,0))&lt;&gt;0,INDEX('Coverage Indicators - Section D'!G$45:G$166,MATCH('Print View'!$A102&amp;'Print View'!$AC$77,'Coverage Indicators - Section D'!$B$45:$B$166&amp;'Coverage Indicators - Section D'!$J$45:$J$166,0)),""),"")</f>
        <v/>
      </c>
      <c r="AE102" s="185" t="str">
        <f t="array" ref="AE102">IFERROR(IF(INDEX('Coverage Indicators - Section D'!H$45:H$166,MATCH('Print View'!$A102&amp;'Print View'!$AC$77,'Coverage Indicators - Section D'!$B$45:$B$166&amp;'Coverage Indicators - Section D'!$J$45:$J$166,0))&lt;&gt;0,INDEX('Coverage Indicators - Section D'!H$45:H$166,MATCH('Print View'!$A102&amp;'Print View'!$AC$77,'Coverage Indicators - Section D'!$B$45:$B$166&amp;'Coverage Indicators - Section D'!$J$45:$J$166,0)),""),"")</f>
        <v/>
      </c>
      <c r="AF102" s="249" t="str">
        <f t="array" ref="AF102">IFERROR(IF(INDEX('Coverage Indicators - Section D'!E$45:E$166,MATCH('Print View'!$A102&amp;'Print View'!$AG$77,'Coverage Indicators - Section D'!$B$45:$B$166&amp;'Coverage Indicators - Section D'!$J$45:$J$166,0))&lt;&gt;0,INDEX('Coverage Indicators - Section D'!E$45:E$166,MATCH('Print View'!$A102&amp;'Print View'!$AG$77,'Coverage Indicators - Section D'!$B$45:$B$166&amp;'Coverage Indicators - Section D'!$J$45:$J$166,0)),""),"")</f>
        <v/>
      </c>
      <c r="AG102" s="250" t="str">
        <f t="array" ref="AG102">IFERROR(IF(INDEX('Coverage Indicators - Section D'!F$45:F$166,MATCH('Print View'!$A102&amp;'Print View'!$AG$77,'Coverage Indicators - Section D'!$B$45:$B$166&amp;'Coverage Indicators - Section D'!$J$45:$J$166,0))&lt;&gt;0,INDEX('Coverage Indicators - Section D'!F$45:F$166,MATCH('Print View'!$A102&amp;'Print View'!$AG$77,'Coverage Indicators - Section D'!$B$45:$B$166&amp;'Coverage Indicators - Section D'!$J$45:$J$166,0)),""),"")</f>
        <v/>
      </c>
      <c r="AH102" s="261" t="str">
        <f t="array" ref="AH102">IFERROR(IF(INDEX('Coverage Indicators - Section D'!G$45:G$166,MATCH('Print View'!$A102&amp;'Print View'!$AG$77,'Coverage Indicators - Section D'!$B$45:$B$166&amp;'Coverage Indicators - Section D'!$J$45:$J$166,0))&lt;&gt;0,INDEX('Coverage Indicators - Section D'!G$45:G$166,MATCH('Print View'!$A102&amp;'Print View'!$AG$77,'Coverage Indicators - Section D'!$B$45:$B$166&amp;'Coverage Indicators - Section D'!$J$45:$J$166,0)),""),"")</f>
        <v/>
      </c>
      <c r="AI102" s="185" t="str">
        <f t="array" ref="AI102">IFERROR(IF(INDEX('Coverage Indicators - Section D'!H$45:H$166,MATCH('Print View'!$A102&amp;'Print View'!$AG$77,'Coverage Indicators - Section D'!$B$45:$B$166&amp;'Coverage Indicators - Section D'!$J$45:$J$166,0))&lt;&gt;0,INDEX('Coverage Indicators - Section D'!H$45:H$166,MATCH('Print View'!$A102&amp;'Print View'!$AG$77,'Coverage Indicators - Section D'!$B$45:$B$166&amp;'Coverage Indicators - Section D'!$J$45:$J$166,0)),""),"")</f>
        <v/>
      </c>
      <c r="AJ102" s="234" t="str">
        <f>IFERROR(IF(INDEX('Coverage Indicators - Section D'!W$10:W$41,MATCH('Print View'!$A102,'Coverage Indicators - Section D'!$A$10:$A$41,0))&lt;&gt;0,INDEX('Coverage Indicators - Section D'!W$10:W$41,MATCH('Print View'!$A102,'Coverage Indicators - Section D'!$A$10:$A$41,0)),""),"")</f>
        <v/>
      </c>
      <c r="AK102" s="292"/>
      <c r="AL102" s="292"/>
      <c r="AM102" s="292"/>
      <c r="AN102" s="292"/>
      <c r="AO102" s="292"/>
      <c r="AP102" s="292"/>
      <c r="AQ102" s="292"/>
      <c r="AR102" s="292"/>
    </row>
    <row r="103" spans="1:44" s="293" customFormat="1" ht="300" x14ac:dyDescent="0.2">
      <c r="A103" s="177">
        <v>24</v>
      </c>
      <c r="B103" s="203" t="str">
        <f>IFERROR(IF(INDEX('Coverage Indicators - Section D'!B$10:B$41,MATCH('Print View'!$A103,'Coverage Indicators - Section D'!$A$10:$A$41,0))&lt;&gt;0,INDEX('Coverage Indicators - Section D'!B$10:B$41,MATCH('Print View'!$A103,'Coverage Indicators - Section D'!$A$10:$A$41,0)),""),"")</f>
        <v>RSSH: Procurement and supply chain management systems</v>
      </c>
      <c r="C103" s="203" t="str">
        <f>IFERROR(IF(INDEX('Coverage Indicators - Section D'!C$10:C$41,MATCH('Print View'!$A103,'Coverage Indicators - Section D'!$A$10:$A$41,0))&lt;&gt;0,INDEX('Coverage Indicators - Section D'!C$10:C$41,MATCH('Print View'!$A103,'Coverage Indicators - Section D'!$A$10:$A$41,0)),""),"")</f>
        <v>PSM-2: Percentage of health facilities with essential medicines and life-saving commodities in stock</v>
      </c>
      <c r="D103" s="203" t="str">
        <f>IFERROR(IF(INDEX('Coverage Indicators - Section D'!D$10:D$41,MATCH('Print View'!$A103,'Coverage Indicators - Section D'!$A$10:$A$41,0))&lt;&gt;0,INDEX('Coverage Indicators - Section D'!D$10:D$41,MATCH('Print View'!$A103,'Coverage Indicators - Section D'!$A$10:$A$41,0)),""),"")</f>
        <v/>
      </c>
      <c r="E103" s="203">
        <f>IFERROR(IF(INDEX('Coverage Indicators - Section D'!E$10:E$41,MATCH('Print View'!$A103,'Coverage Indicators - Section D'!$A$10:$A$41,0))&lt;&gt;0,INDEX('Coverage Indicators - Section D'!E$10:E$41,MATCH('Print View'!$A103,'Coverage Indicators - Section D'!$A$10:$A$41,0)),""),"")</f>
        <v>139</v>
      </c>
      <c r="F103" s="203">
        <f>IFERROR(IF(INDEX('Coverage Indicators - Section D'!F$10:F$41,MATCH('Print View'!$A103,'Coverage Indicators - Section D'!$A$10:$A$41,0))&lt;&gt;0,INDEX('Coverage Indicators - Section D'!F$10:F$41,MATCH('Print View'!$A103,'Coverage Indicators - Section D'!$A$10:$A$41,0)),""),"")</f>
        <v>162</v>
      </c>
      <c r="G103" s="203">
        <f>IFERROR(IF(INDEX('Coverage Indicators - Section D'!G$10:G$41,MATCH('Print View'!$A103,'Coverage Indicators - Section D'!$A$10:$A$41,0))&lt;&gt;0,INDEX('Coverage Indicators - Section D'!G$10:G$41,MATCH('Print View'!$A103,'Coverage Indicators - Section D'!$A$10:$A$41,0)),""),"")</f>
        <v>85.802469135802468</v>
      </c>
      <c r="H103" s="203" t="str">
        <f>IFERROR(IF(INDEX('Coverage Indicators - Section D'!H$10:H$41,MATCH('Print View'!$A103,'Coverage Indicators - Section D'!$A$10:$A$41,0))&lt;&gt;0,INDEX('Coverage Indicators - Section D'!H$10:H$41,MATCH('Print View'!$A103,'Coverage Indicators - Section D'!$A$10:$A$41,0)),""),"")</f>
        <v>2016</v>
      </c>
      <c r="I103" s="203" t="str">
        <f>IFERROR(IF(INDEX('Coverage Indicators - Section D'!P$10:P$41,MATCH('Print View'!$A103,'Coverage Indicators - Section D'!$A$10:$A$41,0))&lt;&gt;0,INDEX('Coverage Indicators - Section D'!P$10:P$41,MATCH('Print View'!$A103,'Coverage Indicators - Section D'!$A$10:$A$41,0)),""),"")</f>
        <v>NTC data 2016</v>
      </c>
      <c r="J103" s="203" t="str">
        <f>IFERROR(IF(INDEX('Coverage Indicators - Section D'!Q$10:Q$41,MATCH('Print View'!$A103,'Coverage Indicators - Section D'!$A$10:$A$41,0))&lt;&gt;0,INDEX('Coverage Indicators - Section D'!Q$10:Q$41,MATCH('Print View'!$A103,'Coverage Indicators - Section D'!$A$10:$A$41,0)),""),"")</f>
        <v/>
      </c>
      <c r="K103" s="203" t="str">
        <f>IFERROR(IF(INDEX('Coverage Indicators - Section D'!R$10:R$41,MATCH('Print View'!$A103,'Coverage Indicators - Section D'!$A$10:$A$41,0))&lt;&gt;0,INDEX('Coverage Indicators - Section D'!R$10:R$41,MATCH('Print View'!$A103,'Coverage Indicators - Section D'!$A$10:$A$41,0)),""),"")</f>
        <v/>
      </c>
      <c r="L103" s="203" t="str">
        <f>IFERROR(IF(INDEX('Coverage Indicators - Section D'!S$10:S$41,MATCH('Print View'!$A103,'Coverage Indicators - Section D'!$A$10:$A$41,0))&lt;&gt;0,INDEX('Coverage Indicators - Section D'!S$10:S$41,MATCH('Print View'!$A103,'Coverage Indicators - Section D'!$A$10:$A$41,0)),""),"")</f>
        <v>Ministry of Health of the Lao People's Democratic Republic</v>
      </c>
      <c r="M103" s="203" t="str">
        <f>IFERROR(IF(INDEX('Coverage Indicators - Section D'!T$10:T$41,MATCH('Print View'!$A103,'Coverage Indicators - Section D'!$A$10:$A$41,0))&lt;&gt;0,INDEX('Coverage Indicators - Section D'!T$10:T$41,MATCH('Print View'!$A103,'Coverage Indicators - Section D'!$A$10:$A$41,0)),""),"")</f>
        <v>Lao (Peoples Democratic Republic)</v>
      </c>
      <c r="N103" s="203" t="str">
        <f>IFERROR(IF(INDEX('Coverage Indicators - Section D'!U$10:U$41,MATCH('Print View'!$A103,'Coverage Indicators - Section D'!$A$10:$A$41,0))&lt;&gt;0,INDEX('Coverage Indicators - Section D'!U$10:U$41,MATCH('Print View'!$A103,'Coverage Indicators - Section D'!$A$10:$A$41,0)),""),"")</f>
        <v>National</v>
      </c>
      <c r="O103" s="203" t="str">
        <f>IFERROR(IF(INDEX('Coverage Indicators - Section D'!V$10:V$41,MATCH('Print View'!$A103,'Coverage Indicators - Section D'!$A$10:$A$41,0))&lt;&gt;0,INDEX('Coverage Indicators - Section D'!V$10:V$41,MATCH('Print View'!$A103,'Coverage Indicators - Section D'!$A$10:$A$41,0)),""),"")</f>
        <v>N-Non-cumulative</v>
      </c>
      <c r="P103" s="240">
        <f t="array" ref="P103">IFERROR(IF(INDEX('Coverage Indicators - Section D'!E$45:E$166,MATCH('Print View'!$A103&amp;'Print View'!$Q$77,'Coverage Indicators - Section D'!$B$45:$B$166&amp;'Coverage Indicators - Section D'!$J$45:$J$166,0))&lt;&gt;0,INDEX('Coverage Indicators - Section D'!E$45:E$166,MATCH('Print View'!$A103&amp;'Print View'!$Q$77,'Coverage Indicators - Section D'!$B$45:$B$166&amp;'Coverage Indicators - Section D'!$J$45:$J$166,0)),""),"")</f>
        <v>162</v>
      </c>
      <c r="Q103" s="241">
        <f t="array" ref="Q103">IFERROR(IF(INDEX('Coverage Indicators - Section D'!F$45:F$166,MATCH('Print View'!$A103&amp;'Print View'!$Q$77,'Coverage Indicators - Section D'!$B$45:$B$166&amp;'Coverage Indicators - Section D'!$J$45:$J$166,0))&lt;&gt;0,INDEX('Coverage Indicators - Section D'!F$45:F$166,MATCH('Print View'!$A103&amp;'Print View'!$Q$77,'Coverage Indicators - Section D'!$B$45:$B$166&amp;'Coverage Indicators - Section D'!$J$45:$J$166,0)),""),"")</f>
        <v>162</v>
      </c>
      <c r="R103" s="254">
        <f t="array" ref="R103">IFERROR(IF(INDEX('Coverage Indicators - Section D'!G$45:G$166,MATCH('Print View'!$A103&amp;'Print View'!$Q$77,'Coverage Indicators - Section D'!$B$45:$B$166&amp;'Coverage Indicators - Section D'!$J$45:$J$166,0))&lt;&gt;0,INDEX('Coverage Indicators - Section D'!G$45:G$166,MATCH('Print View'!$A103&amp;'Print View'!$Q$77,'Coverage Indicators - Section D'!$B$45:$B$166&amp;'Coverage Indicators - Section D'!$J$45:$J$166,0)),""),"")</f>
        <v>100</v>
      </c>
      <c r="S103" s="231" t="str">
        <f t="array" ref="S103">IFERROR(IF(INDEX('Coverage Indicators - Section D'!H$45:H$166,MATCH('Print View'!$A103&amp;'Print View'!$Q$77,'Coverage Indicators - Section D'!$B$45:$B$166&amp;'Coverage Indicators - Section D'!$J$45:$J$166,0))&lt;&gt;0,INDEX('Coverage Indicators - Section D'!H$45:H$166,MATCH('Print View'!$A103&amp;'Print View'!$Q$77,'Coverage Indicators - Section D'!$B$45:$B$166&amp;'Coverage Indicators - Section D'!$J$45:$J$166,0)),""),"")</f>
        <v/>
      </c>
      <c r="T103" s="245">
        <f t="array" ref="T103">IFERROR(IF(INDEX('Coverage Indicators - Section D'!E$45:E$166,MATCH('Print View'!$A103&amp;'Print View'!$U$77,'Coverage Indicators - Section D'!$B$45:$B$166&amp;'Coverage Indicators - Section D'!$J$45:$J$166,0))&lt;&gt;0,INDEX('Coverage Indicators - Section D'!E$45:E$166,MATCH('Print View'!$A103&amp;'Print View'!$U$77,'Coverage Indicators - Section D'!$B$45:$B$166&amp;'Coverage Indicators - Section D'!$J$45:$J$166,0)),""),"")</f>
        <v>162</v>
      </c>
      <c r="U103" s="241">
        <f t="array" ref="U103">IFERROR(IF(INDEX('Coverage Indicators - Section D'!F$45:F$166,MATCH('Print View'!$A103&amp;'Print View'!$U$77,'Coverage Indicators - Section D'!$B$45:$B$166&amp;'Coverage Indicators - Section D'!$J$45:$J$166,0))&lt;&gt;0,INDEX('Coverage Indicators - Section D'!F$45:F$166,MATCH('Print View'!$A103&amp;'Print View'!$U$77,'Coverage Indicators - Section D'!$B$45:$B$166&amp;'Coverage Indicators - Section D'!$J$45:$J$166,0)),""),"")</f>
        <v>162</v>
      </c>
      <c r="V103" s="254">
        <f t="array" ref="V103">IFERROR(IF(INDEX('Coverage Indicators - Section D'!G$45:G$166,MATCH('Print View'!$A103&amp;'Print View'!$U$77,'Coverage Indicators - Section D'!$B$45:$B$166&amp;'Coverage Indicators - Section D'!$J$45:$J$166,0))&lt;&gt;0,INDEX('Coverage Indicators - Section D'!G$45:G$166,MATCH('Print View'!$A103&amp;'Print View'!$U$77,'Coverage Indicators - Section D'!$B$45:$B$166&amp;'Coverage Indicators - Section D'!$J$45:$J$166,0)),""),"")</f>
        <v>100</v>
      </c>
      <c r="W103" s="231" t="str">
        <f t="array" ref="W103">IFERROR(IF(INDEX('Coverage Indicators - Section D'!H$45:H$166,MATCH('Print View'!$A103&amp;'Print View'!$U$77,'Coverage Indicators - Section D'!$B$45:$B$166&amp;'Coverage Indicators - Section D'!$J$45:$J$166,0))&lt;&gt;0,INDEX('Coverage Indicators - Section D'!H$45:H$166,MATCH('Print View'!$A103&amp;'Print View'!$U$77,'Coverage Indicators - Section D'!$B$45:$B$166&amp;'Coverage Indicators - Section D'!$J$45:$J$166,0)),""),"")</f>
        <v/>
      </c>
      <c r="X103" s="247">
        <f t="array" ref="X103">IFERROR(IF(INDEX('Coverage Indicators - Section D'!E$45:E$166,MATCH('Print View'!$A103&amp;'Print View'!$Y$77,'Coverage Indicators - Section D'!$B$45:$B$166&amp;'Coverage Indicators - Section D'!$J$45:$J$166,0))&lt;&gt;0,INDEX('Coverage Indicators - Section D'!E$45:E$166,MATCH('Print View'!$A103&amp;'Print View'!$Y$77,'Coverage Indicators - Section D'!$B$45:$B$166&amp;'Coverage Indicators - Section D'!$J$45:$J$166,0)),""),"")</f>
        <v>162</v>
      </c>
      <c r="Y103" s="248">
        <f t="array" ref="Y103">IFERROR(IF(INDEX('Coverage Indicators - Section D'!F$45:F$166,MATCH('Print View'!$A103&amp;'Print View'!$Y$77,'Coverage Indicators - Section D'!$B$45:$B$166&amp;'Coverage Indicators - Section D'!$J$45:$J$166,0))&lt;&gt;0,INDEX('Coverage Indicators - Section D'!F$45:F$166,MATCH('Print View'!$A103&amp;'Print View'!$Y$77,'Coverage Indicators - Section D'!$B$45:$B$166&amp;'Coverage Indicators - Section D'!$J$45:$J$166,0)),""),"")</f>
        <v>162</v>
      </c>
      <c r="Z103" s="256">
        <f t="array" ref="Z103">IFERROR(IF(INDEX('Coverage Indicators - Section D'!G$45:G$166,MATCH('Print View'!$A103&amp;'Print View'!$Y$77,'Coverage Indicators - Section D'!$B$45:$B$166&amp;'Coverage Indicators - Section D'!$J$45:$J$166,0))&lt;&gt;0,INDEX('Coverage Indicators - Section D'!G$45:G$166,MATCH('Print View'!$A103&amp;'Print View'!$Y$77,'Coverage Indicators - Section D'!$B$45:$B$166&amp;'Coverage Indicators - Section D'!$J$45:$J$166,0)),""),"")</f>
        <v>100</v>
      </c>
      <c r="AA103" s="180" t="str">
        <f t="array" ref="AA103">IFERROR(IF(INDEX('Coverage Indicators - Section D'!H$45:H$166,MATCH('Print View'!$A103&amp;'Print View'!$Y$77,'Coverage Indicators - Section D'!$B$45:$B$166&amp;'Coverage Indicators - Section D'!$J$45:$J$166,0))&lt;&gt;0,INDEX('Coverage Indicators - Section D'!H$45:H$166,MATCH('Print View'!$A103&amp;'Print View'!$Y$77,'Coverage Indicators - Section D'!$B$45:$B$166&amp;'Coverage Indicators - Section D'!$J$45:$J$166,0)),""),"")</f>
        <v/>
      </c>
      <c r="AB103" s="247" t="str">
        <f t="array" ref="AB103">IFERROR(IF(INDEX('Coverage Indicators - Section D'!E$45:E$166,MATCH('Print View'!$A103&amp;'Print View'!$AC$77,'Coverage Indicators - Section D'!$B$45:$B$166&amp;'Coverage Indicators - Section D'!$J$45:$J$166,0))&lt;&gt;0,INDEX('Coverage Indicators - Section D'!E$45:E$166,MATCH('Print View'!$A103&amp;'Print View'!$AC$77,'Coverage Indicators - Section D'!$B$45:$B$166&amp;'Coverage Indicators - Section D'!$J$45:$J$166,0)),""),"")</f>
        <v/>
      </c>
      <c r="AC103" s="248" t="str">
        <f t="array" ref="AC103">IFERROR(IF(INDEX('Coverage Indicators - Section D'!F$45:F$166,MATCH('Print View'!$A103&amp;'Print View'!$AC$77,'Coverage Indicators - Section D'!$B$45:$B$166&amp;'Coverage Indicators - Section D'!$J$45:$J$166,0))&lt;&gt;0,INDEX('Coverage Indicators - Section D'!F$45:F$166,MATCH('Print View'!$A103&amp;'Print View'!$AC$77,'Coverage Indicators - Section D'!$B$45:$B$166&amp;'Coverage Indicators - Section D'!$J$45:$J$166,0)),""),"")</f>
        <v/>
      </c>
      <c r="AD103" s="256" t="str">
        <f t="array" ref="AD103">IFERROR(IF(INDEX('Coverage Indicators - Section D'!G$45:G$166,MATCH('Print View'!$A103&amp;'Print View'!$AC$77,'Coverage Indicators - Section D'!$B$45:$B$166&amp;'Coverage Indicators - Section D'!$J$45:$J$166,0))&lt;&gt;0,INDEX('Coverage Indicators - Section D'!G$45:G$166,MATCH('Print View'!$A103&amp;'Print View'!$AC$77,'Coverage Indicators - Section D'!$B$45:$B$166&amp;'Coverage Indicators - Section D'!$J$45:$J$166,0)),""),"")</f>
        <v/>
      </c>
      <c r="AE103" s="180" t="str">
        <f t="array" ref="AE103">IFERROR(IF(INDEX('Coverage Indicators - Section D'!H$45:H$166,MATCH('Print View'!$A103&amp;'Print View'!$AC$77,'Coverage Indicators - Section D'!$B$45:$B$166&amp;'Coverage Indicators - Section D'!$J$45:$J$166,0))&lt;&gt;0,INDEX('Coverage Indicators - Section D'!H$45:H$166,MATCH('Print View'!$A103&amp;'Print View'!$AC$77,'Coverage Indicators - Section D'!$B$45:$B$166&amp;'Coverage Indicators - Section D'!$J$45:$J$166,0)),""),"")</f>
        <v/>
      </c>
      <c r="AF103" s="247" t="str">
        <f t="array" ref="AF103">IFERROR(IF(INDEX('Coverage Indicators - Section D'!E$45:E$166,MATCH('Print View'!$A103&amp;'Print View'!$AG$77,'Coverage Indicators - Section D'!$B$45:$B$166&amp;'Coverage Indicators - Section D'!$J$45:$J$166,0))&lt;&gt;0,INDEX('Coverage Indicators - Section D'!E$45:E$166,MATCH('Print View'!$A103&amp;'Print View'!$AG$77,'Coverage Indicators - Section D'!$B$45:$B$166&amp;'Coverage Indicators - Section D'!$J$45:$J$166,0)),""),"")</f>
        <v/>
      </c>
      <c r="AG103" s="248" t="str">
        <f t="array" ref="AG103">IFERROR(IF(INDEX('Coverage Indicators - Section D'!F$45:F$166,MATCH('Print View'!$A103&amp;'Print View'!$AG$77,'Coverage Indicators - Section D'!$B$45:$B$166&amp;'Coverage Indicators - Section D'!$J$45:$J$166,0))&lt;&gt;0,INDEX('Coverage Indicators - Section D'!F$45:F$166,MATCH('Print View'!$A103&amp;'Print View'!$AG$77,'Coverage Indicators - Section D'!$B$45:$B$166&amp;'Coverage Indicators - Section D'!$J$45:$J$166,0)),""),"")</f>
        <v/>
      </c>
      <c r="AH103" s="260" t="str">
        <f t="array" ref="AH103">IFERROR(IF(INDEX('Coverage Indicators - Section D'!G$45:G$166,MATCH('Print View'!$A103&amp;'Print View'!$AG$77,'Coverage Indicators - Section D'!$B$45:$B$166&amp;'Coverage Indicators - Section D'!$J$45:$J$166,0))&lt;&gt;0,INDEX('Coverage Indicators - Section D'!G$45:G$166,MATCH('Print View'!$A103&amp;'Print View'!$AG$77,'Coverage Indicators - Section D'!$B$45:$B$166&amp;'Coverage Indicators - Section D'!$J$45:$J$166,0)),""),"")</f>
        <v/>
      </c>
      <c r="AI103" s="180" t="str">
        <f t="array" ref="AI103">IFERROR(IF(INDEX('Coverage Indicators - Section D'!H$45:H$166,MATCH('Print View'!$A103&amp;'Print View'!$AG$77,'Coverage Indicators - Section D'!$B$45:$B$166&amp;'Coverage Indicators - Section D'!$J$45:$J$166,0))&lt;&gt;0,INDEX('Coverage Indicators - Section D'!H$45:H$166,MATCH('Print View'!$A103&amp;'Print View'!$AG$77,'Coverage Indicators - Section D'!$B$45:$B$166&amp;'Coverage Indicators - Section D'!$J$45:$J$166,0)),""),"")</f>
        <v/>
      </c>
      <c r="AJ103" s="235" t="str">
        <f>IFERROR(IF(INDEX('Coverage Indicators - Section D'!W$10:W$41,MATCH('Print View'!$A103,'Coverage Indicators - Section D'!$A$10:$A$41,0))&lt;&gt;0,INDEX('Coverage Indicators - Section D'!W$10:W$41,MATCH('Print View'!$A103,'Coverage Indicators - Section D'!$A$10:$A$41,0)),""),"")</f>
        <v/>
      </c>
      <c r="AK103" s="292"/>
      <c r="AL103" s="292"/>
      <c r="AM103" s="292"/>
      <c r="AN103" s="292"/>
      <c r="AO103" s="292"/>
      <c r="AP103" s="292"/>
      <c r="AQ103" s="292"/>
      <c r="AR103" s="292"/>
    </row>
    <row r="104" spans="1:44" s="293" customFormat="1" ht="30" x14ac:dyDescent="0.2">
      <c r="A104" s="212">
        <v>25</v>
      </c>
      <c r="B104" s="202" t="str">
        <f>IFERROR(IF(INDEX('Coverage Indicators - Section D'!B$10:B$41,MATCH('Print View'!$A104,'Coverage Indicators - Section D'!$A$10:$A$41,0))&lt;&gt;0,INDEX('Coverage Indicators - Section D'!B$10:B$41,MATCH('Print View'!$A104,'Coverage Indicators - Section D'!$A$10:$A$41,0)),""),"")</f>
        <v/>
      </c>
      <c r="C104" s="202" t="str">
        <f>IFERROR(IF(INDEX('Coverage Indicators - Section D'!C$10:C$41,MATCH('Print View'!$A104,'Coverage Indicators - Section D'!$A$10:$A$41,0))&lt;&gt;0,INDEX('Coverage Indicators - Section D'!C$10:C$41,MATCH('Print View'!$A104,'Coverage Indicators - Section D'!$A$10:$A$41,0)),""),"")</f>
        <v/>
      </c>
      <c r="D104" s="202" t="str">
        <f>IFERROR(IF(INDEX('Coverage Indicators - Section D'!D$10:D$41,MATCH('Print View'!$A104,'Coverage Indicators - Section D'!$A$10:$A$41,0))&lt;&gt;0,INDEX('Coverage Indicators - Section D'!D$10:D$41,MATCH('Print View'!$A104,'Coverage Indicators - Section D'!$A$10:$A$41,0)),""),"")</f>
        <v/>
      </c>
      <c r="E104" s="202" t="str">
        <f>IFERROR(IF(INDEX('Coverage Indicators - Section D'!E$10:E$41,MATCH('Print View'!$A104,'Coverage Indicators - Section D'!$A$10:$A$41,0))&lt;&gt;0,INDEX('Coverage Indicators - Section D'!E$10:E$41,MATCH('Print View'!$A104,'Coverage Indicators - Section D'!$A$10:$A$41,0)),""),"")</f>
        <v/>
      </c>
      <c r="F104" s="202" t="str">
        <f>IFERROR(IF(INDEX('Coverage Indicators - Section D'!F$10:F$41,MATCH('Print View'!$A104,'Coverage Indicators - Section D'!$A$10:$A$41,0))&lt;&gt;0,INDEX('Coverage Indicators - Section D'!F$10:F$41,MATCH('Print View'!$A104,'Coverage Indicators - Section D'!$A$10:$A$41,0)),""),"")</f>
        <v/>
      </c>
      <c r="G104" s="202" t="str">
        <f>IFERROR(IF(INDEX('Coverage Indicators - Section D'!G$10:G$41,MATCH('Print View'!$A104,'Coverage Indicators - Section D'!$A$10:$A$41,0))&lt;&gt;0,INDEX('Coverage Indicators - Section D'!G$10:G$41,MATCH('Print View'!$A104,'Coverage Indicators - Section D'!$A$10:$A$41,0)),""),"")</f>
        <v/>
      </c>
      <c r="H104" s="202" t="str">
        <f>IFERROR(IF(INDEX('Coverage Indicators - Section D'!H$10:H$41,MATCH('Print View'!$A104,'Coverage Indicators - Section D'!$A$10:$A$41,0))&lt;&gt;0,INDEX('Coverage Indicators - Section D'!H$10:H$41,MATCH('Print View'!$A104,'Coverage Indicators - Section D'!$A$10:$A$41,0)),""),"")</f>
        <v/>
      </c>
      <c r="I104" s="202" t="str">
        <f>IFERROR(IF(INDEX('Coverage Indicators - Section D'!P$10:P$41,MATCH('Print View'!$A104,'Coverage Indicators - Section D'!$A$10:$A$41,0))&lt;&gt;0,INDEX('Coverage Indicators - Section D'!P$10:P$41,MATCH('Print View'!$A104,'Coverage Indicators - Section D'!$A$10:$A$41,0)),""),"")</f>
        <v/>
      </c>
      <c r="J104" s="202" t="str">
        <f>IFERROR(IF(INDEX('Coverage Indicators - Section D'!Q$10:Q$41,MATCH('Print View'!$A104,'Coverage Indicators - Section D'!$A$10:$A$41,0))&lt;&gt;0,INDEX('Coverage Indicators - Section D'!Q$10:Q$41,MATCH('Print View'!$A104,'Coverage Indicators - Section D'!$A$10:$A$41,0)),""),"")</f>
        <v/>
      </c>
      <c r="K104" s="202" t="str">
        <f>IFERROR(IF(INDEX('Coverage Indicators - Section D'!R$10:R$41,MATCH('Print View'!$A104,'Coverage Indicators - Section D'!$A$10:$A$41,0))&lt;&gt;0,INDEX('Coverage Indicators - Section D'!R$10:R$41,MATCH('Print View'!$A104,'Coverage Indicators - Section D'!$A$10:$A$41,0)),""),"")</f>
        <v/>
      </c>
      <c r="L104" s="202" t="str">
        <f>IFERROR(IF(INDEX('Coverage Indicators - Section D'!S$10:S$41,MATCH('Print View'!$A104,'Coverage Indicators - Section D'!$A$10:$A$41,0))&lt;&gt;0,INDEX('Coverage Indicators - Section D'!S$10:S$41,MATCH('Print View'!$A104,'Coverage Indicators - Section D'!$A$10:$A$41,0)),""),"")</f>
        <v/>
      </c>
      <c r="M104" s="202" t="str">
        <f>IFERROR(IF(INDEX('Coverage Indicators - Section D'!T$10:T$41,MATCH('Print View'!$A104,'Coverage Indicators - Section D'!$A$10:$A$41,0))&lt;&gt;0,INDEX('Coverage Indicators - Section D'!T$10:T$41,MATCH('Print View'!$A104,'Coverage Indicators - Section D'!$A$10:$A$41,0)),""),"")</f>
        <v/>
      </c>
      <c r="N104" s="202" t="str">
        <f>IFERROR(IF(INDEX('Coverage Indicators - Section D'!U$10:U$41,MATCH('Print View'!$A104,'Coverage Indicators - Section D'!$A$10:$A$41,0))&lt;&gt;0,INDEX('Coverage Indicators - Section D'!U$10:U$41,MATCH('Print View'!$A104,'Coverage Indicators - Section D'!$A$10:$A$41,0)),""),"")</f>
        <v/>
      </c>
      <c r="O104" s="202" t="str">
        <f>IFERROR(IF(INDEX('Coverage Indicators - Section D'!V$10:V$41,MATCH('Print View'!$A104,'Coverage Indicators - Section D'!$A$10:$A$41,0))&lt;&gt;0,INDEX('Coverage Indicators - Section D'!V$10:V$41,MATCH('Print View'!$A104,'Coverage Indicators - Section D'!$A$10:$A$41,0)),""),"")</f>
        <v/>
      </c>
      <c r="P104" s="238" t="str">
        <f t="array" ref="P104">IFERROR(IF(INDEX('Coverage Indicators - Section D'!E$45:E$166,MATCH('Print View'!$A104&amp;'Print View'!$Q$77,'Coverage Indicators - Section D'!$B$45:$B$166&amp;'Coverage Indicators - Section D'!$J$45:$J$166,0))&lt;&gt;0,INDEX('Coverage Indicators - Section D'!E$45:E$166,MATCH('Print View'!$A104&amp;'Print View'!$Q$77,'Coverage Indicators - Section D'!$B$45:$B$166&amp;'Coverage Indicators - Section D'!$J$45:$J$166,0)),""),"")</f>
        <v/>
      </c>
      <c r="Q104" s="239" t="str">
        <f t="array" ref="Q104">IFERROR(IF(INDEX('Coverage Indicators - Section D'!F$45:F$166,MATCH('Print View'!$A104&amp;'Print View'!$Q$77,'Coverage Indicators - Section D'!$B$45:$B$166&amp;'Coverage Indicators - Section D'!$J$45:$J$166,0))&lt;&gt;0,INDEX('Coverage Indicators - Section D'!F$45:F$166,MATCH('Print View'!$A104&amp;'Print View'!$Q$77,'Coverage Indicators - Section D'!$B$45:$B$166&amp;'Coverage Indicators - Section D'!$J$45:$J$166,0)),""),"")</f>
        <v/>
      </c>
      <c r="R104" s="253" t="str">
        <f t="array" ref="R104">IFERROR(IF(INDEX('Coverage Indicators - Section D'!G$45:G$166,MATCH('Print View'!$A104&amp;'Print View'!$Q$77,'Coverage Indicators - Section D'!$B$45:$B$166&amp;'Coverage Indicators - Section D'!$J$45:$J$166,0))&lt;&gt;0,INDEX('Coverage Indicators - Section D'!G$45:G$166,MATCH('Print View'!$A104&amp;'Print View'!$Q$77,'Coverage Indicators - Section D'!$B$45:$B$166&amp;'Coverage Indicators - Section D'!$J$45:$J$166,0)),""),"")</f>
        <v/>
      </c>
      <c r="S104" s="174" t="str">
        <f t="array" ref="S104">IFERROR(IF(INDEX('Coverage Indicators - Section D'!H$45:H$166,MATCH('Print View'!$A104&amp;'Print View'!$Q$77,'Coverage Indicators - Section D'!$B$45:$B$166&amp;'Coverage Indicators - Section D'!$J$45:$J$166,0))&lt;&gt;0,INDEX('Coverage Indicators - Section D'!H$45:H$166,MATCH('Print View'!$A104&amp;'Print View'!$Q$77,'Coverage Indicators - Section D'!$B$45:$B$166&amp;'Coverage Indicators - Section D'!$J$45:$J$166,0)),""),"")</f>
        <v/>
      </c>
      <c r="T104" s="244" t="str">
        <f t="array" ref="T104">IFERROR(IF(INDEX('Coverage Indicators - Section D'!E$45:E$166,MATCH('Print View'!$A104&amp;'Print View'!$U$77,'Coverage Indicators - Section D'!$B$45:$B$166&amp;'Coverage Indicators - Section D'!$J$45:$J$166,0))&lt;&gt;0,INDEX('Coverage Indicators - Section D'!E$45:E$166,MATCH('Print View'!$A104&amp;'Print View'!$U$77,'Coverage Indicators - Section D'!$B$45:$B$166&amp;'Coverage Indicators - Section D'!$J$45:$J$166,0)),""),"")</f>
        <v/>
      </c>
      <c r="U104" s="239" t="str">
        <f t="array" ref="U104">IFERROR(IF(INDEX('Coverage Indicators - Section D'!F$45:F$166,MATCH('Print View'!$A104&amp;'Print View'!$U$77,'Coverage Indicators - Section D'!$B$45:$B$166&amp;'Coverage Indicators - Section D'!$J$45:$J$166,0))&lt;&gt;0,INDEX('Coverage Indicators - Section D'!F$45:F$166,MATCH('Print View'!$A104&amp;'Print View'!$U$77,'Coverage Indicators - Section D'!$B$45:$B$166&amp;'Coverage Indicators - Section D'!$J$45:$J$166,0)),""),"")</f>
        <v/>
      </c>
      <c r="V104" s="253" t="str">
        <f t="array" ref="V104">IFERROR(IF(INDEX('Coverage Indicators - Section D'!G$45:G$166,MATCH('Print View'!$A104&amp;'Print View'!$U$77,'Coverage Indicators - Section D'!$B$45:$B$166&amp;'Coverage Indicators - Section D'!$J$45:$J$166,0))&lt;&gt;0,INDEX('Coverage Indicators - Section D'!G$45:G$166,MATCH('Print View'!$A104&amp;'Print View'!$U$77,'Coverage Indicators - Section D'!$B$45:$B$166&amp;'Coverage Indicators - Section D'!$J$45:$J$166,0)),""),"")</f>
        <v/>
      </c>
      <c r="W104" s="174" t="str">
        <f t="array" ref="W104">IFERROR(IF(INDEX('Coverage Indicators - Section D'!H$45:H$166,MATCH('Print View'!$A104&amp;'Print View'!$U$77,'Coverage Indicators - Section D'!$B$45:$B$166&amp;'Coverage Indicators - Section D'!$J$45:$J$166,0))&lt;&gt;0,INDEX('Coverage Indicators - Section D'!H$45:H$166,MATCH('Print View'!$A104&amp;'Print View'!$U$77,'Coverage Indicators - Section D'!$B$45:$B$166&amp;'Coverage Indicators - Section D'!$J$45:$J$166,0)),""),"")</f>
        <v/>
      </c>
      <c r="X104" s="249" t="str">
        <f t="array" ref="X104">IFERROR(IF(INDEX('Coverage Indicators - Section D'!E$45:E$166,MATCH('Print View'!$A104&amp;'Print View'!$Y$77,'Coverage Indicators - Section D'!$B$45:$B$166&amp;'Coverage Indicators - Section D'!$J$45:$J$166,0))&lt;&gt;0,INDEX('Coverage Indicators - Section D'!E$45:E$166,MATCH('Print View'!$A104&amp;'Print View'!$Y$77,'Coverage Indicators - Section D'!$B$45:$B$166&amp;'Coverage Indicators - Section D'!$J$45:$J$166,0)),""),"")</f>
        <v/>
      </c>
      <c r="Y104" s="250" t="str">
        <f t="array" ref="Y104">IFERROR(IF(INDEX('Coverage Indicators - Section D'!F$45:F$166,MATCH('Print View'!$A104&amp;'Print View'!$Y$77,'Coverage Indicators - Section D'!$B$45:$B$166&amp;'Coverage Indicators - Section D'!$J$45:$J$166,0))&lt;&gt;0,INDEX('Coverage Indicators - Section D'!F$45:F$166,MATCH('Print View'!$A104&amp;'Print View'!$Y$77,'Coverage Indicators - Section D'!$B$45:$B$166&amp;'Coverage Indicators - Section D'!$J$45:$J$166,0)),""),"")</f>
        <v/>
      </c>
      <c r="Z104" s="257" t="str">
        <f t="array" ref="Z104">IFERROR(IF(INDEX('Coverage Indicators - Section D'!G$45:G$166,MATCH('Print View'!$A104&amp;'Print View'!$Y$77,'Coverage Indicators - Section D'!$B$45:$B$166&amp;'Coverage Indicators - Section D'!$J$45:$J$166,0))&lt;&gt;0,INDEX('Coverage Indicators - Section D'!G$45:G$166,MATCH('Print View'!$A104&amp;'Print View'!$Y$77,'Coverage Indicators - Section D'!$B$45:$B$166&amp;'Coverage Indicators - Section D'!$J$45:$J$166,0)),""),"")</f>
        <v/>
      </c>
      <c r="AA104" s="185" t="str">
        <f t="array" ref="AA104">IFERROR(IF(INDEX('Coverage Indicators - Section D'!H$45:H$166,MATCH('Print View'!$A104&amp;'Print View'!$Y$77,'Coverage Indicators - Section D'!$B$45:$B$166&amp;'Coverage Indicators - Section D'!$J$45:$J$166,0))&lt;&gt;0,INDEX('Coverage Indicators - Section D'!H$45:H$166,MATCH('Print View'!$A104&amp;'Print View'!$Y$77,'Coverage Indicators - Section D'!$B$45:$B$166&amp;'Coverage Indicators - Section D'!$J$45:$J$166,0)),""),"")</f>
        <v/>
      </c>
      <c r="AB104" s="249" t="str">
        <f t="array" ref="AB104">IFERROR(IF(INDEX('Coverage Indicators - Section D'!E$45:E$166,MATCH('Print View'!$A104&amp;'Print View'!$AC$77,'Coverage Indicators - Section D'!$B$45:$B$166&amp;'Coverage Indicators - Section D'!$J$45:$J$166,0))&lt;&gt;0,INDEX('Coverage Indicators - Section D'!E$45:E$166,MATCH('Print View'!$A104&amp;'Print View'!$AC$77,'Coverage Indicators - Section D'!$B$45:$B$166&amp;'Coverage Indicators - Section D'!$J$45:$J$166,0)),""),"")</f>
        <v/>
      </c>
      <c r="AC104" s="250" t="str">
        <f t="array" ref="AC104">IFERROR(IF(INDEX('Coverage Indicators - Section D'!F$45:F$166,MATCH('Print View'!$A104&amp;'Print View'!$AC$77,'Coverage Indicators - Section D'!$B$45:$B$166&amp;'Coverage Indicators - Section D'!$J$45:$J$166,0))&lt;&gt;0,INDEX('Coverage Indicators - Section D'!F$45:F$166,MATCH('Print View'!$A104&amp;'Print View'!$AC$77,'Coverage Indicators - Section D'!$B$45:$B$166&amp;'Coverage Indicators - Section D'!$J$45:$J$166,0)),""),"")</f>
        <v/>
      </c>
      <c r="AD104" s="257" t="str">
        <f t="array" ref="AD104">IFERROR(IF(INDEX('Coverage Indicators - Section D'!G$45:G$166,MATCH('Print View'!$A104&amp;'Print View'!$AC$77,'Coverage Indicators - Section D'!$B$45:$B$166&amp;'Coverage Indicators - Section D'!$J$45:$J$166,0))&lt;&gt;0,INDEX('Coverage Indicators - Section D'!G$45:G$166,MATCH('Print View'!$A104&amp;'Print View'!$AC$77,'Coverage Indicators - Section D'!$B$45:$B$166&amp;'Coverage Indicators - Section D'!$J$45:$J$166,0)),""),"")</f>
        <v/>
      </c>
      <c r="AE104" s="185" t="str">
        <f t="array" ref="AE104">IFERROR(IF(INDEX('Coverage Indicators - Section D'!H$45:H$166,MATCH('Print View'!$A104&amp;'Print View'!$AC$77,'Coverage Indicators - Section D'!$B$45:$B$166&amp;'Coverage Indicators - Section D'!$J$45:$J$166,0))&lt;&gt;0,INDEX('Coverage Indicators - Section D'!H$45:H$166,MATCH('Print View'!$A104&amp;'Print View'!$AC$77,'Coverage Indicators - Section D'!$B$45:$B$166&amp;'Coverage Indicators - Section D'!$J$45:$J$166,0)),""),"")</f>
        <v/>
      </c>
      <c r="AF104" s="249" t="str">
        <f t="array" ref="AF104">IFERROR(IF(INDEX('Coverage Indicators - Section D'!E$45:E$166,MATCH('Print View'!$A104&amp;'Print View'!$AG$77,'Coverage Indicators - Section D'!$B$45:$B$166&amp;'Coverage Indicators - Section D'!$J$45:$J$166,0))&lt;&gt;0,INDEX('Coverage Indicators - Section D'!E$45:E$166,MATCH('Print View'!$A104&amp;'Print View'!$AG$77,'Coverage Indicators - Section D'!$B$45:$B$166&amp;'Coverage Indicators - Section D'!$J$45:$J$166,0)),""),"")</f>
        <v/>
      </c>
      <c r="AG104" s="250" t="str">
        <f t="array" ref="AG104">IFERROR(IF(INDEX('Coverage Indicators - Section D'!F$45:F$166,MATCH('Print View'!$A104&amp;'Print View'!$AG$77,'Coverage Indicators - Section D'!$B$45:$B$166&amp;'Coverage Indicators - Section D'!$J$45:$J$166,0))&lt;&gt;0,INDEX('Coverage Indicators - Section D'!F$45:F$166,MATCH('Print View'!$A104&amp;'Print View'!$AG$77,'Coverage Indicators - Section D'!$B$45:$B$166&amp;'Coverage Indicators - Section D'!$J$45:$J$166,0)),""),"")</f>
        <v/>
      </c>
      <c r="AH104" s="261" t="str">
        <f t="array" ref="AH104">IFERROR(IF(INDEX('Coverage Indicators - Section D'!G$45:G$166,MATCH('Print View'!$A104&amp;'Print View'!$AG$77,'Coverage Indicators - Section D'!$B$45:$B$166&amp;'Coverage Indicators - Section D'!$J$45:$J$166,0))&lt;&gt;0,INDEX('Coverage Indicators - Section D'!G$45:G$166,MATCH('Print View'!$A104&amp;'Print View'!$AG$77,'Coverage Indicators - Section D'!$B$45:$B$166&amp;'Coverage Indicators - Section D'!$J$45:$J$166,0)),""),"")</f>
        <v/>
      </c>
      <c r="AI104" s="185" t="str">
        <f t="array" ref="AI104">IFERROR(IF(INDEX('Coverage Indicators - Section D'!H$45:H$166,MATCH('Print View'!$A104&amp;'Print View'!$AG$77,'Coverage Indicators - Section D'!$B$45:$B$166&amp;'Coverage Indicators - Section D'!$J$45:$J$166,0))&lt;&gt;0,INDEX('Coverage Indicators - Section D'!H$45:H$166,MATCH('Print View'!$A104&amp;'Print View'!$AG$77,'Coverage Indicators - Section D'!$B$45:$B$166&amp;'Coverage Indicators - Section D'!$J$45:$J$166,0)),""),"")</f>
        <v/>
      </c>
      <c r="AJ104" s="234" t="str">
        <f>IFERROR(IF(INDEX('Coverage Indicators - Section D'!W$10:W$41,MATCH('Print View'!$A104,'Coverage Indicators - Section D'!$A$10:$A$41,0))&lt;&gt;0,INDEX('Coverage Indicators - Section D'!W$10:W$41,MATCH('Print View'!$A104,'Coverage Indicators - Section D'!$A$10:$A$41,0)),""),"")</f>
        <v/>
      </c>
      <c r="AK104" s="292"/>
      <c r="AL104" s="292"/>
      <c r="AM104" s="292"/>
      <c r="AN104" s="292"/>
      <c r="AO104" s="292"/>
      <c r="AP104" s="292"/>
      <c r="AQ104" s="292"/>
      <c r="AR104" s="292"/>
    </row>
    <row r="105" spans="1:44" s="293" customFormat="1" ht="30" x14ac:dyDescent="0.2">
      <c r="A105" s="177">
        <v>26</v>
      </c>
      <c r="B105" s="203" t="str">
        <f>IFERROR(IF(INDEX('Coverage Indicators - Section D'!B$10:B$41,MATCH('Print View'!$A105,'Coverage Indicators - Section D'!$A$10:$A$41,0))&lt;&gt;0,INDEX('Coverage Indicators - Section D'!B$10:B$41,MATCH('Print View'!$A105,'Coverage Indicators - Section D'!$A$10:$A$41,0)),""),"")</f>
        <v/>
      </c>
      <c r="C105" s="203" t="str">
        <f>IFERROR(IF(INDEX('Coverage Indicators - Section D'!C$10:C$41,MATCH('Print View'!$A105,'Coverage Indicators - Section D'!$A$10:$A$41,0))&lt;&gt;0,INDEX('Coverage Indicators - Section D'!C$10:C$41,MATCH('Print View'!$A105,'Coverage Indicators - Section D'!$A$10:$A$41,0)),""),"")</f>
        <v/>
      </c>
      <c r="D105" s="203" t="str">
        <f>IFERROR(IF(INDEX('Coverage Indicators - Section D'!D$10:D$41,MATCH('Print View'!$A105,'Coverage Indicators - Section D'!$A$10:$A$41,0))&lt;&gt;0,INDEX('Coverage Indicators - Section D'!D$10:D$41,MATCH('Print View'!$A105,'Coverage Indicators - Section D'!$A$10:$A$41,0)),""),"")</f>
        <v/>
      </c>
      <c r="E105" s="203" t="str">
        <f>IFERROR(IF(INDEX('Coverage Indicators - Section D'!E$10:E$41,MATCH('Print View'!$A105,'Coverage Indicators - Section D'!$A$10:$A$41,0))&lt;&gt;0,INDEX('Coverage Indicators - Section D'!E$10:E$41,MATCH('Print View'!$A105,'Coverage Indicators - Section D'!$A$10:$A$41,0)),""),"")</f>
        <v/>
      </c>
      <c r="F105" s="203" t="str">
        <f>IFERROR(IF(INDEX('Coverage Indicators - Section D'!F$10:F$41,MATCH('Print View'!$A105,'Coverage Indicators - Section D'!$A$10:$A$41,0))&lt;&gt;0,INDEX('Coverage Indicators - Section D'!F$10:F$41,MATCH('Print View'!$A105,'Coverage Indicators - Section D'!$A$10:$A$41,0)),""),"")</f>
        <v/>
      </c>
      <c r="G105" s="203" t="str">
        <f>IFERROR(IF(INDEX('Coverage Indicators - Section D'!G$10:G$41,MATCH('Print View'!$A105,'Coverage Indicators - Section D'!$A$10:$A$41,0))&lt;&gt;0,INDEX('Coverage Indicators - Section D'!G$10:G$41,MATCH('Print View'!$A105,'Coverage Indicators - Section D'!$A$10:$A$41,0)),""),"")</f>
        <v/>
      </c>
      <c r="H105" s="203" t="str">
        <f>IFERROR(IF(INDEX('Coverage Indicators - Section D'!H$10:H$41,MATCH('Print View'!$A105,'Coverage Indicators - Section D'!$A$10:$A$41,0))&lt;&gt;0,INDEX('Coverage Indicators - Section D'!H$10:H$41,MATCH('Print View'!$A105,'Coverage Indicators - Section D'!$A$10:$A$41,0)),""),"")</f>
        <v/>
      </c>
      <c r="I105" s="203" t="str">
        <f>IFERROR(IF(INDEX('Coverage Indicators - Section D'!P$10:P$41,MATCH('Print View'!$A105,'Coverage Indicators - Section D'!$A$10:$A$41,0))&lt;&gt;0,INDEX('Coverage Indicators - Section D'!P$10:P$41,MATCH('Print View'!$A105,'Coverage Indicators - Section D'!$A$10:$A$41,0)),""),"")</f>
        <v/>
      </c>
      <c r="J105" s="203" t="str">
        <f>IFERROR(IF(INDEX('Coverage Indicators - Section D'!Q$10:Q$41,MATCH('Print View'!$A105,'Coverage Indicators - Section D'!$A$10:$A$41,0))&lt;&gt;0,INDEX('Coverage Indicators - Section D'!Q$10:Q$41,MATCH('Print View'!$A105,'Coverage Indicators - Section D'!$A$10:$A$41,0)),""),"")</f>
        <v/>
      </c>
      <c r="K105" s="203" t="str">
        <f>IFERROR(IF(INDEX('Coverage Indicators - Section D'!R$10:R$41,MATCH('Print View'!$A105,'Coverage Indicators - Section D'!$A$10:$A$41,0))&lt;&gt;0,INDEX('Coverage Indicators - Section D'!R$10:R$41,MATCH('Print View'!$A105,'Coverage Indicators - Section D'!$A$10:$A$41,0)),""),"")</f>
        <v/>
      </c>
      <c r="L105" s="203" t="str">
        <f>IFERROR(IF(INDEX('Coverage Indicators - Section D'!S$10:S$41,MATCH('Print View'!$A105,'Coverage Indicators - Section D'!$A$10:$A$41,0))&lt;&gt;0,INDEX('Coverage Indicators - Section D'!S$10:S$41,MATCH('Print View'!$A105,'Coverage Indicators - Section D'!$A$10:$A$41,0)),""),"")</f>
        <v/>
      </c>
      <c r="M105" s="203" t="str">
        <f>IFERROR(IF(INDEX('Coverage Indicators - Section D'!T$10:T$41,MATCH('Print View'!$A105,'Coverage Indicators - Section D'!$A$10:$A$41,0))&lt;&gt;0,INDEX('Coverage Indicators - Section D'!T$10:T$41,MATCH('Print View'!$A105,'Coverage Indicators - Section D'!$A$10:$A$41,0)),""),"")</f>
        <v/>
      </c>
      <c r="N105" s="203" t="str">
        <f>IFERROR(IF(INDEX('Coverage Indicators - Section D'!U$10:U$41,MATCH('Print View'!$A105,'Coverage Indicators - Section D'!$A$10:$A$41,0))&lt;&gt;0,INDEX('Coverage Indicators - Section D'!U$10:U$41,MATCH('Print View'!$A105,'Coverage Indicators - Section D'!$A$10:$A$41,0)),""),"")</f>
        <v/>
      </c>
      <c r="O105" s="203" t="str">
        <f>IFERROR(IF(INDEX('Coverage Indicators - Section D'!V$10:V$41,MATCH('Print View'!$A105,'Coverage Indicators - Section D'!$A$10:$A$41,0))&lt;&gt;0,INDEX('Coverage Indicators - Section D'!V$10:V$41,MATCH('Print View'!$A105,'Coverage Indicators - Section D'!$A$10:$A$41,0)),""),"")</f>
        <v/>
      </c>
      <c r="P105" s="240" t="str">
        <f t="array" ref="P105">IFERROR(IF(INDEX('Coverage Indicators - Section D'!E$45:E$166,MATCH('Print View'!$A105&amp;'Print View'!$Q$77,'Coverage Indicators - Section D'!$B$45:$B$166&amp;'Coverage Indicators - Section D'!$J$45:$J$166,0))&lt;&gt;0,INDEX('Coverage Indicators - Section D'!E$45:E$166,MATCH('Print View'!$A105&amp;'Print View'!$Q$77,'Coverage Indicators - Section D'!$B$45:$B$166&amp;'Coverage Indicators - Section D'!$J$45:$J$166,0)),""),"")</f>
        <v/>
      </c>
      <c r="Q105" s="241" t="str">
        <f t="array" ref="Q105">IFERROR(IF(INDEX('Coverage Indicators - Section D'!F$45:F$166,MATCH('Print View'!$A105&amp;'Print View'!$Q$77,'Coverage Indicators - Section D'!$B$45:$B$166&amp;'Coverage Indicators - Section D'!$J$45:$J$166,0))&lt;&gt;0,INDEX('Coverage Indicators - Section D'!F$45:F$166,MATCH('Print View'!$A105&amp;'Print View'!$Q$77,'Coverage Indicators - Section D'!$B$45:$B$166&amp;'Coverage Indicators - Section D'!$J$45:$J$166,0)),""),"")</f>
        <v/>
      </c>
      <c r="R105" s="254" t="str">
        <f t="array" ref="R105">IFERROR(IF(INDEX('Coverage Indicators - Section D'!G$45:G$166,MATCH('Print View'!$A105&amp;'Print View'!$Q$77,'Coverage Indicators - Section D'!$B$45:$B$166&amp;'Coverage Indicators - Section D'!$J$45:$J$166,0))&lt;&gt;0,INDEX('Coverage Indicators - Section D'!G$45:G$166,MATCH('Print View'!$A105&amp;'Print View'!$Q$77,'Coverage Indicators - Section D'!$B$45:$B$166&amp;'Coverage Indicators - Section D'!$J$45:$J$166,0)),""),"")</f>
        <v/>
      </c>
      <c r="S105" s="231" t="str">
        <f t="array" ref="S105">IFERROR(IF(INDEX('Coverage Indicators - Section D'!H$45:H$166,MATCH('Print View'!$A105&amp;'Print View'!$Q$77,'Coverage Indicators - Section D'!$B$45:$B$166&amp;'Coverage Indicators - Section D'!$J$45:$J$166,0))&lt;&gt;0,INDEX('Coverage Indicators - Section D'!H$45:H$166,MATCH('Print View'!$A105&amp;'Print View'!$Q$77,'Coverage Indicators - Section D'!$B$45:$B$166&amp;'Coverage Indicators - Section D'!$J$45:$J$166,0)),""),"")</f>
        <v/>
      </c>
      <c r="T105" s="245" t="str">
        <f t="array" ref="T105">IFERROR(IF(INDEX('Coverage Indicators - Section D'!E$45:E$166,MATCH('Print View'!$A105&amp;'Print View'!$U$77,'Coverage Indicators - Section D'!$B$45:$B$166&amp;'Coverage Indicators - Section D'!$J$45:$J$166,0))&lt;&gt;0,INDEX('Coverage Indicators - Section D'!E$45:E$166,MATCH('Print View'!$A105&amp;'Print View'!$U$77,'Coverage Indicators - Section D'!$B$45:$B$166&amp;'Coverage Indicators - Section D'!$J$45:$J$166,0)),""),"")</f>
        <v/>
      </c>
      <c r="U105" s="241" t="str">
        <f t="array" ref="U105">IFERROR(IF(INDEX('Coverage Indicators - Section D'!F$45:F$166,MATCH('Print View'!$A105&amp;'Print View'!$U$77,'Coverage Indicators - Section D'!$B$45:$B$166&amp;'Coverage Indicators - Section D'!$J$45:$J$166,0))&lt;&gt;0,INDEX('Coverage Indicators - Section D'!F$45:F$166,MATCH('Print View'!$A105&amp;'Print View'!$U$77,'Coverage Indicators - Section D'!$B$45:$B$166&amp;'Coverage Indicators - Section D'!$J$45:$J$166,0)),""),"")</f>
        <v/>
      </c>
      <c r="V105" s="254" t="str">
        <f t="array" ref="V105">IFERROR(IF(INDEX('Coverage Indicators - Section D'!G$45:G$166,MATCH('Print View'!$A105&amp;'Print View'!$U$77,'Coverage Indicators - Section D'!$B$45:$B$166&amp;'Coverage Indicators - Section D'!$J$45:$J$166,0))&lt;&gt;0,INDEX('Coverage Indicators - Section D'!G$45:G$166,MATCH('Print View'!$A105&amp;'Print View'!$U$77,'Coverage Indicators - Section D'!$B$45:$B$166&amp;'Coverage Indicators - Section D'!$J$45:$J$166,0)),""),"")</f>
        <v/>
      </c>
      <c r="W105" s="231" t="str">
        <f t="array" ref="W105">IFERROR(IF(INDEX('Coverage Indicators - Section D'!H$45:H$166,MATCH('Print View'!$A105&amp;'Print View'!$U$77,'Coverage Indicators - Section D'!$B$45:$B$166&amp;'Coverage Indicators - Section D'!$J$45:$J$166,0))&lt;&gt;0,INDEX('Coverage Indicators - Section D'!H$45:H$166,MATCH('Print View'!$A105&amp;'Print View'!$U$77,'Coverage Indicators - Section D'!$B$45:$B$166&amp;'Coverage Indicators - Section D'!$J$45:$J$166,0)),""),"")</f>
        <v/>
      </c>
      <c r="X105" s="247" t="str">
        <f t="array" ref="X105">IFERROR(IF(INDEX('Coverage Indicators - Section D'!E$45:E$166,MATCH('Print View'!$A105&amp;'Print View'!$Y$77,'Coverage Indicators - Section D'!$B$45:$B$166&amp;'Coverage Indicators - Section D'!$J$45:$J$166,0))&lt;&gt;0,INDEX('Coverage Indicators - Section D'!E$45:E$166,MATCH('Print View'!$A105&amp;'Print View'!$Y$77,'Coverage Indicators - Section D'!$B$45:$B$166&amp;'Coverage Indicators - Section D'!$J$45:$J$166,0)),""),"")</f>
        <v/>
      </c>
      <c r="Y105" s="248" t="str">
        <f t="array" ref="Y105">IFERROR(IF(INDEX('Coverage Indicators - Section D'!F$45:F$166,MATCH('Print View'!$A105&amp;'Print View'!$Y$77,'Coverage Indicators - Section D'!$B$45:$B$166&amp;'Coverage Indicators - Section D'!$J$45:$J$166,0))&lt;&gt;0,INDEX('Coverage Indicators - Section D'!F$45:F$166,MATCH('Print View'!$A105&amp;'Print View'!$Y$77,'Coverage Indicators - Section D'!$B$45:$B$166&amp;'Coverage Indicators - Section D'!$J$45:$J$166,0)),""),"")</f>
        <v/>
      </c>
      <c r="Z105" s="256" t="str">
        <f t="array" ref="Z105">IFERROR(IF(INDEX('Coverage Indicators - Section D'!G$45:G$166,MATCH('Print View'!$A105&amp;'Print View'!$Y$77,'Coverage Indicators - Section D'!$B$45:$B$166&amp;'Coverage Indicators - Section D'!$J$45:$J$166,0))&lt;&gt;0,INDEX('Coverage Indicators - Section D'!G$45:G$166,MATCH('Print View'!$A105&amp;'Print View'!$Y$77,'Coverage Indicators - Section D'!$B$45:$B$166&amp;'Coverage Indicators - Section D'!$J$45:$J$166,0)),""),"")</f>
        <v/>
      </c>
      <c r="AA105" s="180" t="str">
        <f t="array" ref="AA105">IFERROR(IF(INDEX('Coverage Indicators - Section D'!H$45:H$166,MATCH('Print View'!$A105&amp;'Print View'!$Y$77,'Coverage Indicators - Section D'!$B$45:$B$166&amp;'Coverage Indicators - Section D'!$J$45:$J$166,0))&lt;&gt;0,INDEX('Coverage Indicators - Section D'!H$45:H$166,MATCH('Print View'!$A105&amp;'Print View'!$Y$77,'Coverage Indicators - Section D'!$B$45:$B$166&amp;'Coverage Indicators - Section D'!$J$45:$J$166,0)),""),"")</f>
        <v/>
      </c>
      <c r="AB105" s="247" t="str">
        <f t="array" ref="AB105">IFERROR(IF(INDEX('Coverage Indicators - Section D'!E$45:E$166,MATCH('Print View'!$A105&amp;'Print View'!$AC$77,'Coverage Indicators - Section D'!$B$45:$B$166&amp;'Coverage Indicators - Section D'!$J$45:$J$166,0))&lt;&gt;0,INDEX('Coverage Indicators - Section D'!E$45:E$166,MATCH('Print View'!$A105&amp;'Print View'!$AC$77,'Coverage Indicators - Section D'!$B$45:$B$166&amp;'Coverage Indicators - Section D'!$J$45:$J$166,0)),""),"")</f>
        <v/>
      </c>
      <c r="AC105" s="248" t="str">
        <f t="array" ref="AC105">IFERROR(IF(INDEX('Coverage Indicators - Section D'!F$45:F$166,MATCH('Print View'!$A105&amp;'Print View'!$AC$77,'Coverage Indicators - Section D'!$B$45:$B$166&amp;'Coverage Indicators - Section D'!$J$45:$J$166,0))&lt;&gt;0,INDEX('Coverage Indicators - Section D'!F$45:F$166,MATCH('Print View'!$A105&amp;'Print View'!$AC$77,'Coverage Indicators - Section D'!$B$45:$B$166&amp;'Coverage Indicators - Section D'!$J$45:$J$166,0)),""),"")</f>
        <v/>
      </c>
      <c r="AD105" s="256" t="str">
        <f t="array" ref="AD105">IFERROR(IF(INDEX('Coverage Indicators - Section D'!G$45:G$166,MATCH('Print View'!$A105&amp;'Print View'!$AC$77,'Coverage Indicators - Section D'!$B$45:$B$166&amp;'Coverage Indicators - Section D'!$J$45:$J$166,0))&lt;&gt;0,INDEX('Coverage Indicators - Section D'!G$45:G$166,MATCH('Print View'!$A105&amp;'Print View'!$AC$77,'Coverage Indicators - Section D'!$B$45:$B$166&amp;'Coverage Indicators - Section D'!$J$45:$J$166,0)),""),"")</f>
        <v/>
      </c>
      <c r="AE105" s="180" t="str">
        <f t="array" ref="AE105">IFERROR(IF(INDEX('Coverage Indicators - Section D'!H$45:H$166,MATCH('Print View'!$A105&amp;'Print View'!$AC$77,'Coverage Indicators - Section D'!$B$45:$B$166&amp;'Coverage Indicators - Section D'!$J$45:$J$166,0))&lt;&gt;0,INDEX('Coverage Indicators - Section D'!H$45:H$166,MATCH('Print View'!$A105&amp;'Print View'!$AC$77,'Coverage Indicators - Section D'!$B$45:$B$166&amp;'Coverage Indicators - Section D'!$J$45:$J$166,0)),""),"")</f>
        <v/>
      </c>
      <c r="AF105" s="247" t="str">
        <f t="array" ref="AF105">IFERROR(IF(INDEX('Coverage Indicators - Section D'!E$45:E$166,MATCH('Print View'!$A105&amp;'Print View'!$AG$77,'Coverage Indicators - Section D'!$B$45:$B$166&amp;'Coverage Indicators - Section D'!$J$45:$J$166,0))&lt;&gt;0,INDEX('Coverage Indicators - Section D'!E$45:E$166,MATCH('Print View'!$A105&amp;'Print View'!$AG$77,'Coverage Indicators - Section D'!$B$45:$B$166&amp;'Coverage Indicators - Section D'!$J$45:$J$166,0)),""),"")</f>
        <v/>
      </c>
      <c r="AG105" s="248" t="str">
        <f t="array" ref="AG105">IFERROR(IF(INDEX('Coverage Indicators - Section D'!F$45:F$166,MATCH('Print View'!$A105&amp;'Print View'!$AG$77,'Coverage Indicators - Section D'!$B$45:$B$166&amp;'Coverage Indicators - Section D'!$J$45:$J$166,0))&lt;&gt;0,INDEX('Coverage Indicators - Section D'!F$45:F$166,MATCH('Print View'!$A105&amp;'Print View'!$AG$77,'Coverage Indicators - Section D'!$B$45:$B$166&amp;'Coverage Indicators - Section D'!$J$45:$J$166,0)),""),"")</f>
        <v/>
      </c>
      <c r="AH105" s="260" t="str">
        <f t="array" ref="AH105">IFERROR(IF(INDEX('Coverage Indicators - Section D'!G$45:G$166,MATCH('Print View'!$A105&amp;'Print View'!$AG$77,'Coverage Indicators - Section D'!$B$45:$B$166&amp;'Coverage Indicators - Section D'!$J$45:$J$166,0))&lt;&gt;0,INDEX('Coverage Indicators - Section D'!G$45:G$166,MATCH('Print View'!$A105&amp;'Print View'!$AG$77,'Coverage Indicators - Section D'!$B$45:$B$166&amp;'Coverage Indicators - Section D'!$J$45:$J$166,0)),""),"")</f>
        <v/>
      </c>
      <c r="AI105" s="180" t="str">
        <f t="array" ref="AI105">IFERROR(IF(INDEX('Coverage Indicators - Section D'!H$45:H$166,MATCH('Print View'!$A105&amp;'Print View'!$AG$77,'Coverage Indicators - Section D'!$B$45:$B$166&amp;'Coverage Indicators - Section D'!$J$45:$J$166,0))&lt;&gt;0,INDEX('Coverage Indicators - Section D'!H$45:H$166,MATCH('Print View'!$A105&amp;'Print View'!$AG$77,'Coverage Indicators - Section D'!$B$45:$B$166&amp;'Coverage Indicators - Section D'!$J$45:$J$166,0)),""),"")</f>
        <v/>
      </c>
      <c r="AJ105" s="235" t="str">
        <f>IFERROR(IF(INDEX('Coverage Indicators - Section D'!W$10:W$41,MATCH('Print View'!$A105,'Coverage Indicators - Section D'!$A$10:$A$41,0))&lt;&gt;0,INDEX('Coverage Indicators - Section D'!W$10:W$41,MATCH('Print View'!$A105,'Coverage Indicators - Section D'!$A$10:$A$41,0)),""),"")</f>
        <v/>
      </c>
      <c r="AK105" s="292"/>
      <c r="AL105" s="292"/>
      <c r="AM105" s="292"/>
      <c r="AN105" s="292"/>
      <c r="AO105" s="292"/>
      <c r="AP105" s="292"/>
      <c r="AQ105" s="292"/>
      <c r="AR105" s="292"/>
    </row>
    <row r="106" spans="1:44" s="293" customFormat="1" ht="30" x14ac:dyDescent="0.2">
      <c r="A106" s="213">
        <v>27</v>
      </c>
      <c r="B106" s="202" t="str">
        <f>IFERROR(IF(INDEX('Coverage Indicators - Section D'!B$10:B$41,MATCH('Print View'!$A106,'Coverage Indicators - Section D'!$A$10:$A$41,0))&lt;&gt;0,INDEX('Coverage Indicators - Section D'!B$10:B$41,MATCH('Print View'!$A106,'Coverage Indicators - Section D'!$A$10:$A$41,0)),""),"")</f>
        <v/>
      </c>
      <c r="C106" s="202" t="str">
        <f>IFERROR(IF(INDEX('Coverage Indicators - Section D'!C$10:C$41,MATCH('Print View'!$A106,'Coverage Indicators - Section D'!$A$10:$A$41,0))&lt;&gt;0,INDEX('Coverage Indicators - Section D'!C$10:C$41,MATCH('Print View'!$A106,'Coverage Indicators - Section D'!$A$10:$A$41,0)),""),"")</f>
        <v/>
      </c>
      <c r="D106" s="202" t="str">
        <f>IFERROR(IF(INDEX('Coverage Indicators - Section D'!D$10:D$41,MATCH('Print View'!$A106,'Coverage Indicators - Section D'!$A$10:$A$41,0))&lt;&gt;0,INDEX('Coverage Indicators - Section D'!D$10:D$41,MATCH('Print View'!$A106,'Coverage Indicators - Section D'!$A$10:$A$41,0)),""),"")</f>
        <v/>
      </c>
      <c r="E106" s="202" t="str">
        <f>IFERROR(IF(INDEX('Coverage Indicators - Section D'!E$10:E$41,MATCH('Print View'!$A106,'Coverage Indicators - Section D'!$A$10:$A$41,0))&lt;&gt;0,INDEX('Coverage Indicators - Section D'!E$10:E$41,MATCH('Print View'!$A106,'Coverage Indicators - Section D'!$A$10:$A$41,0)),""),"")</f>
        <v/>
      </c>
      <c r="F106" s="202" t="str">
        <f>IFERROR(IF(INDEX('Coverage Indicators - Section D'!F$10:F$41,MATCH('Print View'!$A106,'Coverage Indicators - Section D'!$A$10:$A$41,0))&lt;&gt;0,INDEX('Coverage Indicators - Section D'!F$10:F$41,MATCH('Print View'!$A106,'Coverage Indicators - Section D'!$A$10:$A$41,0)),""),"")</f>
        <v/>
      </c>
      <c r="G106" s="202" t="str">
        <f>IFERROR(IF(INDEX('Coverage Indicators - Section D'!G$10:G$41,MATCH('Print View'!$A106,'Coverage Indicators - Section D'!$A$10:$A$41,0))&lt;&gt;0,INDEX('Coverage Indicators - Section D'!G$10:G$41,MATCH('Print View'!$A106,'Coverage Indicators - Section D'!$A$10:$A$41,0)),""),"")</f>
        <v/>
      </c>
      <c r="H106" s="202" t="str">
        <f>IFERROR(IF(INDEX('Coverage Indicators - Section D'!H$10:H$41,MATCH('Print View'!$A106,'Coverage Indicators - Section D'!$A$10:$A$41,0))&lt;&gt;0,INDEX('Coverage Indicators - Section D'!H$10:H$41,MATCH('Print View'!$A106,'Coverage Indicators - Section D'!$A$10:$A$41,0)),""),"")</f>
        <v/>
      </c>
      <c r="I106" s="202" t="str">
        <f>IFERROR(IF(INDEX('Coverage Indicators - Section D'!P$10:P$41,MATCH('Print View'!$A106,'Coverage Indicators - Section D'!$A$10:$A$41,0))&lt;&gt;0,INDEX('Coverage Indicators - Section D'!P$10:P$41,MATCH('Print View'!$A106,'Coverage Indicators - Section D'!$A$10:$A$41,0)),""),"")</f>
        <v/>
      </c>
      <c r="J106" s="202" t="str">
        <f>IFERROR(IF(INDEX('Coverage Indicators - Section D'!Q$10:Q$41,MATCH('Print View'!$A106,'Coverage Indicators - Section D'!$A$10:$A$41,0))&lt;&gt;0,INDEX('Coverage Indicators - Section D'!Q$10:Q$41,MATCH('Print View'!$A106,'Coverage Indicators - Section D'!$A$10:$A$41,0)),""),"")</f>
        <v/>
      </c>
      <c r="K106" s="202" t="str">
        <f>IFERROR(IF(INDEX('Coverage Indicators - Section D'!R$10:R$41,MATCH('Print View'!$A106,'Coverage Indicators - Section D'!$A$10:$A$41,0))&lt;&gt;0,INDEX('Coverage Indicators - Section D'!R$10:R$41,MATCH('Print View'!$A106,'Coverage Indicators - Section D'!$A$10:$A$41,0)),""),"")</f>
        <v/>
      </c>
      <c r="L106" s="202" t="str">
        <f>IFERROR(IF(INDEX('Coverage Indicators - Section D'!S$10:S$41,MATCH('Print View'!$A106,'Coverage Indicators - Section D'!$A$10:$A$41,0))&lt;&gt;0,INDEX('Coverage Indicators - Section D'!S$10:S$41,MATCH('Print View'!$A106,'Coverage Indicators - Section D'!$A$10:$A$41,0)),""),"")</f>
        <v/>
      </c>
      <c r="M106" s="202" t="str">
        <f>IFERROR(IF(INDEX('Coverage Indicators - Section D'!T$10:T$41,MATCH('Print View'!$A106,'Coverage Indicators - Section D'!$A$10:$A$41,0))&lt;&gt;0,INDEX('Coverage Indicators - Section D'!T$10:T$41,MATCH('Print View'!$A106,'Coverage Indicators - Section D'!$A$10:$A$41,0)),""),"")</f>
        <v/>
      </c>
      <c r="N106" s="202" t="str">
        <f>IFERROR(IF(INDEX('Coverage Indicators - Section D'!U$10:U$41,MATCH('Print View'!$A106,'Coverage Indicators - Section D'!$A$10:$A$41,0))&lt;&gt;0,INDEX('Coverage Indicators - Section D'!U$10:U$41,MATCH('Print View'!$A106,'Coverage Indicators - Section D'!$A$10:$A$41,0)),""),"")</f>
        <v/>
      </c>
      <c r="O106" s="202" t="str">
        <f>IFERROR(IF(INDEX('Coverage Indicators - Section D'!V$10:V$41,MATCH('Print View'!$A106,'Coverage Indicators - Section D'!$A$10:$A$41,0))&lt;&gt;0,INDEX('Coverage Indicators - Section D'!V$10:V$41,MATCH('Print View'!$A106,'Coverage Indicators - Section D'!$A$10:$A$41,0)),""),"")</f>
        <v/>
      </c>
      <c r="P106" s="238" t="str">
        <f t="array" ref="P106">IFERROR(IF(INDEX('Coverage Indicators - Section D'!E$45:E$166,MATCH('Print View'!$A106&amp;'Print View'!$Q$77,'Coverage Indicators - Section D'!$B$45:$B$166&amp;'Coverage Indicators - Section D'!$J$45:$J$166,0))&lt;&gt;0,INDEX('Coverage Indicators - Section D'!E$45:E$166,MATCH('Print View'!$A106&amp;'Print View'!$Q$77,'Coverage Indicators - Section D'!$B$45:$B$166&amp;'Coverage Indicators - Section D'!$J$45:$J$166,0)),""),"")</f>
        <v/>
      </c>
      <c r="Q106" s="239" t="str">
        <f t="array" ref="Q106">IFERROR(IF(INDEX('Coverage Indicators - Section D'!F$45:F$166,MATCH('Print View'!$A106&amp;'Print View'!$Q$77,'Coverage Indicators - Section D'!$B$45:$B$166&amp;'Coverage Indicators - Section D'!$J$45:$J$166,0))&lt;&gt;0,INDEX('Coverage Indicators - Section D'!F$45:F$166,MATCH('Print View'!$A106&amp;'Print View'!$Q$77,'Coverage Indicators - Section D'!$B$45:$B$166&amp;'Coverage Indicators - Section D'!$J$45:$J$166,0)),""),"")</f>
        <v/>
      </c>
      <c r="R106" s="253" t="str">
        <f t="array" ref="R106">IFERROR(IF(INDEX('Coverage Indicators - Section D'!G$45:G$166,MATCH('Print View'!$A106&amp;'Print View'!$Q$77,'Coverage Indicators - Section D'!$B$45:$B$166&amp;'Coverage Indicators - Section D'!$J$45:$J$166,0))&lt;&gt;0,INDEX('Coverage Indicators - Section D'!G$45:G$166,MATCH('Print View'!$A106&amp;'Print View'!$Q$77,'Coverage Indicators - Section D'!$B$45:$B$166&amp;'Coverage Indicators - Section D'!$J$45:$J$166,0)),""),"")</f>
        <v/>
      </c>
      <c r="S106" s="174" t="str">
        <f t="array" ref="S106">IFERROR(IF(INDEX('Coverage Indicators - Section D'!H$45:H$166,MATCH('Print View'!$A106&amp;'Print View'!$Q$77,'Coverage Indicators - Section D'!$B$45:$B$166&amp;'Coverage Indicators - Section D'!$J$45:$J$166,0))&lt;&gt;0,INDEX('Coverage Indicators - Section D'!H$45:H$166,MATCH('Print View'!$A106&amp;'Print View'!$Q$77,'Coverage Indicators - Section D'!$B$45:$B$166&amp;'Coverage Indicators - Section D'!$J$45:$J$166,0)),""),"")</f>
        <v/>
      </c>
      <c r="T106" s="244" t="str">
        <f t="array" ref="T106">IFERROR(IF(INDEX('Coverage Indicators - Section D'!E$45:E$166,MATCH('Print View'!$A106&amp;'Print View'!$U$77,'Coverage Indicators - Section D'!$B$45:$B$166&amp;'Coverage Indicators - Section D'!$J$45:$J$166,0))&lt;&gt;0,INDEX('Coverage Indicators - Section D'!E$45:E$166,MATCH('Print View'!$A106&amp;'Print View'!$U$77,'Coverage Indicators - Section D'!$B$45:$B$166&amp;'Coverage Indicators - Section D'!$J$45:$J$166,0)),""),"")</f>
        <v/>
      </c>
      <c r="U106" s="239" t="str">
        <f t="array" ref="U106">IFERROR(IF(INDEX('Coverage Indicators - Section D'!F$45:F$166,MATCH('Print View'!$A106&amp;'Print View'!$U$77,'Coverage Indicators - Section D'!$B$45:$B$166&amp;'Coverage Indicators - Section D'!$J$45:$J$166,0))&lt;&gt;0,INDEX('Coverage Indicators - Section D'!F$45:F$166,MATCH('Print View'!$A106&amp;'Print View'!$U$77,'Coverage Indicators - Section D'!$B$45:$B$166&amp;'Coverage Indicators - Section D'!$J$45:$J$166,0)),""),"")</f>
        <v/>
      </c>
      <c r="V106" s="253" t="str">
        <f t="array" ref="V106">IFERROR(IF(INDEX('Coverage Indicators - Section D'!G$45:G$166,MATCH('Print View'!$A106&amp;'Print View'!$U$77,'Coverage Indicators - Section D'!$B$45:$B$166&amp;'Coverage Indicators - Section D'!$J$45:$J$166,0))&lt;&gt;0,INDEX('Coverage Indicators - Section D'!G$45:G$166,MATCH('Print View'!$A106&amp;'Print View'!$U$77,'Coverage Indicators - Section D'!$B$45:$B$166&amp;'Coverage Indicators - Section D'!$J$45:$J$166,0)),""),"")</f>
        <v/>
      </c>
      <c r="W106" s="174" t="str">
        <f t="array" ref="W106">IFERROR(IF(INDEX('Coverage Indicators - Section D'!H$45:H$166,MATCH('Print View'!$A106&amp;'Print View'!$U$77,'Coverage Indicators - Section D'!$B$45:$B$166&amp;'Coverage Indicators - Section D'!$J$45:$J$166,0))&lt;&gt;0,INDEX('Coverage Indicators - Section D'!H$45:H$166,MATCH('Print View'!$A106&amp;'Print View'!$U$77,'Coverage Indicators - Section D'!$B$45:$B$166&amp;'Coverage Indicators - Section D'!$J$45:$J$166,0)),""),"")</f>
        <v/>
      </c>
      <c r="X106" s="249" t="str">
        <f t="array" ref="X106">IFERROR(IF(INDEX('Coverage Indicators - Section D'!E$45:E$166,MATCH('Print View'!$A106&amp;'Print View'!$Y$77,'Coverage Indicators - Section D'!$B$45:$B$166&amp;'Coverage Indicators - Section D'!$J$45:$J$166,0))&lt;&gt;0,INDEX('Coverage Indicators - Section D'!E$45:E$166,MATCH('Print View'!$A106&amp;'Print View'!$Y$77,'Coverage Indicators - Section D'!$B$45:$B$166&amp;'Coverage Indicators - Section D'!$J$45:$J$166,0)),""),"")</f>
        <v/>
      </c>
      <c r="Y106" s="250" t="str">
        <f t="array" ref="Y106">IFERROR(IF(INDEX('Coverage Indicators - Section D'!F$45:F$166,MATCH('Print View'!$A106&amp;'Print View'!$Y$77,'Coverage Indicators - Section D'!$B$45:$B$166&amp;'Coverage Indicators - Section D'!$J$45:$J$166,0))&lt;&gt;0,INDEX('Coverage Indicators - Section D'!F$45:F$166,MATCH('Print View'!$A106&amp;'Print View'!$Y$77,'Coverage Indicators - Section D'!$B$45:$B$166&amp;'Coverage Indicators - Section D'!$J$45:$J$166,0)),""),"")</f>
        <v/>
      </c>
      <c r="Z106" s="257" t="str">
        <f t="array" ref="Z106">IFERROR(IF(INDEX('Coverage Indicators - Section D'!G$45:G$166,MATCH('Print View'!$A106&amp;'Print View'!$Y$77,'Coverage Indicators - Section D'!$B$45:$B$166&amp;'Coverage Indicators - Section D'!$J$45:$J$166,0))&lt;&gt;0,INDEX('Coverage Indicators - Section D'!G$45:G$166,MATCH('Print View'!$A106&amp;'Print View'!$Y$77,'Coverage Indicators - Section D'!$B$45:$B$166&amp;'Coverage Indicators - Section D'!$J$45:$J$166,0)),""),"")</f>
        <v/>
      </c>
      <c r="AA106" s="185" t="str">
        <f t="array" ref="AA106">IFERROR(IF(INDEX('Coverage Indicators - Section D'!H$45:H$166,MATCH('Print View'!$A106&amp;'Print View'!$Y$77,'Coverage Indicators - Section D'!$B$45:$B$166&amp;'Coverage Indicators - Section D'!$J$45:$J$166,0))&lt;&gt;0,INDEX('Coverage Indicators - Section D'!H$45:H$166,MATCH('Print View'!$A106&amp;'Print View'!$Y$77,'Coverage Indicators - Section D'!$B$45:$B$166&amp;'Coverage Indicators - Section D'!$J$45:$J$166,0)),""),"")</f>
        <v/>
      </c>
      <c r="AB106" s="249" t="str">
        <f t="array" ref="AB106">IFERROR(IF(INDEX('Coverage Indicators - Section D'!E$45:E$166,MATCH('Print View'!$A106&amp;'Print View'!$AC$77,'Coverage Indicators - Section D'!$B$45:$B$166&amp;'Coverage Indicators - Section D'!$J$45:$J$166,0))&lt;&gt;0,INDEX('Coverage Indicators - Section D'!E$45:E$166,MATCH('Print View'!$A106&amp;'Print View'!$AC$77,'Coverage Indicators - Section D'!$B$45:$B$166&amp;'Coverage Indicators - Section D'!$J$45:$J$166,0)),""),"")</f>
        <v/>
      </c>
      <c r="AC106" s="250" t="str">
        <f t="array" ref="AC106">IFERROR(IF(INDEX('Coverage Indicators - Section D'!F$45:F$166,MATCH('Print View'!$A106&amp;'Print View'!$AC$77,'Coverage Indicators - Section D'!$B$45:$B$166&amp;'Coverage Indicators - Section D'!$J$45:$J$166,0))&lt;&gt;0,INDEX('Coverage Indicators - Section D'!F$45:F$166,MATCH('Print View'!$A106&amp;'Print View'!$AC$77,'Coverage Indicators - Section D'!$B$45:$B$166&amp;'Coverage Indicators - Section D'!$J$45:$J$166,0)),""),"")</f>
        <v/>
      </c>
      <c r="AD106" s="257" t="str">
        <f t="array" ref="AD106">IFERROR(IF(INDEX('Coverage Indicators - Section D'!G$45:G$166,MATCH('Print View'!$A106&amp;'Print View'!$AC$77,'Coverage Indicators - Section D'!$B$45:$B$166&amp;'Coverage Indicators - Section D'!$J$45:$J$166,0))&lt;&gt;0,INDEX('Coverage Indicators - Section D'!G$45:G$166,MATCH('Print View'!$A106&amp;'Print View'!$AC$77,'Coverage Indicators - Section D'!$B$45:$B$166&amp;'Coverage Indicators - Section D'!$J$45:$J$166,0)),""),"")</f>
        <v/>
      </c>
      <c r="AE106" s="185" t="str">
        <f t="array" ref="AE106">IFERROR(IF(INDEX('Coverage Indicators - Section D'!H$45:H$166,MATCH('Print View'!$A106&amp;'Print View'!$AC$77,'Coverage Indicators - Section D'!$B$45:$B$166&amp;'Coverage Indicators - Section D'!$J$45:$J$166,0))&lt;&gt;0,INDEX('Coverage Indicators - Section D'!H$45:H$166,MATCH('Print View'!$A106&amp;'Print View'!$AC$77,'Coverage Indicators - Section D'!$B$45:$B$166&amp;'Coverage Indicators - Section D'!$J$45:$J$166,0)),""),"")</f>
        <v/>
      </c>
      <c r="AF106" s="249" t="str">
        <f t="array" ref="AF106">IFERROR(IF(INDEX('Coverage Indicators - Section D'!E$45:E$166,MATCH('Print View'!$A106&amp;'Print View'!$AG$77,'Coverage Indicators - Section D'!$B$45:$B$166&amp;'Coverage Indicators - Section D'!$J$45:$J$166,0))&lt;&gt;0,INDEX('Coverage Indicators - Section D'!E$45:E$166,MATCH('Print View'!$A106&amp;'Print View'!$AG$77,'Coverage Indicators - Section D'!$B$45:$B$166&amp;'Coverage Indicators - Section D'!$J$45:$J$166,0)),""),"")</f>
        <v/>
      </c>
      <c r="AG106" s="250" t="str">
        <f t="array" ref="AG106">IFERROR(IF(INDEX('Coverage Indicators - Section D'!F$45:F$166,MATCH('Print View'!$A106&amp;'Print View'!$AG$77,'Coverage Indicators - Section D'!$B$45:$B$166&amp;'Coverage Indicators - Section D'!$J$45:$J$166,0))&lt;&gt;0,INDEX('Coverage Indicators - Section D'!F$45:F$166,MATCH('Print View'!$A106&amp;'Print View'!$AG$77,'Coverage Indicators - Section D'!$B$45:$B$166&amp;'Coverage Indicators - Section D'!$J$45:$J$166,0)),""),"")</f>
        <v/>
      </c>
      <c r="AH106" s="261" t="str">
        <f t="array" ref="AH106">IFERROR(IF(INDEX('Coverage Indicators - Section D'!G$45:G$166,MATCH('Print View'!$A106&amp;'Print View'!$AG$77,'Coverage Indicators - Section D'!$B$45:$B$166&amp;'Coverage Indicators - Section D'!$J$45:$J$166,0))&lt;&gt;0,INDEX('Coverage Indicators - Section D'!G$45:G$166,MATCH('Print View'!$A106&amp;'Print View'!$AG$77,'Coverage Indicators - Section D'!$B$45:$B$166&amp;'Coverage Indicators - Section D'!$J$45:$J$166,0)),""),"")</f>
        <v/>
      </c>
      <c r="AI106" s="185" t="str">
        <f t="array" ref="AI106">IFERROR(IF(INDEX('Coverage Indicators - Section D'!H$45:H$166,MATCH('Print View'!$A106&amp;'Print View'!$AG$77,'Coverage Indicators - Section D'!$B$45:$B$166&amp;'Coverage Indicators - Section D'!$J$45:$J$166,0))&lt;&gt;0,INDEX('Coverage Indicators - Section D'!H$45:H$166,MATCH('Print View'!$A106&amp;'Print View'!$AG$77,'Coverage Indicators - Section D'!$B$45:$B$166&amp;'Coverage Indicators - Section D'!$J$45:$J$166,0)),""),"")</f>
        <v/>
      </c>
      <c r="AJ106" s="234" t="str">
        <f>IFERROR(IF(INDEX('Coverage Indicators - Section D'!W$10:W$41,MATCH('Print View'!$A106,'Coverage Indicators - Section D'!$A$10:$A$41,0))&lt;&gt;0,INDEX('Coverage Indicators - Section D'!W$10:W$41,MATCH('Print View'!$A106,'Coverage Indicators - Section D'!$A$10:$A$41,0)),""),"")</f>
        <v/>
      </c>
      <c r="AK106" s="292"/>
      <c r="AL106" s="292"/>
      <c r="AM106" s="292"/>
      <c r="AN106" s="292"/>
      <c r="AO106" s="292"/>
      <c r="AP106" s="292"/>
      <c r="AQ106" s="292"/>
      <c r="AR106" s="292"/>
    </row>
    <row r="107" spans="1:44" s="293" customFormat="1" ht="30" x14ac:dyDescent="0.2">
      <c r="A107" s="177">
        <v>28</v>
      </c>
      <c r="B107" s="203" t="str">
        <f>IFERROR(IF(INDEX('Coverage Indicators - Section D'!B$10:B$41,MATCH('Print View'!$A107,'Coverage Indicators - Section D'!$A$10:$A$41,0))&lt;&gt;0,INDEX('Coverage Indicators - Section D'!B$10:B$41,MATCH('Print View'!$A107,'Coverage Indicators - Section D'!$A$10:$A$41,0)),""),"")</f>
        <v/>
      </c>
      <c r="C107" s="203" t="str">
        <f>IFERROR(IF(INDEX('Coverage Indicators - Section D'!C$10:C$41,MATCH('Print View'!$A107,'Coverage Indicators - Section D'!$A$10:$A$41,0))&lt;&gt;0,INDEX('Coverage Indicators - Section D'!C$10:C$41,MATCH('Print View'!$A107,'Coverage Indicators - Section D'!$A$10:$A$41,0)),""),"")</f>
        <v/>
      </c>
      <c r="D107" s="203" t="str">
        <f>IFERROR(IF(INDEX('Coverage Indicators - Section D'!D$10:D$41,MATCH('Print View'!$A107,'Coverage Indicators - Section D'!$A$10:$A$41,0))&lt;&gt;0,INDEX('Coverage Indicators - Section D'!D$10:D$41,MATCH('Print View'!$A107,'Coverage Indicators - Section D'!$A$10:$A$41,0)),""),"")</f>
        <v/>
      </c>
      <c r="E107" s="203" t="str">
        <f>IFERROR(IF(INDEX('Coverage Indicators - Section D'!E$10:E$41,MATCH('Print View'!$A107,'Coverage Indicators - Section D'!$A$10:$A$41,0))&lt;&gt;0,INDEX('Coverage Indicators - Section D'!E$10:E$41,MATCH('Print View'!$A107,'Coverage Indicators - Section D'!$A$10:$A$41,0)),""),"")</f>
        <v/>
      </c>
      <c r="F107" s="203" t="str">
        <f>IFERROR(IF(INDEX('Coverage Indicators - Section D'!F$10:F$41,MATCH('Print View'!$A107,'Coverage Indicators - Section D'!$A$10:$A$41,0))&lt;&gt;0,INDEX('Coverage Indicators - Section D'!F$10:F$41,MATCH('Print View'!$A107,'Coverage Indicators - Section D'!$A$10:$A$41,0)),""),"")</f>
        <v/>
      </c>
      <c r="G107" s="203" t="str">
        <f>IFERROR(IF(INDEX('Coverage Indicators - Section D'!G$10:G$41,MATCH('Print View'!$A107,'Coverage Indicators - Section D'!$A$10:$A$41,0))&lt;&gt;0,INDEX('Coverage Indicators - Section D'!G$10:G$41,MATCH('Print View'!$A107,'Coverage Indicators - Section D'!$A$10:$A$41,0)),""),"")</f>
        <v/>
      </c>
      <c r="H107" s="203" t="str">
        <f>IFERROR(IF(INDEX('Coverage Indicators - Section D'!H$10:H$41,MATCH('Print View'!$A107,'Coverage Indicators - Section D'!$A$10:$A$41,0))&lt;&gt;0,INDEX('Coverage Indicators - Section D'!H$10:H$41,MATCH('Print View'!$A107,'Coverage Indicators - Section D'!$A$10:$A$41,0)),""),"")</f>
        <v/>
      </c>
      <c r="I107" s="203" t="str">
        <f>IFERROR(IF(INDEX('Coverage Indicators - Section D'!P$10:P$41,MATCH('Print View'!$A107,'Coverage Indicators - Section D'!$A$10:$A$41,0))&lt;&gt;0,INDEX('Coverage Indicators - Section D'!P$10:P$41,MATCH('Print View'!$A107,'Coverage Indicators - Section D'!$A$10:$A$41,0)),""),"")</f>
        <v/>
      </c>
      <c r="J107" s="203" t="str">
        <f>IFERROR(IF(INDEX('Coverage Indicators - Section D'!Q$10:Q$41,MATCH('Print View'!$A107,'Coverage Indicators - Section D'!$A$10:$A$41,0))&lt;&gt;0,INDEX('Coverage Indicators - Section D'!Q$10:Q$41,MATCH('Print View'!$A107,'Coverage Indicators - Section D'!$A$10:$A$41,0)),""),"")</f>
        <v/>
      </c>
      <c r="K107" s="203" t="str">
        <f>IFERROR(IF(INDEX('Coverage Indicators - Section D'!R$10:R$41,MATCH('Print View'!$A107,'Coverage Indicators - Section D'!$A$10:$A$41,0))&lt;&gt;0,INDEX('Coverage Indicators - Section D'!R$10:R$41,MATCH('Print View'!$A107,'Coverage Indicators - Section D'!$A$10:$A$41,0)),""),"")</f>
        <v/>
      </c>
      <c r="L107" s="203" t="str">
        <f>IFERROR(IF(INDEX('Coverage Indicators - Section D'!S$10:S$41,MATCH('Print View'!$A107,'Coverage Indicators - Section D'!$A$10:$A$41,0))&lt;&gt;0,INDEX('Coverage Indicators - Section D'!S$10:S$41,MATCH('Print View'!$A107,'Coverage Indicators - Section D'!$A$10:$A$41,0)),""),"")</f>
        <v/>
      </c>
      <c r="M107" s="203" t="str">
        <f>IFERROR(IF(INDEX('Coverage Indicators - Section D'!T$10:T$41,MATCH('Print View'!$A107,'Coverage Indicators - Section D'!$A$10:$A$41,0))&lt;&gt;0,INDEX('Coverage Indicators - Section D'!T$10:T$41,MATCH('Print View'!$A107,'Coverage Indicators - Section D'!$A$10:$A$41,0)),""),"")</f>
        <v/>
      </c>
      <c r="N107" s="203" t="str">
        <f>IFERROR(IF(INDEX('Coverage Indicators - Section D'!U$10:U$41,MATCH('Print View'!$A107,'Coverage Indicators - Section D'!$A$10:$A$41,0))&lt;&gt;0,INDEX('Coverage Indicators - Section D'!U$10:U$41,MATCH('Print View'!$A107,'Coverage Indicators - Section D'!$A$10:$A$41,0)),""),"")</f>
        <v/>
      </c>
      <c r="O107" s="203" t="str">
        <f>IFERROR(IF(INDEX('Coverage Indicators - Section D'!V$10:V$41,MATCH('Print View'!$A107,'Coverage Indicators - Section D'!$A$10:$A$41,0))&lt;&gt;0,INDEX('Coverage Indicators - Section D'!V$10:V$41,MATCH('Print View'!$A107,'Coverage Indicators - Section D'!$A$10:$A$41,0)),""),"")</f>
        <v/>
      </c>
      <c r="P107" s="240" t="str">
        <f t="array" ref="P107">IFERROR(IF(INDEX('Coverage Indicators - Section D'!E$45:E$166,MATCH('Print View'!$A107&amp;'Print View'!$Q$77,'Coverage Indicators - Section D'!$B$45:$B$166&amp;'Coverage Indicators - Section D'!$J$45:$J$166,0))&lt;&gt;0,INDEX('Coverage Indicators - Section D'!E$45:E$166,MATCH('Print View'!$A107&amp;'Print View'!$Q$77,'Coverage Indicators - Section D'!$B$45:$B$166&amp;'Coverage Indicators - Section D'!$J$45:$J$166,0)),""),"")</f>
        <v/>
      </c>
      <c r="Q107" s="241" t="str">
        <f t="array" ref="Q107">IFERROR(IF(INDEX('Coverage Indicators - Section D'!F$45:F$166,MATCH('Print View'!$A107&amp;'Print View'!$Q$77,'Coverage Indicators - Section D'!$B$45:$B$166&amp;'Coverage Indicators - Section D'!$J$45:$J$166,0))&lt;&gt;0,INDEX('Coverage Indicators - Section D'!F$45:F$166,MATCH('Print View'!$A107&amp;'Print View'!$Q$77,'Coverage Indicators - Section D'!$B$45:$B$166&amp;'Coverage Indicators - Section D'!$J$45:$J$166,0)),""),"")</f>
        <v/>
      </c>
      <c r="R107" s="254" t="str">
        <f t="array" ref="R107">IFERROR(IF(INDEX('Coverage Indicators - Section D'!G$45:G$166,MATCH('Print View'!$A107&amp;'Print View'!$Q$77,'Coverage Indicators - Section D'!$B$45:$B$166&amp;'Coverage Indicators - Section D'!$J$45:$J$166,0))&lt;&gt;0,INDEX('Coverage Indicators - Section D'!G$45:G$166,MATCH('Print View'!$A107&amp;'Print View'!$Q$77,'Coverage Indicators - Section D'!$B$45:$B$166&amp;'Coverage Indicators - Section D'!$J$45:$J$166,0)),""),"")</f>
        <v/>
      </c>
      <c r="S107" s="231" t="str">
        <f t="array" ref="S107">IFERROR(IF(INDEX('Coverage Indicators - Section D'!H$45:H$166,MATCH('Print View'!$A107&amp;'Print View'!$Q$77,'Coverage Indicators - Section D'!$B$45:$B$166&amp;'Coverage Indicators - Section D'!$J$45:$J$166,0))&lt;&gt;0,INDEX('Coverage Indicators - Section D'!H$45:H$166,MATCH('Print View'!$A107&amp;'Print View'!$Q$77,'Coverage Indicators - Section D'!$B$45:$B$166&amp;'Coverage Indicators - Section D'!$J$45:$J$166,0)),""),"")</f>
        <v/>
      </c>
      <c r="T107" s="245" t="str">
        <f t="array" ref="T107">IFERROR(IF(INDEX('Coverage Indicators - Section D'!E$45:E$166,MATCH('Print View'!$A107&amp;'Print View'!$U$77,'Coverage Indicators - Section D'!$B$45:$B$166&amp;'Coverage Indicators - Section D'!$J$45:$J$166,0))&lt;&gt;0,INDEX('Coverage Indicators - Section D'!E$45:E$166,MATCH('Print View'!$A107&amp;'Print View'!$U$77,'Coverage Indicators - Section D'!$B$45:$B$166&amp;'Coverage Indicators - Section D'!$J$45:$J$166,0)),""),"")</f>
        <v/>
      </c>
      <c r="U107" s="241" t="str">
        <f t="array" ref="U107">IFERROR(IF(INDEX('Coverage Indicators - Section D'!F$45:F$166,MATCH('Print View'!$A107&amp;'Print View'!$U$77,'Coverage Indicators - Section D'!$B$45:$B$166&amp;'Coverage Indicators - Section D'!$J$45:$J$166,0))&lt;&gt;0,INDEX('Coverage Indicators - Section D'!F$45:F$166,MATCH('Print View'!$A107&amp;'Print View'!$U$77,'Coverage Indicators - Section D'!$B$45:$B$166&amp;'Coverage Indicators - Section D'!$J$45:$J$166,0)),""),"")</f>
        <v/>
      </c>
      <c r="V107" s="254" t="str">
        <f t="array" ref="V107">IFERROR(IF(INDEX('Coverage Indicators - Section D'!G$45:G$166,MATCH('Print View'!$A107&amp;'Print View'!$U$77,'Coverage Indicators - Section D'!$B$45:$B$166&amp;'Coverage Indicators - Section D'!$J$45:$J$166,0))&lt;&gt;0,INDEX('Coverage Indicators - Section D'!G$45:G$166,MATCH('Print View'!$A107&amp;'Print View'!$U$77,'Coverage Indicators - Section D'!$B$45:$B$166&amp;'Coverage Indicators - Section D'!$J$45:$J$166,0)),""),"")</f>
        <v/>
      </c>
      <c r="W107" s="231" t="str">
        <f t="array" ref="W107">IFERROR(IF(INDEX('Coverage Indicators - Section D'!H$45:H$166,MATCH('Print View'!$A107&amp;'Print View'!$U$77,'Coverage Indicators - Section D'!$B$45:$B$166&amp;'Coverage Indicators - Section D'!$J$45:$J$166,0))&lt;&gt;0,INDEX('Coverage Indicators - Section D'!H$45:H$166,MATCH('Print View'!$A107&amp;'Print View'!$U$77,'Coverage Indicators - Section D'!$B$45:$B$166&amp;'Coverage Indicators - Section D'!$J$45:$J$166,0)),""),"")</f>
        <v/>
      </c>
      <c r="X107" s="247" t="str">
        <f t="array" ref="X107">IFERROR(IF(INDEX('Coverage Indicators - Section D'!E$45:E$166,MATCH('Print View'!$A107&amp;'Print View'!$Y$77,'Coverage Indicators - Section D'!$B$45:$B$166&amp;'Coverage Indicators - Section D'!$J$45:$J$166,0))&lt;&gt;0,INDEX('Coverage Indicators - Section D'!E$45:E$166,MATCH('Print View'!$A107&amp;'Print View'!$Y$77,'Coverage Indicators - Section D'!$B$45:$B$166&amp;'Coverage Indicators - Section D'!$J$45:$J$166,0)),""),"")</f>
        <v/>
      </c>
      <c r="Y107" s="248" t="str">
        <f t="array" ref="Y107">IFERROR(IF(INDEX('Coverage Indicators - Section D'!F$45:F$166,MATCH('Print View'!$A107&amp;'Print View'!$Y$77,'Coverage Indicators - Section D'!$B$45:$B$166&amp;'Coverage Indicators - Section D'!$J$45:$J$166,0))&lt;&gt;0,INDEX('Coverage Indicators - Section D'!F$45:F$166,MATCH('Print View'!$A107&amp;'Print View'!$Y$77,'Coverage Indicators - Section D'!$B$45:$B$166&amp;'Coverage Indicators - Section D'!$J$45:$J$166,0)),""),"")</f>
        <v/>
      </c>
      <c r="Z107" s="256" t="str">
        <f t="array" ref="Z107">IFERROR(IF(INDEX('Coverage Indicators - Section D'!G$45:G$166,MATCH('Print View'!$A107&amp;'Print View'!$Y$77,'Coverage Indicators - Section D'!$B$45:$B$166&amp;'Coverage Indicators - Section D'!$J$45:$J$166,0))&lt;&gt;0,INDEX('Coverage Indicators - Section D'!G$45:G$166,MATCH('Print View'!$A107&amp;'Print View'!$Y$77,'Coverage Indicators - Section D'!$B$45:$B$166&amp;'Coverage Indicators - Section D'!$J$45:$J$166,0)),""),"")</f>
        <v/>
      </c>
      <c r="AA107" s="180" t="str">
        <f t="array" ref="AA107">IFERROR(IF(INDEX('Coverage Indicators - Section D'!H$45:H$166,MATCH('Print View'!$A107&amp;'Print View'!$Y$77,'Coverage Indicators - Section D'!$B$45:$B$166&amp;'Coverage Indicators - Section D'!$J$45:$J$166,0))&lt;&gt;0,INDEX('Coverage Indicators - Section D'!H$45:H$166,MATCH('Print View'!$A107&amp;'Print View'!$Y$77,'Coverage Indicators - Section D'!$B$45:$B$166&amp;'Coverage Indicators - Section D'!$J$45:$J$166,0)),""),"")</f>
        <v/>
      </c>
      <c r="AB107" s="247" t="str">
        <f t="array" ref="AB107">IFERROR(IF(INDEX('Coverage Indicators - Section D'!E$45:E$166,MATCH('Print View'!$A107&amp;'Print View'!$AC$77,'Coverage Indicators - Section D'!$B$45:$B$166&amp;'Coverage Indicators - Section D'!$J$45:$J$166,0))&lt;&gt;0,INDEX('Coverage Indicators - Section D'!E$45:E$166,MATCH('Print View'!$A107&amp;'Print View'!$AC$77,'Coverage Indicators - Section D'!$B$45:$B$166&amp;'Coverage Indicators - Section D'!$J$45:$J$166,0)),""),"")</f>
        <v/>
      </c>
      <c r="AC107" s="248" t="str">
        <f t="array" ref="AC107">IFERROR(IF(INDEX('Coverage Indicators - Section D'!F$45:F$166,MATCH('Print View'!$A107&amp;'Print View'!$AC$77,'Coverage Indicators - Section D'!$B$45:$B$166&amp;'Coverage Indicators - Section D'!$J$45:$J$166,0))&lt;&gt;0,INDEX('Coverage Indicators - Section D'!F$45:F$166,MATCH('Print View'!$A107&amp;'Print View'!$AC$77,'Coverage Indicators - Section D'!$B$45:$B$166&amp;'Coverage Indicators - Section D'!$J$45:$J$166,0)),""),"")</f>
        <v/>
      </c>
      <c r="AD107" s="256" t="str">
        <f t="array" ref="AD107">IFERROR(IF(INDEX('Coverage Indicators - Section D'!G$45:G$166,MATCH('Print View'!$A107&amp;'Print View'!$AC$77,'Coverage Indicators - Section D'!$B$45:$B$166&amp;'Coverage Indicators - Section D'!$J$45:$J$166,0))&lt;&gt;0,INDEX('Coverage Indicators - Section D'!G$45:G$166,MATCH('Print View'!$A107&amp;'Print View'!$AC$77,'Coverage Indicators - Section D'!$B$45:$B$166&amp;'Coverage Indicators - Section D'!$J$45:$J$166,0)),""),"")</f>
        <v/>
      </c>
      <c r="AE107" s="180" t="str">
        <f t="array" ref="AE107">IFERROR(IF(INDEX('Coverage Indicators - Section D'!H$45:H$166,MATCH('Print View'!$A107&amp;'Print View'!$AC$77,'Coverage Indicators - Section D'!$B$45:$B$166&amp;'Coverage Indicators - Section D'!$J$45:$J$166,0))&lt;&gt;0,INDEX('Coverage Indicators - Section D'!H$45:H$166,MATCH('Print View'!$A107&amp;'Print View'!$AC$77,'Coverage Indicators - Section D'!$B$45:$B$166&amp;'Coverage Indicators - Section D'!$J$45:$J$166,0)),""),"")</f>
        <v/>
      </c>
      <c r="AF107" s="247" t="str">
        <f t="array" ref="AF107">IFERROR(IF(INDEX('Coverage Indicators - Section D'!E$45:E$166,MATCH('Print View'!$A107&amp;'Print View'!$AG$77,'Coverage Indicators - Section D'!$B$45:$B$166&amp;'Coverage Indicators - Section D'!$J$45:$J$166,0))&lt;&gt;0,INDEX('Coverage Indicators - Section D'!E$45:E$166,MATCH('Print View'!$A107&amp;'Print View'!$AG$77,'Coverage Indicators - Section D'!$B$45:$B$166&amp;'Coverage Indicators - Section D'!$J$45:$J$166,0)),""),"")</f>
        <v/>
      </c>
      <c r="AG107" s="248" t="str">
        <f t="array" ref="AG107">IFERROR(IF(INDEX('Coverage Indicators - Section D'!F$45:F$166,MATCH('Print View'!$A107&amp;'Print View'!$AG$77,'Coverage Indicators - Section D'!$B$45:$B$166&amp;'Coverage Indicators - Section D'!$J$45:$J$166,0))&lt;&gt;0,INDEX('Coverage Indicators - Section D'!F$45:F$166,MATCH('Print View'!$A107&amp;'Print View'!$AG$77,'Coverage Indicators - Section D'!$B$45:$B$166&amp;'Coverage Indicators - Section D'!$J$45:$J$166,0)),""),"")</f>
        <v/>
      </c>
      <c r="AH107" s="260" t="str">
        <f t="array" ref="AH107">IFERROR(IF(INDEX('Coverage Indicators - Section D'!G$45:G$166,MATCH('Print View'!$A107&amp;'Print View'!$AG$77,'Coverage Indicators - Section D'!$B$45:$B$166&amp;'Coverage Indicators - Section D'!$J$45:$J$166,0))&lt;&gt;0,INDEX('Coverage Indicators - Section D'!G$45:G$166,MATCH('Print View'!$A107&amp;'Print View'!$AG$77,'Coverage Indicators - Section D'!$B$45:$B$166&amp;'Coverage Indicators - Section D'!$J$45:$J$166,0)),""),"")</f>
        <v/>
      </c>
      <c r="AI107" s="180" t="str">
        <f t="array" ref="AI107">IFERROR(IF(INDEX('Coverage Indicators - Section D'!H$45:H$166,MATCH('Print View'!$A107&amp;'Print View'!$AG$77,'Coverage Indicators - Section D'!$B$45:$B$166&amp;'Coverage Indicators - Section D'!$J$45:$J$166,0))&lt;&gt;0,INDEX('Coverage Indicators - Section D'!H$45:H$166,MATCH('Print View'!$A107&amp;'Print View'!$AG$77,'Coverage Indicators - Section D'!$B$45:$B$166&amp;'Coverage Indicators - Section D'!$J$45:$J$166,0)),""),"")</f>
        <v/>
      </c>
      <c r="AJ107" s="235" t="str">
        <f>IFERROR(IF(INDEX('Coverage Indicators - Section D'!W$10:W$41,MATCH('Print View'!$A107,'Coverage Indicators - Section D'!$A$10:$A$41,0))&lt;&gt;0,INDEX('Coverage Indicators - Section D'!W$10:W$41,MATCH('Print View'!$A107,'Coverage Indicators - Section D'!$A$10:$A$41,0)),""),"")</f>
        <v/>
      </c>
      <c r="AK107" s="292"/>
      <c r="AL107" s="292"/>
      <c r="AM107" s="292"/>
      <c r="AN107" s="292"/>
      <c r="AO107" s="292"/>
      <c r="AP107" s="292"/>
      <c r="AQ107" s="292"/>
      <c r="AR107" s="292"/>
    </row>
    <row r="108" spans="1:44" s="293" customFormat="1" ht="30" x14ac:dyDescent="0.2">
      <c r="A108" s="212">
        <v>29</v>
      </c>
      <c r="B108" s="202" t="str">
        <f>IFERROR(IF(INDEX('Coverage Indicators - Section D'!B$10:B$41,MATCH('Print View'!$A108,'Coverage Indicators - Section D'!$A$10:$A$41,0))&lt;&gt;0,INDEX('Coverage Indicators - Section D'!B$10:B$41,MATCH('Print View'!$A108,'Coverage Indicators - Section D'!$A$10:$A$41,0)),""),"")</f>
        <v/>
      </c>
      <c r="C108" s="202" t="str">
        <f>IFERROR(IF(INDEX('Coverage Indicators - Section D'!C$10:C$41,MATCH('Print View'!$A108,'Coverage Indicators - Section D'!$A$10:$A$41,0))&lt;&gt;0,INDEX('Coverage Indicators - Section D'!C$10:C$41,MATCH('Print View'!$A108,'Coverage Indicators - Section D'!$A$10:$A$41,0)),""),"")</f>
        <v/>
      </c>
      <c r="D108" s="202" t="str">
        <f>IFERROR(IF(INDEX('Coverage Indicators - Section D'!D$10:D$41,MATCH('Print View'!$A108,'Coverage Indicators - Section D'!$A$10:$A$41,0))&lt;&gt;0,INDEX('Coverage Indicators - Section D'!D$10:D$41,MATCH('Print View'!$A108,'Coverage Indicators - Section D'!$A$10:$A$41,0)),""),"")</f>
        <v/>
      </c>
      <c r="E108" s="202" t="str">
        <f>IFERROR(IF(INDEX('Coverage Indicators - Section D'!E$10:E$41,MATCH('Print View'!$A108,'Coverage Indicators - Section D'!$A$10:$A$41,0))&lt;&gt;0,INDEX('Coverage Indicators - Section D'!E$10:E$41,MATCH('Print View'!$A108,'Coverage Indicators - Section D'!$A$10:$A$41,0)),""),"")</f>
        <v/>
      </c>
      <c r="F108" s="202" t="str">
        <f>IFERROR(IF(INDEX('Coverage Indicators - Section D'!F$10:F$41,MATCH('Print View'!$A108,'Coverage Indicators - Section D'!$A$10:$A$41,0))&lt;&gt;0,INDEX('Coverage Indicators - Section D'!F$10:F$41,MATCH('Print View'!$A108,'Coverage Indicators - Section D'!$A$10:$A$41,0)),""),"")</f>
        <v/>
      </c>
      <c r="G108" s="202" t="str">
        <f>IFERROR(IF(INDEX('Coverage Indicators - Section D'!G$10:G$41,MATCH('Print View'!$A108,'Coverage Indicators - Section D'!$A$10:$A$41,0))&lt;&gt;0,INDEX('Coverage Indicators - Section D'!G$10:G$41,MATCH('Print View'!$A108,'Coverage Indicators - Section D'!$A$10:$A$41,0)),""),"")</f>
        <v/>
      </c>
      <c r="H108" s="202" t="str">
        <f>IFERROR(IF(INDEX('Coverage Indicators - Section D'!H$10:H$41,MATCH('Print View'!$A108,'Coverage Indicators - Section D'!$A$10:$A$41,0))&lt;&gt;0,INDEX('Coverage Indicators - Section D'!H$10:H$41,MATCH('Print View'!$A108,'Coverage Indicators - Section D'!$A$10:$A$41,0)),""),"")</f>
        <v/>
      </c>
      <c r="I108" s="202" t="str">
        <f>IFERROR(IF(INDEX('Coverage Indicators - Section D'!P$10:P$41,MATCH('Print View'!$A108,'Coverage Indicators - Section D'!$A$10:$A$41,0))&lt;&gt;0,INDEX('Coverage Indicators - Section D'!P$10:P$41,MATCH('Print View'!$A108,'Coverage Indicators - Section D'!$A$10:$A$41,0)),""),"")</f>
        <v/>
      </c>
      <c r="J108" s="202" t="str">
        <f>IFERROR(IF(INDEX('Coverage Indicators - Section D'!Q$10:Q$41,MATCH('Print View'!$A108,'Coverage Indicators - Section D'!$A$10:$A$41,0))&lt;&gt;0,INDEX('Coverage Indicators - Section D'!Q$10:Q$41,MATCH('Print View'!$A108,'Coverage Indicators - Section D'!$A$10:$A$41,0)),""),"")</f>
        <v/>
      </c>
      <c r="K108" s="202" t="str">
        <f>IFERROR(IF(INDEX('Coverage Indicators - Section D'!R$10:R$41,MATCH('Print View'!$A108,'Coverage Indicators - Section D'!$A$10:$A$41,0))&lt;&gt;0,INDEX('Coverage Indicators - Section D'!R$10:R$41,MATCH('Print View'!$A108,'Coverage Indicators - Section D'!$A$10:$A$41,0)),""),"")</f>
        <v/>
      </c>
      <c r="L108" s="202" t="str">
        <f>IFERROR(IF(INDEX('Coverage Indicators - Section D'!S$10:S$41,MATCH('Print View'!$A108,'Coverage Indicators - Section D'!$A$10:$A$41,0))&lt;&gt;0,INDEX('Coverage Indicators - Section D'!S$10:S$41,MATCH('Print View'!$A108,'Coverage Indicators - Section D'!$A$10:$A$41,0)),""),"")</f>
        <v/>
      </c>
      <c r="M108" s="202" t="str">
        <f>IFERROR(IF(INDEX('Coverage Indicators - Section D'!T$10:T$41,MATCH('Print View'!$A108,'Coverage Indicators - Section D'!$A$10:$A$41,0))&lt;&gt;0,INDEX('Coverage Indicators - Section D'!T$10:T$41,MATCH('Print View'!$A108,'Coverage Indicators - Section D'!$A$10:$A$41,0)),""),"")</f>
        <v/>
      </c>
      <c r="N108" s="202" t="str">
        <f>IFERROR(IF(INDEX('Coverage Indicators - Section D'!U$10:U$41,MATCH('Print View'!$A108,'Coverage Indicators - Section D'!$A$10:$A$41,0))&lt;&gt;0,INDEX('Coverage Indicators - Section D'!U$10:U$41,MATCH('Print View'!$A108,'Coverage Indicators - Section D'!$A$10:$A$41,0)),""),"")</f>
        <v/>
      </c>
      <c r="O108" s="202" t="str">
        <f>IFERROR(IF(INDEX('Coverage Indicators - Section D'!V$10:V$41,MATCH('Print View'!$A108,'Coverage Indicators - Section D'!$A$10:$A$41,0))&lt;&gt;0,INDEX('Coverage Indicators - Section D'!V$10:V$41,MATCH('Print View'!$A108,'Coverage Indicators - Section D'!$A$10:$A$41,0)),""),"")</f>
        <v/>
      </c>
      <c r="P108" s="238" t="str">
        <f t="array" ref="P108">IFERROR(IF(INDEX('Coverage Indicators - Section D'!E$45:E$166,MATCH('Print View'!$A108&amp;'Print View'!$Q$77,'Coverage Indicators - Section D'!$B$45:$B$166&amp;'Coverage Indicators - Section D'!$J$45:$J$166,0))&lt;&gt;0,INDEX('Coverage Indicators - Section D'!E$45:E$166,MATCH('Print View'!$A108&amp;'Print View'!$Q$77,'Coverage Indicators - Section D'!$B$45:$B$166&amp;'Coverage Indicators - Section D'!$J$45:$J$166,0)),""),"")</f>
        <v/>
      </c>
      <c r="Q108" s="239" t="str">
        <f t="array" ref="Q108">IFERROR(IF(INDEX('Coverage Indicators - Section D'!F$45:F$166,MATCH('Print View'!$A108&amp;'Print View'!$Q$77,'Coverage Indicators - Section D'!$B$45:$B$166&amp;'Coverage Indicators - Section D'!$J$45:$J$166,0))&lt;&gt;0,INDEX('Coverage Indicators - Section D'!F$45:F$166,MATCH('Print View'!$A108&amp;'Print View'!$Q$77,'Coverage Indicators - Section D'!$B$45:$B$166&amp;'Coverage Indicators - Section D'!$J$45:$J$166,0)),""),"")</f>
        <v/>
      </c>
      <c r="R108" s="253" t="str">
        <f t="array" ref="R108">IFERROR(IF(INDEX('Coverage Indicators - Section D'!G$45:G$166,MATCH('Print View'!$A108&amp;'Print View'!$Q$77,'Coverage Indicators - Section D'!$B$45:$B$166&amp;'Coverage Indicators - Section D'!$J$45:$J$166,0))&lt;&gt;0,INDEX('Coverage Indicators - Section D'!G$45:G$166,MATCH('Print View'!$A108&amp;'Print View'!$Q$77,'Coverage Indicators - Section D'!$B$45:$B$166&amp;'Coverage Indicators - Section D'!$J$45:$J$166,0)),""),"")</f>
        <v/>
      </c>
      <c r="S108" s="174" t="str">
        <f t="array" ref="S108">IFERROR(IF(INDEX('Coverage Indicators - Section D'!H$45:H$166,MATCH('Print View'!$A108&amp;'Print View'!$Q$77,'Coverage Indicators - Section D'!$B$45:$B$166&amp;'Coverage Indicators - Section D'!$J$45:$J$166,0))&lt;&gt;0,INDEX('Coverage Indicators - Section D'!H$45:H$166,MATCH('Print View'!$A108&amp;'Print View'!$Q$77,'Coverage Indicators - Section D'!$B$45:$B$166&amp;'Coverage Indicators - Section D'!$J$45:$J$166,0)),""),"")</f>
        <v/>
      </c>
      <c r="T108" s="244" t="str">
        <f t="array" ref="T108">IFERROR(IF(INDEX('Coverage Indicators - Section D'!E$45:E$166,MATCH('Print View'!$A108&amp;'Print View'!$U$77,'Coverage Indicators - Section D'!$B$45:$B$166&amp;'Coverage Indicators - Section D'!$J$45:$J$166,0))&lt;&gt;0,INDEX('Coverage Indicators - Section D'!E$45:E$166,MATCH('Print View'!$A108&amp;'Print View'!$U$77,'Coverage Indicators - Section D'!$B$45:$B$166&amp;'Coverage Indicators - Section D'!$J$45:$J$166,0)),""),"")</f>
        <v/>
      </c>
      <c r="U108" s="239" t="str">
        <f t="array" ref="U108">IFERROR(IF(INDEX('Coverage Indicators - Section D'!F$45:F$166,MATCH('Print View'!$A108&amp;'Print View'!$U$77,'Coverage Indicators - Section D'!$B$45:$B$166&amp;'Coverage Indicators - Section D'!$J$45:$J$166,0))&lt;&gt;0,INDEX('Coverage Indicators - Section D'!F$45:F$166,MATCH('Print View'!$A108&amp;'Print View'!$U$77,'Coverage Indicators - Section D'!$B$45:$B$166&amp;'Coverage Indicators - Section D'!$J$45:$J$166,0)),""),"")</f>
        <v/>
      </c>
      <c r="V108" s="253" t="str">
        <f t="array" ref="V108">IFERROR(IF(INDEX('Coverage Indicators - Section D'!G$45:G$166,MATCH('Print View'!$A108&amp;'Print View'!$U$77,'Coverage Indicators - Section D'!$B$45:$B$166&amp;'Coverage Indicators - Section D'!$J$45:$J$166,0))&lt;&gt;0,INDEX('Coverage Indicators - Section D'!G$45:G$166,MATCH('Print View'!$A108&amp;'Print View'!$U$77,'Coverage Indicators - Section D'!$B$45:$B$166&amp;'Coverage Indicators - Section D'!$J$45:$J$166,0)),""),"")</f>
        <v/>
      </c>
      <c r="W108" s="174" t="str">
        <f t="array" ref="W108">IFERROR(IF(INDEX('Coverage Indicators - Section D'!H$45:H$166,MATCH('Print View'!$A108&amp;'Print View'!$U$77,'Coverage Indicators - Section D'!$B$45:$B$166&amp;'Coverage Indicators - Section D'!$J$45:$J$166,0))&lt;&gt;0,INDEX('Coverage Indicators - Section D'!H$45:H$166,MATCH('Print View'!$A108&amp;'Print View'!$U$77,'Coverage Indicators - Section D'!$B$45:$B$166&amp;'Coverage Indicators - Section D'!$J$45:$J$166,0)),""),"")</f>
        <v/>
      </c>
      <c r="X108" s="249" t="str">
        <f t="array" ref="X108">IFERROR(IF(INDEX('Coverage Indicators - Section D'!E$45:E$166,MATCH('Print View'!$A108&amp;'Print View'!$Y$77,'Coverage Indicators - Section D'!$B$45:$B$166&amp;'Coverage Indicators - Section D'!$J$45:$J$166,0))&lt;&gt;0,INDEX('Coverage Indicators - Section D'!E$45:E$166,MATCH('Print View'!$A108&amp;'Print View'!$Y$77,'Coverage Indicators - Section D'!$B$45:$B$166&amp;'Coverage Indicators - Section D'!$J$45:$J$166,0)),""),"")</f>
        <v/>
      </c>
      <c r="Y108" s="250" t="str">
        <f t="array" ref="Y108">IFERROR(IF(INDEX('Coverage Indicators - Section D'!F$45:F$166,MATCH('Print View'!$A108&amp;'Print View'!$Y$77,'Coverage Indicators - Section D'!$B$45:$B$166&amp;'Coverage Indicators - Section D'!$J$45:$J$166,0))&lt;&gt;0,INDEX('Coverage Indicators - Section D'!F$45:F$166,MATCH('Print View'!$A108&amp;'Print View'!$Y$77,'Coverage Indicators - Section D'!$B$45:$B$166&amp;'Coverage Indicators - Section D'!$J$45:$J$166,0)),""),"")</f>
        <v/>
      </c>
      <c r="Z108" s="257" t="str">
        <f t="array" ref="Z108">IFERROR(IF(INDEX('Coverage Indicators - Section D'!G$45:G$166,MATCH('Print View'!$A108&amp;'Print View'!$Y$77,'Coverage Indicators - Section D'!$B$45:$B$166&amp;'Coverage Indicators - Section D'!$J$45:$J$166,0))&lt;&gt;0,INDEX('Coverage Indicators - Section D'!G$45:G$166,MATCH('Print View'!$A108&amp;'Print View'!$Y$77,'Coverage Indicators - Section D'!$B$45:$B$166&amp;'Coverage Indicators - Section D'!$J$45:$J$166,0)),""),"")</f>
        <v/>
      </c>
      <c r="AA108" s="185" t="str">
        <f t="array" ref="AA108">IFERROR(IF(INDEX('Coverage Indicators - Section D'!H$45:H$166,MATCH('Print View'!$A108&amp;'Print View'!$Y$77,'Coverage Indicators - Section D'!$B$45:$B$166&amp;'Coverage Indicators - Section D'!$J$45:$J$166,0))&lt;&gt;0,INDEX('Coverage Indicators - Section D'!H$45:H$166,MATCH('Print View'!$A108&amp;'Print View'!$Y$77,'Coverage Indicators - Section D'!$B$45:$B$166&amp;'Coverage Indicators - Section D'!$J$45:$J$166,0)),""),"")</f>
        <v/>
      </c>
      <c r="AB108" s="249" t="str">
        <f t="array" ref="AB108">IFERROR(IF(INDEX('Coverage Indicators - Section D'!E$45:E$166,MATCH('Print View'!$A108&amp;'Print View'!$AC$77,'Coverage Indicators - Section D'!$B$45:$B$166&amp;'Coverage Indicators - Section D'!$J$45:$J$166,0))&lt;&gt;0,INDEX('Coverage Indicators - Section D'!E$45:E$166,MATCH('Print View'!$A108&amp;'Print View'!$AC$77,'Coverage Indicators - Section D'!$B$45:$B$166&amp;'Coverage Indicators - Section D'!$J$45:$J$166,0)),""),"")</f>
        <v/>
      </c>
      <c r="AC108" s="250" t="str">
        <f t="array" ref="AC108">IFERROR(IF(INDEX('Coverage Indicators - Section D'!F$45:F$166,MATCH('Print View'!$A108&amp;'Print View'!$AC$77,'Coverage Indicators - Section D'!$B$45:$B$166&amp;'Coverage Indicators - Section D'!$J$45:$J$166,0))&lt;&gt;0,INDEX('Coverage Indicators - Section D'!F$45:F$166,MATCH('Print View'!$A108&amp;'Print View'!$AC$77,'Coverage Indicators - Section D'!$B$45:$B$166&amp;'Coverage Indicators - Section D'!$J$45:$J$166,0)),""),"")</f>
        <v/>
      </c>
      <c r="AD108" s="257" t="str">
        <f t="array" ref="AD108">IFERROR(IF(INDEX('Coverage Indicators - Section D'!G$45:G$166,MATCH('Print View'!$A108&amp;'Print View'!$AC$77,'Coverage Indicators - Section D'!$B$45:$B$166&amp;'Coverage Indicators - Section D'!$J$45:$J$166,0))&lt;&gt;0,INDEX('Coverage Indicators - Section D'!G$45:G$166,MATCH('Print View'!$A108&amp;'Print View'!$AC$77,'Coverage Indicators - Section D'!$B$45:$B$166&amp;'Coverage Indicators - Section D'!$J$45:$J$166,0)),""),"")</f>
        <v/>
      </c>
      <c r="AE108" s="185" t="str">
        <f t="array" ref="AE108">IFERROR(IF(INDEX('Coverage Indicators - Section D'!H$45:H$166,MATCH('Print View'!$A108&amp;'Print View'!$AC$77,'Coverage Indicators - Section D'!$B$45:$B$166&amp;'Coverage Indicators - Section D'!$J$45:$J$166,0))&lt;&gt;0,INDEX('Coverage Indicators - Section D'!H$45:H$166,MATCH('Print View'!$A108&amp;'Print View'!$AC$77,'Coverage Indicators - Section D'!$B$45:$B$166&amp;'Coverage Indicators - Section D'!$J$45:$J$166,0)),""),"")</f>
        <v/>
      </c>
      <c r="AF108" s="249" t="str">
        <f t="array" ref="AF108">IFERROR(IF(INDEX('Coverage Indicators - Section D'!E$45:E$166,MATCH('Print View'!$A108&amp;'Print View'!$AG$77,'Coverage Indicators - Section D'!$B$45:$B$166&amp;'Coverage Indicators - Section D'!$J$45:$J$166,0))&lt;&gt;0,INDEX('Coverage Indicators - Section D'!E$45:E$166,MATCH('Print View'!$A108&amp;'Print View'!$AG$77,'Coverage Indicators - Section D'!$B$45:$B$166&amp;'Coverage Indicators - Section D'!$J$45:$J$166,0)),""),"")</f>
        <v/>
      </c>
      <c r="AG108" s="250" t="str">
        <f t="array" ref="AG108">IFERROR(IF(INDEX('Coverage Indicators - Section D'!F$45:F$166,MATCH('Print View'!$A108&amp;'Print View'!$AG$77,'Coverage Indicators - Section D'!$B$45:$B$166&amp;'Coverage Indicators - Section D'!$J$45:$J$166,0))&lt;&gt;0,INDEX('Coverage Indicators - Section D'!F$45:F$166,MATCH('Print View'!$A108&amp;'Print View'!$AG$77,'Coverage Indicators - Section D'!$B$45:$B$166&amp;'Coverage Indicators - Section D'!$J$45:$J$166,0)),""),"")</f>
        <v/>
      </c>
      <c r="AH108" s="261" t="str">
        <f t="array" ref="AH108">IFERROR(IF(INDEX('Coverage Indicators - Section D'!G$45:G$166,MATCH('Print View'!$A108&amp;'Print View'!$AG$77,'Coverage Indicators - Section D'!$B$45:$B$166&amp;'Coverage Indicators - Section D'!$J$45:$J$166,0))&lt;&gt;0,INDEX('Coverage Indicators - Section D'!G$45:G$166,MATCH('Print View'!$A108&amp;'Print View'!$AG$77,'Coverage Indicators - Section D'!$B$45:$B$166&amp;'Coverage Indicators - Section D'!$J$45:$J$166,0)),""),"")</f>
        <v/>
      </c>
      <c r="AI108" s="185" t="str">
        <f t="array" ref="AI108">IFERROR(IF(INDEX('Coverage Indicators - Section D'!H$45:H$166,MATCH('Print View'!$A108&amp;'Print View'!$AG$77,'Coverage Indicators - Section D'!$B$45:$B$166&amp;'Coverage Indicators - Section D'!$J$45:$J$166,0))&lt;&gt;0,INDEX('Coverage Indicators - Section D'!H$45:H$166,MATCH('Print View'!$A108&amp;'Print View'!$AG$77,'Coverage Indicators - Section D'!$B$45:$B$166&amp;'Coverage Indicators - Section D'!$J$45:$J$166,0)),""),"")</f>
        <v/>
      </c>
      <c r="AJ108" s="234" t="str">
        <f>IFERROR(IF(INDEX('Coverage Indicators - Section D'!W$10:W$41,MATCH('Print View'!$A108,'Coverage Indicators - Section D'!$A$10:$A$41,0))&lt;&gt;0,INDEX('Coverage Indicators - Section D'!W$10:W$41,MATCH('Print View'!$A108,'Coverage Indicators - Section D'!$A$10:$A$41,0)),""),"")</f>
        <v/>
      </c>
      <c r="AK108" s="292"/>
      <c r="AL108" s="292"/>
      <c r="AM108" s="292"/>
      <c r="AN108" s="292"/>
      <c r="AO108" s="292"/>
      <c r="AP108" s="292"/>
      <c r="AQ108" s="292"/>
      <c r="AR108" s="292"/>
    </row>
    <row r="109" spans="1:44" s="293" customFormat="1" ht="31" thickBot="1" x14ac:dyDescent="0.25">
      <c r="A109" s="189">
        <v>30</v>
      </c>
      <c r="B109" s="204" t="str">
        <f>IFERROR(IF(INDEX('Coverage Indicators - Section D'!B$10:B$41,MATCH('Print View'!$A109,'Coverage Indicators - Section D'!$A$10:$A$41,0))&lt;&gt;0,INDEX('Coverage Indicators - Section D'!B$10:B$41,MATCH('Print View'!$A109,'Coverage Indicators - Section D'!$A$10:$A$41,0)),""),"")</f>
        <v/>
      </c>
      <c r="C109" s="204" t="str">
        <f>IFERROR(IF(INDEX('Coverage Indicators - Section D'!C$10:C$41,MATCH('Print View'!$A109,'Coverage Indicators - Section D'!$A$10:$A$41,0))&lt;&gt;0,INDEX('Coverage Indicators - Section D'!C$10:C$41,MATCH('Print View'!$A109,'Coverage Indicators - Section D'!$A$10:$A$41,0)),""),"")</f>
        <v/>
      </c>
      <c r="D109" s="204" t="str">
        <f>IFERROR(IF(INDEX('Coverage Indicators - Section D'!D$10:D$41,MATCH('Print View'!$A109,'Coverage Indicators - Section D'!$A$10:$A$41,0))&lt;&gt;0,INDEX('Coverage Indicators - Section D'!D$10:D$41,MATCH('Print View'!$A109,'Coverage Indicators - Section D'!$A$10:$A$41,0)),""),"")</f>
        <v/>
      </c>
      <c r="E109" s="204" t="str">
        <f>IFERROR(IF(INDEX('Coverage Indicators - Section D'!E$10:E$41,MATCH('Print View'!$A109,'Coverage Indicators - Section D'!$A$10:$A$41,0))&lt;&gt;0,INDEX('Coverage Indicators - Section D'!E$10:E$41,MATCH('Print View'!$A109,'Coverage Indicators - Section D'!$A$10:$A$41,0)),""),"")</f>
        <v/>
      </c>
      <c r="F109" s="204" t="str">
        <f>IFERROR(IF(INDEX('Coverage Indicators - Section D'!F$10:F$41,MATCH('Print View'!$A109,'Coverage Indicators - Section D'!$A$10:$A$41,0))&lt;&gt;0,INDEX('Coverage Indicators - Section D'!F$10:F$41,MATCH('Print View'!$A109,'Coverage Indicators - Section D'!$A$10:$A$41,0)),""),"")</f>
        <v/>
      </c>
      <c r="G109" s="204" t="str">
        <f>IFERROR(IF(INDEX('Coverage Indicators - Section D'!G$10:G$41,MATCH('Print View'!$A109,'Coverage Indicators - Section D'!$A$10:$A$41,0))&lt;&gt;0,INDEX('Coverage Indicators - Section D'!G$10:G$41,MATCH('Print View'!$A109,'Coverage Indicators - Section D'!$A$10:$A$41,0)),""),"")</f>
        <v/>
      </c>
      <c r="H109" s="204" t="str">
        <f>IFERROR(IF(INDEX('Coverage Indicators - Section D'!H$10:H$41,MATCH('Print View'!$A109,'Coverage Indicators - Section D'!$A$10:$A$41,0))&lt;&gt;0,INDEX('Coverage Indicators - Section D'!H$10:H$41,MATCH('Print View'!$A109,'Coverage Indicators - Section D'!$A$10:$A$41,0)),""),"")</f>
        <v/>
      </c>
      <c r="I109" s="204" t="str">
        <f>IFERROR(IF(INDEX('Coverage Indicators - Section D'!P$10:P$41,MATCH('Print View'!$A109,'Coverage Indicators - Section D'!$A$10:$A$41,0))&lt;&gt;0,INDEX('Coverage Indicators - Section D'!P$10:P$41,MATCH('Print View'!$A109,'Coverage Indicators - Section D'!$A$10:$A$41,0)),""),"")</f>
        <v/>
      </c>
      <c r="J109" s="204" t="str">
        <f>IFERROR(IF(INDEX('Coverage Indicators - Section D'!Q$10:Q$41,MATCH('Print View'!$A109,'Coverage Indicators - Section D'!$A$10:$A$41,0))&lt;&gt;0,INDEX('Coverage Indicators - Section D'!Q$10:Q$41,MATCH('Print View'!$A109,'Coverage Indicators - Section D'!$A$10:$A$41,0)),""),"")</f>
        <v/>
      </c>
      <c r="K109" s="204" t="str">
        <f>IFERROR(IF(INDEX('Coverage Indicators - Section D'!R$10:R$41,MATCH('Print View'!$A109,'Coverage Indicators - Section D'!$A$10:$A$41,0))&lt;&gt;0,INDEX('Coverage Indicators - Section D'!R$10:R$41,MATCH('Print View'!$A109,'Coverage Indicators - Section D'!$A$10:$A$41,0)),""),"")</f>
        <v/>
      </c>
      <c r="L109" s="204" t="str">
        <f>IFERROR(IF(INDEX('Coverage Indicators - Section D'!S$10:S$41,MATCH('Print View'!$A109,'Coverage Indicators - Section D'!$A$10:$A$41,0))&lt;&gt;0,INDEX('Coverage Indicators - Section D'!S$10:S$41,MATCH('Print View'!$A109,'Coverage Indicators - Section D'!$A$10:$A$41,0)),""),"")</f>
        <v/>
      </c>
      <c r="M109" s="204" t="str">
        <f>IFERROR(IF(INDEX('Coverage Indicators - Section D'!T$10:T$41,MATCH('Print View'!$A109,'Coverage Indicators - Section D'!$A$10:$A$41,0))&lt;&gt;0,INDEX('Coverage Indicators - Section D'!T$10:T$41,MATCH('Print View'!$A109,'Coverage Indicators - Section D'!$A$10:$A$41,0)),""),"")</f>
        <v/>
      </c>
      <c r="N109" s="204" t="str">
        <f>IFERROR(IF(INDEX('Coverage Indicators - Section D'!U$10:U$41,MATCH('Print View'!$A109,'Coverage Indicators - Section D'!$A$10:$A$41,0))&lt;&gt;0,INDEX('Coverage Indicators - Section D'!U$10:U$41,MATCH('Print View'!$A109,'Coverage Indicators - Section D'!$A$10:$A$41,0)),""),"")</f>
        <v/>
      </c>
      <c r="O109" s="204" t="str">
        <f>IFERROR(IF(INDEX('Coverage Indicators - Section D'!V$10:V$41,MATCH('Print View'!$A109,'Coverage Indicators - Section D'!$A$10:$A$41,0))&lt;&gt;0,INDEX('Coverage Indicators - Section D'!V$10:V$41,MATCH('Print View'!$A109,'Coverage Indicators - Section D'!$A$10:$A$41,0)),""),"")</f>
        <v/>
      </c>
      <c r="P109" s="242" t="str">
        <f t="array" ref="P109">IFERROR(IF(INDEX('Coverage Indicators - Section D'!E$45:E$166,MATCH('Print View'!$A109&amp;'Print View'!$Q$77,'Coverage Indicators - Section D'!$B$45:$B$166&amp;'Coverage Indicators - Section D'!$J$45:$J$166,0))&lt;&gt;0,INDEX('Coverage Indicators - Section D'!E$45:E$166,MATCH('Print View'!$A109&amp;'Print View'!$Q$77,'Coverage Indicators - Section D'!$B$45:$B$166&amp;'Coverage Indicators - Section D'!$J$45:$J$166,0)),""),"")</f>
        <v/>
      </c>
      <c r="Q109" s="243" t="str">
        <f t="array" ref="Q109">IFERROR(IF(INDEX('Coverage Indicators - Section D'!F$45:F$166,MATCH('Print View'!$A109&amp;'Print View'!$Q$77,'Coverage Indicators - Section D'!$B$45:$B$166&amp;'Coverage Indicators - Section D'!$J$45:$J$166,0))&lt;&gt;0,INDEX('Coverage Indicators - Section D'!F$45:F$166,MATCH('Print View'!$A109&amp;'Print View'!$Q$77,'Coverage Indicators - Section D'!$B$45:$B$166&amp;'Coverage Indicators - Section D'!$J$45:$J$166,0)),""),"")</f>
        <v/>
      </c>
      <c r="R109" s="255" t="str">
        <f t="array" ref="R109">IFERROR(IF(INDEX('Coverage Indicators - Section D'!G$45:G$166,MATCH('Print View'!$A109&amp;'Print View'!$Q$77,'Coverage Indicators - Section D'!$B$45:$B$166&amp;'Coverage Indicators - Section D'!$J$45:$J$166,0))&lt;&gt;0,INDEX('Coverage Indicators - Section D'!G$45:G$166,MATCH('Print View'!$A109&amp;'Print View'!$Q$77,'Coverage Indicators - Section D'!$B$45:$B$166&amp;'Coverage Indicators - Section D'!$J$45:$J$166,0)),""),"")</f>
        <v/>
      </c>
      <c r="S109" s="232" t="str">
        <f t="array" ref="S109">IFERROR(IF(INDEX('Coverage Indicators - Section D'!H$45:H$166,MATCH('Print View'!$A109&amp;'Print View'!$Q$77,'Coverage Indicators - Section D'!$B$45:$B$166&amp;'Coverage Indicators - Section D'!$J$45:$J$166,0))&lt;&gt;0,INDEX('Coverage Indicators - Section D'!H$45:H$166,MATCH('Print View'!$A109&amp;'Print View'!$Q$77,'Coverage Indicators - Section D'!$B$45:$B$166&amp;'Coverage Indicators - Section D'!$J$45:$J$166,0)),""),"")</f>
        <v/>
      </c>
      <c r="T109" s="246" t="str">
        <f t="array" ref="T109">IFERROR(IF(INDEX('Coverage Indicators - Section D'!E$45:E$166,MATCH('Print View'!$A109&amp;'Print View'!$U$77,'Coverage Indicators - Section D'!$B$45:$B$166&amp;'Coverage Indicators - Section D'!$J$45:$J$166,0))&lt;&gt;0,INDEX('Coverage Indicators - Section D'!E$45:E$166,MATCH('Print View'!$A109&amp;'Print View'!$U$77,'Coverage Indicators - Section D'!$B$45:$B$166&amp;'Coverage Indicators - Section D'!$J$45:$J$166,0)),""),"")</f>
        <v/>
      </c>
      <c r="U109" s="243" t="str">
        <f t="array" ref="U109">IFERROR(IF(INDEX('Coverage Indicators - Section D'!F$45:F$166,MATCH('Print View'!$A109&amp;'Print View'!$U$77,'Coverage Indicators - Section D'!$B$45:$B$166&amp;'Coverage Indicators - Section D'!$J$45:$J$166,0))&lt;&gt;0,INDEX('Coverage Indicators - Section D'!F$45:F$166,MATCH('Print View'!$A109&amp;'Print View'!$U$77,'Coverage Indicators - Section D'!$B$45:$B$166&amp;'Coverage Indicators - Section D'!$J$45:$J$166,0)),""),"")</f>
        <v/>
      </c>
      <c r="V109" s="255" t="str">
        <f t="array" ref="V109">IFERROR(IF(INDEX('Coverage Indicators - Section D'!G$45:G$166,MATCH('Print View'!$A109&amp;'Print View'!$U$77,'Coverage Indicators - Section D'!$B$45:$B$166&amp;'Coverage Indicators - Section D'!$J$45:$J$166,0))&lt;&gt;0,INDEX('Coverage Indicators - Section D'!G$45:G$166,MATCH('Print View'!$A109&amp;'Print View'!$U$77,'Coverage Indicators - Section D'!$B$45:$B$166&amp;'Coverage Indicators - Section D'!$J$45:$J$166,0)),""),"")</f>
        <v/>
      </c>
      <c r="W109" s="232" t="str">
        <f t="array" ref="W109">IFERROR(IF(INDEX('Coverage Indicators - Section D'!H$45:H$166,MATCH('Print View'!$A109&amp;'Print View'!$U$77,'Coverage Indicators - Section D'!$B$45:$B$166&amp;'Coverage Indicators - Section D'!$J$45:$J$166,0))&lt;&gt;0,INDEX('Coverage Indicators - Section D'!H$45:H$166,MATCH('Print View'!$A109&amp;'Print View'!$U$77,'Coverage Indicators - Section D'!$B$45:$B$166&amp;'Coverage Indicators - Section D'!$J$45:$J$166,0)),""),"")</f>
        <v/>
      </c>
      <c r="X109" s="251" t="str">
        <f t="array" ref="X109">IFERROR(IF(INDEX('Coverage Indicators - Section D'!E$45:E$166,MATCH('Print View'!$A109&amp;'Print View'!$Y$77,'Coverage Indicators - Section D'!$B$45:$B$166&amp;'Coverage Indicators - Section D'!$J$45:$J$166,0))&lt;&gt;0,INDEX('Coverage Indicators - Section D'!E$45:E$166,MATCH('Print View'!$A109&amp;'Print View'!$Y$77,'Coverage Indicators - Section D'!$B$45:$B$166&amp;'Coverage Indicators - Section D'!$J$45:$J$166,0)),""),"")</f>
        <v/>
      </c>
      <c r="Y109" s="252" t="str">
        <f t="array" ref="Y109">IFERROR(IF(INDEX('Coverage Indicators - Section D'!F$45:F$166,MATCH('Print View'!$A109&amp;'Print View'!$Y$77,'Coverage Indicators - Section D'!$B$45:$B$166&amp;'Coverage Indicators - Section D'!$J$45:$J$166,0))&lt;&gt;0,INDEX('Coverage Indicators - Section D'!F$45:F$166,MATCH('Print View'!$A109&amp;'Print View'!$Y$77,'Coverage Indicators - Section D'!$B$45:$B$166&amp;'Coverage Indicators - Section D'!$J$45:$J$166,0)),""),"")</f>
        <v/>
      </c>
      <c r="Z109" s="258" t="str">
        <f t="array" ref="Z109">IFERROR(IF(INDEX('Coverage Indicators - Section D'!G$45:G$166,MATCH('Print View'!$A109&amp;'Print View'!$Y$77,'Coverage Indicators - Section D'!$B$45:$B$166&amp;'Coverage Indicators - Section D'!$J$45:$J$166,0))&lt;&gt;0,INDEX('Coverage Indicators - Section D'!G$45:G$166,MATCH('Print View'!$A109&amp;'Print View'!$Y$77,'Coverage Indicators - Section D'!$B$45:$B$166&amp;'Coverage Indicators - Section D'!$J$45:$J$166,0)),""),"")</f>
        <v/>
      </c>
      <c r="AA109" s="233" t="str">
        <f t="array" ref="AA109">IFERROR(IF(INDEX('Coverage Indicators - Section D'!H$45:H$166,MATCH('Print View'!$A109&amp;'Print View'!$Y$77,'Coverage Indicators - Section D'!$B$45:$B$166&amp;'Coverage Indicators - Section D'!$J$45:$J$166,0))&lt;&gt;0,INDEX('Coverage Indicators - Section D'!H$45:H$166,MATCH('Print View'!$A109&amp;'Print View'!$Y$77,'Coverage Indicators - Section D'!$B$45:$B$166&amp;'Coverage Indicators - Section D'!$J$45:$J$166,0)),""),"")</f>
        <v/>
      </c>
      <c r="AB109" s="251" t="str">
        <f t="array" ref="AB109">IFERROR(IF(INDEX('Coverage Indicators - Section D'!E$45:E$166,MATCH('Print View'!$A109&amp;'Print View'!$AC$77,'Coverage Indicators - Section D'!$B$45:$B$166&amp;'Coverage Indicators - Section D'!$J$45:$J$166,0))&lt;&gt;0,INDEX('Coverage Indicators - Section D'!E$45:E$166,MATCH('Print View'!$A109&amp;'Print View'!$AC$77,'Coverage Indicators - Section D'!$B$45:$B$166&amp;'Coverage Indicators - Section D'!$J$45:$J$166,0)),""),"")</f>
        <v/>
      </c>
      <c r="AC109" s="252" t="str">
        <f t="array" ref="AC109">IFERROR(IF(INDEX('Coverage Indicators - Section D'!F$45:F$166,MATCH('Print View'!$A109&amp;'Print View'!$AC$77,'Coverage Indicators - Section D'!$B$45:$B$166&amp;'Coverage Indicators - Section D'!$J$45:$J$166,0))&lt;&gt;0,INDEX('Coverage Indicators - Section D'!F$45:F$166,MATCH('Print View'!$A109&amp;'Print View'!$AC$77,'Coverage Indicators - Section D'!$B$45:$B$166&amp;'Coverage Indicators - Section D'!$J$45:$J$166,0)),""),"")</f>
        <v/>
      </c>
      <c r="AD109" s="258" t="str">
        <f t="array" ref="AD109">IFERROR(IF(INDEX('Coverage Indicators - Section D'!G$45:G$166,MATCH('Print View'!$A109&amp;'Print View'!$AC$77,'Coverage Indicators - Section D'!$B$45:$B$166&amp;'Coverage Indicators - Section D'!$J$45:$J$166,0))&lt;&gt;0,INDEX('Coverage Indicators - Section D'!G$45:G$166,MATCH('Print View'!$A109&amp;'Print View'!$AC$77,'Coverage Indicators - Section D'!$B$45:$B$166&amp;'Coverage Indicators - Section D'!$J$45:$J$166,0)),""),"")</f>
        <v/>
      </c>
      <c r="AE109" s="233" t="str">
        <f t="array" ref="AE109">IFERROR(IF(INDEX('Coverage Indicators - Section D'!H$45:H$166,MATCH('Print View'!$A109&amp;'Print View'!$AC$77,'Coverage Indicators - Section D'!$B$45:$B$166&amp;'Coverage Indicators - Section D'!$J$45:$J$166,0))&lt;&gt;0,INDEX('Coverage Indicators - Section D'!H$45:H$166,MATCH('Print View'!$A109&amp;'Print View'!$AC$77,'Coverage Indicators - Section D'!$B$45:$B$166&amp;'Coverage Indicators - Section D'!$J$45:$J$166,0)),""),"")</f>
        <v/>
      </c>
      <c r="AF109" s="251" t="str">
        <f t="array" ref="AF109">IFERROR(IF(INDEX('Coverage Indicators - Section D'!E$45:E$166,MATCH('Print View'!$A109&amp;'Print View'!$AG$77,'Coverage Indicators - Section D'!$B$45:$B$166&amp;'Coverage Indicators - Section D'!$J$45:$J$166,0))&lt;&gt;0,INDEX('Coverage Indicators - Section D'!E$45:E$166,MATCH('Print View'!$A109&amp;'Print View'!$AG$77,'Coverage Indicators - Section D'!$B$45:$B$166&amp;'Coverage Indicators - Section D'!$J$45:$J$166,0)),""),"")</f>
        <v/>
      </c>
      <c r="AG109" s="252" t="str">
        <f t="array" ref="AG109">IFERROR(IF(INDEX('Coverage Indicators - Section D'!F$45:F$166,MATCH('Print View'!$A109&amp;'Print View'!$AG$77,'Coverage Indicators - Section D'!$B$45:$B$166&amp;'Coverage Indicators - Section D'!$J$45:$J$166,0))&lt;&gt;0,INDEX('Coverage Indicators - Section D'!F$45:F$166,MATCH('Print View'!$A109&amp;'Print View'!$AG$77,'Coverage Indicators - Section D'!$B$45:$B$166&amp;'Coverage Indicators - Section D'!$J$45:$J$166,0)),""),"")</f>
        <v/>
      </c>
      <c r="AH109" s="262" t="str">
        <f t="array" ref="AH109">IFERROR(IF(INDEX('Coverage Indicators - Section D'!G$45:G$166,MATCH('Print View'!$A109&amp;'Print View'!$AG$77,'Coverage Indicators - Section D'!$B$45:$B$166&amp;'Coverage Indicators - Section D'!$J$45:$J$166,0))&lt;&gt;0,INDEX('Coverage Indicators - Section D'!G$45:G$166,MATCH('Print View'!$A109&amp;'Print View'!$AG$77,'Coverage Indicators - Section D'!$B$45:$B$166&amp;'Coverage Indicators - Section D'!$J$45:$J$166,0)),""),"")</f>
        <v/>
      </c>
      <c r="AI109" s="233" t="str">
        <f t="array" ref="AI109">IFERROR(IF(INDEX('Coverage Indicators - Section D'!H$45:H$166,MATCH('Print View'!$A109&amp;'Print View'!$AG$77,'Coverage Indicators - Section D'!$B$45:$B$166&amp;'Coverage Indicators - Section D'!$J$45:$J$166,0))&lt;&gt;0,INDEX('Coverage Indicators - Section D'!H$45:H$166,MATCH('Print View'!$A109&amp;'Print View'!$AG$77,'Coverage Indicators - Section D'!$B$45:$B$166&amp;'Coverage Indicators - Section D'!$J$45:$J$166,0)),""),"")</f>
        <v/>
      </c>
      <c r="AJ109" s="236" t="str">
        <f>IFERROR(IF(INDEX('Coverage Indicators - Section D'!W$10:W$41,MATCH('Print View'!$A109,'Coverage Indicators - Section D'!$A$10:$A$41,0))&lt;&gt;0,INDEX('Coverage Indicators - Section D'!W$10:W$41,MATCH('Print View'!$A109,'Coverage Indicators - Section D'!$A$10:$A$41,0)),""),"")</f>
        <v/>
      </c>
      <c r="AK109" s="292"/>
      <c r="AL109" s="292"/>
      <c r="AM109" s="292"/>
      <c r="AN109" s="292"/>
      <c r="AO109" s="292"/>
      <c r="AP109" s="292"/>
      <c r="AQ109" s="292"/>
      <c r="AR109" s="292"/>
    </row>
    <row r="110" spans="1:44" ht="24" x14ac:dyDescent="0.2">
      <c r="A110" s="205"/>
      <c r="B110" s="294"/>
      <c r="C110" s="294"/>
      <c r="D110" s="295"/>
      <c r="E110" s="295"/>
      <c r="F110" s="295"/>
      <c r="G110" s="295"/>
      <c r="H110" s="295"/>
      <c r="I110" s="295"/>
      <c r="J110" s="295"/>
      <c r="K110" s="295"/>
      <c r="L110" s="295"/>
      <c r="M110" s="295"/>
      <c r="N110" s="295"/>
      <c r="O110" s="278"/>
      <c r="P110" s="278"/>
      <c r="Q110" s="278"/>
      <c r="R110" s="278"/>
      <c r="S110" s="278"/>
      <c r="T110" s="278"/>
      <c r="U110" s="278"/>
      <c r="V110" s="278"/>
      <c r="W110" s="278"/>
      <c r="X110" s="278"/>
      <c r="Y110" s="278"/>
      <c r="Z110" s="278"/>
      <c r="AA110" s="278"/>
      <c r="AB110" s="278"/>
      <c r="AC110" s="278"/>
      <c r="AD110" s="278"/>
      <c r="AE110" s="278"/>
      <c r="AF110" s="278"/>
      <c r="AG110" s="278"/>
      <c r="AH110" s="278"/>
      <c r="AI110" s="278"/>
      <c r="AJ110" s="278"/>
      <c r="AQ110" s="276"/>
      <c r="AR110" s="276"/>
    </row>
    <row r="111" spans="1:44" ht="17" thickBot="1" x14ac:dyDescent="0.25">
      <c r="A111" s="278"/>
      <c r="B111" s="278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278"/>
      <c r="AH111" s="278"/>
      <c r="AI111" s="278"/>
      <c r="AJ111" s="278"/>
      <c r="AQ111" s="276"/>
      <c r="AR111" s="276"/>
    </row>
    <row r="112" spans="1:44" ht="46" thickBot="1" x14ac:dyDescent="0.25">
      <c r="A112" s="532" t="str">
        <f>'WPTM - Section F'!A6:Y6</f>
        <v>Key Activities</v>
      </c>
      <c r="B112" s="533"/>
      <c r="C112" s="533"/>
      <c r="D112" s="533"/>
      <c r="E112" s="533"/>
      <c r="F112" s="533"/>
      <c r="G112" s="533"/>
      <c r="H112" s="533"/>
      <c r="I112" s="534"/>
      <c r="J112" s="278"/>
      <c r="K112" s="278"/>
      <c r="L112" s="278"/>
      <c r="M112" s="278"/>
      <c r="N112" s="278"/>
      <c r="O112" s="278"/>
      <c r="P112" s="278"/>
      <c r="Q112" s="278"/>
      <c r="R112" s="278"/>
      <c r="S112" s="278"/>
      <c r="T112" s="278"/>
      <c r="U112" s="278"/>
      <c r="V112" s="278"/>
      <c r="W112" s="278"/>
      <c r="X112" s="278"/>
      <c r="Y112" s="278"/>
      <c r="Z112" s="278"/>
      <c r="AA112" s="278"/>
      <c r="AB112" s="278"/>
      <c r="AC112" s="278"/>
      <c r="AD112" s="278"/>
      <c r="AE112" s="278"/>
      <c r="AF112" s="278"/>
      <c r="AG112" s="278"/>
      <c r="AH112" s="278"/>
      <c r="AI112" s="278"/>
      <c r="AJ112" s="278"/>
      <c r="AQ112" s="276"/>
      <c r="AR112" s="276"/>
    </row>
    <row r="113" spans="1:44" ht="17" thickBot="1" x14ac:dyDescent="0.25">
      <c r="A113" s="278"/>
      <c r="B113" s="278"/>
      <c r="C113" s="278"/>
      <c r="D113" s="278"/>
      <c r="E113" s="278"/>
      <c r="F113" s="278"/>
      <c r="G113" s="276">
        <v>2</v>
      </c>
      <c r="H113" s="296" t="str">
        <f>IFERROR(IF(INDEX('Overview - Section A'!I$43:I$48,MATCH('Print View'!$G113,'Overview - Section A'!$B$43:$B$48,0))&lt;&gt;0,(INDEX('Overview - Section A'!I$43:I$48,MATCH('Print View'!$G113,'Overview - Section A'!$B$43:$B$48,0))),""),"")</f>
        <v>a1Yg0000003KglkEAC</v>
      </c>
      <c r="J113" s="278"/>
      <c r="K113" s="278"/>
      <c r="L113" s="278"/>
      <c r="M113" s="276">
        <v>3</v>
      </c>
      <c r="N113" s="276">
        <f>IFERROR(IF(INDEX('Overview - Section A'!B$43:B$48,MATCH('Print View'!$M113,'Overview - Section A'!$B$43:$B$48,0))&lt;&gt;0,(INDEX('Overview - Section A'!B$43:B$48,MATCH('Print View'!$M113,'Overview - Section A'!$B$43:$B$48,0))),""),"")</f>
        <v>3</v>
      </c>
      <c r="O113" s="278"/>
      <c r="P113" s="278"/>
      <c r="Q113" s="278"/>
      <c r="R113" s="276"/>
      <c r="S113" s="276">
        <v>4</v>
      </c>
      <c r="T113" s="276" t="str">
        <f>IFERROR(IF(INDEX('Overview - Section A'!D$43:D$48,MATCH('Print View'!$S113,'Overview - Section A'!$B$43:$B$48,0))&lt;&gt;0,(INDEX('Overview - Section A'!D$43:D$48,MATCH('Print View'!$S113,'Overview - Section A'!$B$43:$B$48,0))),""),"")</f>
        <v/>
      </c>
      <c r="U113" s="276"/>
      <c r="V113" s="276"/>
      <c r="W113" s="276"/>
      <c r="X113" s="276"/>
      <c r="Y113" s="276">
        <v>5</v>
      </c>
      <c r="Z113" s="276" t="str">
        <f>IFERROR(IF(INDEX('Overview - Section A'!D$43:D$48,MATCH('Print View'!$Y113,'Overview - Section A'!$B$43:$B$48,0))&lt;&gt;0,(INDEX('Overview - Section A'!D$43:D$48,MATCH('Print View'!$Y113,'Overview - Section A'!$B$43:$B$48,0))),""),"")</f>
        <v/>
      </c>
      <c r="AA113" s="276"/>
      <c r="AB113" s="276"/>
      <c r="AC113" s="276"/>
      <c r="AD113" s="276"/>
      <c r="AE113" s="276">
        <v>6</v>
      </c>
      <c r="AF113" s="278" t="str">
        <f>IFERROR(IF(INDEX('Overview - Section A'!D$43:D$48,MATCH('Print View'!$AE113,'Overview - Section A'!$B$43:$B$48,0))&lt;&gt;0,(INDEX('Overview - Section A'!D$43:D$48,MATCH('Print View'!$AE113,'Overview - Section A'!$B$43:$B$48,0))),""),"")</f>
        <v/>
      </c>
      <c r="AG113" s="278"/>
      <c r="AH113" s="278"/>
      <c r="AI113" s="278"/>
      <c r="AJ113" s="278"/>
      <c r="AQ113" s="276"/>
      <c r="AR113" s="276"/>
    </row>
    <row r="114" spans="1:44" ht="31" thickBot="1" x14ac:dyDescent="0.25">
      <c r="A114" s="546" t="s">
        <v>225</v>
      </c>
      <c r="B114" s="548" t="str">
        <f>'WPTM - Section F'!B7</f>
        <v>Module</v>
      </c>
      <c r="C114" s="548" t="str">
        <f>'WPTM - Section F'!C7</f>
        <v>Intervention</v>
      </c>
      <c r="D114" s="548" t="str">
        <f>'WPTM - Section F'!D7</f>
        <v>Key Activity</v>
      </c>
      <c r="E114" s="550" t="str">
        <f>'WPTM - Section F'!E7</f>
        <v>Responsible PR</v>
      </c>
      <c r="F114" s="552" t="str">
        <f>'WPTM - Section F'!W7</f>
        <v>Country</v>
      </c>
      <c r="G114" s="468">
        <f>IFERROR(IF(INDEX(O$6:O$13,MATCH($G$113,$N6:$N13,0))&lt;&gt;0,INDEX(O$6:O$13,MATCH($G$113,$N6:$N13,0)),""),"")</f>
        <v>43101</v>
      </c>
      <c r="H114" s="469"/>
      <c r="I114" s="469"/>
      <c r="J114" s="470">
        <f>IFERROR(IF(INDEX(Q$6:Q$13,MATCH($G$113,$N6:$N13,0))&lt;&gt;0,INDEX(Q$6:Q$13,MATCH($G$113,$N6:$N13,0)),""),"")</f>
        <v>43465</v>
      </c>
      <c r="K114" s="469"/>
      <c r="L114" s="471"/>
      <c r="M114" s="468">
        <f>IFERROR(IF(INDEX(O$6:O$13,MATCH($M$113,$N6:$N13,0))&lt;&gt;0,INDEX(O$6:O$13,MATCH($M$113,$N6:$N13,0)),""),"")</f>
        <v>43466</v>
      </c>
      <c r="N114" s="469"/>
      <c r="O114" s="469"/>
      <c r="P114" s="470">
        <f>IFERROR(IF(INDEX(Q$6:Q$13,MATCH($M$113,$N6:$N13,0))&lt;&gt;0,INDEX(Q$6:Q$13,MATCH($M$113,$N6:$N13,0)),""),"")</f>
        <v>43830</v>
      </c>
      <c r="Q114" s="469"/>
      <c r="R114" s="471"/>
      <c r="S114" s="468">
        <f>IFERROR(IF(INDEX(O$6:O$13,MATCH($S$113,$N6:$N13,0))&lt;&gt;0,INDEX(O$6:O$13,MATCH($S$113,$N6:$N13,0)),""),"")</f>
        <v>43831</v>
      </c>
      <c r="T114" s="469"/>
      <c r="U114" s="469"/>
      <c r="V114" s="470">
        <f>IFERROR(IF(INDEX(Q$6:Q$13,MATCH($S$113,$N6:$N13,0))&lt;&gt;0,INDEX(Q$6:Q$13,MATCH($S$113,$N6:$N13,0)),""),"")</f>
        <v>44196</v>
      </c>
      <c r="W114" s="469"/>
      <c r="X114" s="471"/>
      <c r="Y114" s="468">
        <f>IFERROR(IF(INDEX(O$6:O$13,MATCH($Y$113,$N6:$N13,0))&lt;&gt;0,INDEX(O$6:O$13,MATCH($Y$113,$N6:$N13,0)),""),"")</f>
        <v>44197</v>
      </c>
      <c r="Z114" s="469"/>
      <c r="AA114" s="469"/>
      <c r="AB114" s="470">
        <f>IFERROR(IF(INDEX(Q$6:Q$13,MATCH($Y$113,$N6:$N13,0))&lt;&gt;0,INDEX(Q$6:Q$13,MATCH($Y$113,$N6:$N13,0)),""),"")</f>
        <v>44561</v>
      </c>
      <c r="AC114" s="469"/>
      <c r="AD114" s="471"/>
      <c r="AE114" s="468" t="str">
        <f>IFERROR(IF(INDEX(O$6:O$13,MATCH($AE$113,$N6:$N13,0))&lt;&gt;0,INDEX(O$6:O$13,MATCH($AE$113,$N6:$N13,0)),""),"")</f>
        <v/>
      </c>
      <c r="AF114" s="469"/>
      <c r="AG114" s="469"/>
      <c r="AH114" s="470" t="str">
        <f>IFERROR(IF(INDEX(Q$6:Q$13,MATCH($AE$113,$N6:$N13,0))&lt;&gt;0,INDEX(Q$6:Q$13,MATCH($AE$113,$N6:$N13,0)),""),"")</f>
        <v/>
      </c>
      <c r="AI114" s="471"/>
      <c r="AJ114" s="567" t="str">
        <f>'WPTM - Section F'!X7</f>
        <v>Comments</v>
      </c>
      <c r="AM114" s="298"/>
      <c r="AN114" s="298"/>
      <c r="AO114" s="298"/>
      <c r="AP114" s="298"/>
      <c r="AQ114" s="298"/>
      <c r="AR114" s="298"/>
    </row>
    <row r="115" spans="1:44" ht="31" thickBot="1" x14ac:dyDescent="0.25">
      <c r="A115" s="547"/>
      <c r="B115" s="549"/>
      <c r="C115" s="549"/>
      <c r="D115" s="549"/>
      <c r="E115" s="551"/>
      <c r="F115" s="553"/>
      <c r="G115" s="565" t="str">
        <f>'WPTM - Section F'!D92</f>
        <v>Milestone / Target Description</v>
      </c>
      <c r="H115" s="566"/>
      <c r="I115" s="566"/>
      <c r="J115" s="569" t="str">
        <f>'WPTM - Section F'!E92</f>
        <v>Criterion for Completion</v>
      </c>
      <c r="K115" s="569"/>
      <c r="L115" s="570"/>
      <c r="M115" s="571" t="str">
        <f>'WPTM - Section F'!D92</f>
        <v>Milestone / Target Description</v>
      </c>
      <c r="N115" s="572"/>
      <c r="O115" s="572"/>
      <c r="P115" s="572" t="str">
        <f>'WPTM - Section F'!E92</f>
        <v>Criterion for Completion</v>
      </c>
      <c r="Q115" s="572"/>
      <c r="R115" s="573"/>
      <c r="S115" s="574" t="str">
        <f>'WPTM - Section F'!D92</f>
        <v>Milestone / Target Description</v>
      </c>
      <c r="T115" s="575"/>
      <c r="U115" s="575"/>
      <c r="V115" s="572" t="str">
        <f>'WPTM - Section F'!E92</f>
        <v>Criterion for Completion</v>
      </c>
      <c r="W115" s="572"/>
      <c r="X115" s="573"/>
      <c r="Y115" s="576" t="str">
        <f>'WPTM - Section F'!D92</f>
        <v>Milestone / Target Description</v>
      </c>
      <c r="Z115" s="577"/>
      <c r="AA115" s="577"/>
      <c r="AB115" s="578" t="str">
        <f>'WPTM - Section F'!E92</f>
        <v>Criterion for Completion</v>
      </c>
      <c r="AC115" s="579"/>
      <c r="AD115" s="580"/>
      <c r="AE115" s="482" t="str">
        <f>'WPTM - Section F'!D92</f>
        <v>Milestone / Target Description</v>
      </c>
      <c r="AF115" s="483"/>
      <c r="AG115" s="484"/>
      <c r="AH115" s="514" t="str">
        <f>'WPTM - Section F'!E92</f>
        <v>Criterion for Completion</v>
      </c>
      <c r="AI115" s="505"/>
      <c r="AJ115" s="568"/>
      <c r="AM115" s="298"/>
      <c r="AN115" s="276" t="s">
        <v>228</v>
      </c>
      <c r="AO115" s="276" t="s">
        <v>229</v>
      </c>
      <c r="AP115" s="276" t="s">
        <v>230</v>
      </c>
      <c r="AQ115" s="276" t="s">
        <v>231</v>
      </c>
      <c r="AR115" s="276" t="s">
        <v>232</v>
      </c>
    </row>
    <row r="116" spans="1:44" ht="180" x14ac:dyDescent="0.2">
      <c r="A116" s="187">
        <v>1</v>
      </c>
      <c r="B116" s="187" t="str">
        <f>IFERROR(IF(INDEX('WPTM - Section F'!B$8:B$89,MATCH('Print View'!$A116,'WPTM - Section F'!$A$8:$A$89,0))&lt;&gt;0,INDEX('WPTM - Section F'!B$8:B$89,MATCH('Print View'!$A116,'WPTM - Section F'!$A$8:$A$89,0)),""),"")</f>
        <v>TB care and prevention</v>
      </c>
      <c r="C116" s="187" t="str">
        <f>IFERROR(IF(INDEX('WPTM - Section F'!C$8:C$89,MATCH('Print View'!$A116,'WPTM - Section F'!$A$8:$A$89,0))&lt;&gt;0,INDEX('WPTM - Section F'!C$8:C$89,MATCH('Print View'!$A116,'WPTM - Section F'!$A$8:$A$89,0)),""),"")</f>
        <v/>
      </c>
      <c r="D116" s="187" t="str">
        <f>IFERROR(IF(INDEX('WPTM - Section F'!D$8:D$89,MATCH('Print View'!$A116,'WPTM - Section F'!$A$8:$A$89,0))&lt;&gt;0,INDEX('WPTM - Section F'!D$8:D$89,MATCH('Print View'!$A116,'WPTM - Section F'!$A$8:$A$89,0)),""),"")</f>
        <v/>
      </c>
      <c r="E116" s="187" t="str">
        <f>IFERROR(IF(INDEX('WPTM - Section F'!E$8:E$89,MATCH('Print View'!$A116,'WPTM - Section F'!$A$8:$A$89,0))&lt;&gt;0,INDEX('WPTM - Section F'!E$8:E$89,MATCH('Print View'!$A116,'WPTM - Section F'!$A$8:$A$89,0)),""),"")</f>
        <v>Ministry of Health of the Lao People's Democratic Republic</v>
      </c>
      <c r="F116" s="188" t="str">
        <f>IFERROR(IF(INDEX('WPTM - Section F'!W$8:W$89,MATCH('Print View'!$A116,'WPTM - Section F'!$A$8:$A$89,0))&lt;&gt;0,INDEX('WPTM - Section F'!W$8:W$89,MATCH('Print View'!$A116,'WPTM - Section F'!$A$8:$A$89,0)),""),"")</f>
        <v>Lao (Peoples Democratic Republic)</v>
      </c>
      <c r="G116" s="486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16" s="486"/>
      <c r="I116" s="487"/>
      <c r="J116" s="486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16" s="486"/>
      <c r="L116" s="487"/>
      <c r="M116" s="48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16" s="486"/>
      <c r="O116" s="486"/>
      <c r="P116" s="488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16" s="486"/>
      <c r="R116" s="489"/>
      <c r="S116" s="48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16" s="486"/>
      <c r="U116" s="487"/>
      <c r="V116" s="488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16" s="486"/>
      <c r="X116" s="489"/>
      <c r="Y116" s="48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16" s="486"/>
      <c r="AA116" s="486"/>
      <c r="AB116" s="488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16" s="486"/>
      <c r="AD116" s="489"/>
      <c r="AE116" s="48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16" s="486"/>
      <c r="AG116" s="487"/>
      <c r="AH116" s="481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16" s="481"/>
      <c r="AJ116" s="206" t="str">
        <f>IFERROR(IF(INDEX('WPTM - Section F'!X$8:X$89,MATCH('Print View'!$A116,'WPTM - Section F'!$A$8:$A$89,0))&lt;&gt;0,INDEX('WPTM - Section F'!X$8:X$89,MATCH('Print View'!$A116,'WPTM - Section F'!$A$8:$A$89,0)),""),"")</f>
        <v/>
      </c>
      <c r="AM116" s="298"/>
      <c r="AN116" s="276" t="str">
        <f>CONCATENATE(A116,"-",$H$113)</f>
        <v>1-a1Yg0000003KglkEAC</v>
      </c>
      <c r="AO116" s="276" t="str">
        <f>CONCATENATE($A116,"-",$N$113)</f>
        <v>1-3</v>
      </c>
      <c r="AP116" s="276" t="str">
        <f>CONCATENATE($A116,"-",$T$113)</f>
        <v>1-</v>
      </c>
      <c r="AQ116" s="276" t="str">
        <f>CONCATENATE($A116,"-",$Z$113)</f>
        <v>1-</v>
      </c>
      <c r="AR116" s="276" t="str">
        <f>CONCATENATE($A116,"-",$AF$113)</f>
        <v>1-</v>
      </c>
    </row>
    <row r="117" spans="1:44" ht="30" x14ac:dyDescent="0.2">
      <c r="A117" s="182">
        <v>2</v>
      </c>
      <c r="B117" s="182" t="str">
        <f>IFERROR(IF(INDEX('WPTM - Section F'!B$8:B$89,MATCH('Print View'!$A117,'WPTM - Section F'!$A$8:$A$89,0))&lt;&gt;0,INDEX('WPTM - Section F'!B$8:B$89,MATCH('Print View'!$A117,'WPTM - Section F'!$A$8:$A$89,0)),""),"")</f>
        <v/>
      </c>
      <c r="C117" s="182" t="str">
        <f>IFERROR(IF(INDEX('WPTM - Section F'!C$8:C$89,MATCH('Print View'!$A117,'WPTM - Section F'!$A$8:$A$89,0))&lt;&gt;0,INDEX('WPTM - Section F'!C$8:C$89,MATCH('Print View'!$A117,'WPTM - Section F'!$A$8:$A$89,0)),""),"")</f>
        <v/>
      </c>
      <c r="D117" s="182" t="str">
        <f>IFERROR(IF(INDEX('WPTM - Section F'!D$8:D$89,MATCH('Print View'!$A117,'WPTM - Section F'!$A$8:$A$89,0))&lt;&gt;0,INDEX('WPTM - Section F'!D$8:D$89,MATCH('Print View'!$A117,'WPTM - Section F'!$A$8:$A$89,0)),""),"")</f>
        <v/>
      </c>
      <c r="E117" s="182" t="str">
        <f>IFERROR(IF(INDEX('WPTM - Section F'!E$8:E$89,MATCH('Print View'!$A117,'WPTM - Section F'!$A$8:$A$89,0))&lt;&gt;0,INDEX('WPTM - Section F'!E$8:E$89,MATCH('Print View'!$A117,'WPTM - Section F'!$A$8:$A$89,0)),""),"")</f>
        <v/>
      </c>
      <c r="F117" s="183" t="str">
        <f>IFERROR(IF(INDEX('WPTM - Section F'!W$8:W$89,MATCH('Print View'!$A117,'WPTM - Section F'!$A$8:$A$89,0))&lt;&gt;0,INDEX('WPTM - Section F'!W$8:W$89,MATCH('Print View'!$A117,'WPTM - Section F'!$A$8:$A$89,0)),""),"")</f>
        <v/>
      </c>
      <c r="G117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17" s="473"/>
      <c r="I117" s="474"/>
      <c r="J117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17" s="473"/>
      <c r="L117" s="463"/>
      <c r="M117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17" s="473"/>
      <c r="O117" s="474"/>
      <c r="P117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17" s="473"/>
      <c r="R117" s="463"/>
      <c r="S117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17" s="473"/>
      <c r="U117" s="474"/>
      <c r="V117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17" s="473"/>
      <c r="X117" s="463"/>
      <c r="Y117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17" s="473"/>
      <c r="AA117" s="474"/>
      <c r="AB117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17" s="473"/>
      <c r="AD117" s="463"/>
      <c r="AE117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17" s="473"/>
      <c r="AG117" s="474"/>
      <c r="AH117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17" s="463"/>
      <c r="AJ117" s="207" t="str">
        <f>IFERROR(IF(INDEX('WPTM - Section F'!X$8:X$89,MATCH('Print View'!$A117,'WPTM - Section F'!$A$8:$A$89,0))&lt;&gt;0,INDEX('WPTM - Section F'!X$8:X$89,MATCH('Print View'!$A117,'WPTM - Section F'!$A$8:$A$89,0)),""),"")</f>
        <v/>
      </c>
      <c r="AM117" s="298"/>
      <c r="AN117" s="276" t="str">
        <f t="shared" ref="AN117:AN180" si="0">CONCATENATE(A117,"-",$H$113)</f>
        <v>2-a1Yg0000003KglkEAC</v>
      </c>
      <c r="AO117" s="276" t="str">
        <f t="shared" ref="AO117:AO180" si="1">CONCATENATE($A117,"-",$N$113)</f>
        <v>2-3</v>
      </c>
      <c r="AP117" s="276" t="str">
        <f t="shared" ref="AP117:AP180" si="2">CONCATENATE($A117,"-",$T$113)</f>
        <v>2-</v>
      </c>
      <c r="AQ117" s="276" t="str">
        <f t="shared" ref="AQ117:AQ180" si="3">CONCATENATE($A117,"-",$Z$113)</f>
        <v>2-</v>
      </c>
      <c r="AR117" s="276" t="str">
        <f t="shared" ref="AR117:AR180" si="4">CONCATENATE($A117,"-",$AF$113)</f>
        <v>2-</v>
      </c>
    </row>
    <row r="118" spans="1:44" ht="30" x14ac:dyDescent="0.2">
      <c r="A118" s="187">
        <v>3</v>
      </c>
      <c r="B118" s="187" t="str">
        <f>IFERROR(IF(INDEX('WPTM - Section F'!B$8:B$89,MATCH('Print View'!$A118,'WPTM - Section F'!$A$8:$A$89,0))&lt;&gt;0,INDEX('WPTM - Section F'!B$8:B$89,MATCH('Print View'!$A118,'WPTM - Section F'!$A$8:$A$89,0)),""),"")</f>
        <v/>
      </c>
      <c r="C118" s="187" t="str">
        <f>IFERROR(IF(INDEX('WPTM - Section F'!C$8:C$89,MATCH('Print View'!$A118,'WPTM - Section F'!$A$8:$A$89,0))&lt;&gt;0,INDEX('WPTM - Section F'!C$8:C$89,MATCH('Print View'!$A118,'WPTM - Section F'!$A$8:$A$89,0)),""),"")</f>
        <v/>
      </c>
      <c r="D118" s="187" t="str">
        <f>IFERROR(IF(INDEX('WPTM - Section F'!D$8:D$89,MATCH('Print View'!$A118,'WPTM - Section F'!$A$8:$A$89,0))&lt;&gt;0,INDEX('WPTM - Section F'!D$8:D$89,MATCH('Print View'!$A118,'WPTM - Section F'!$A$8:$A$89,0)),""),"")</f>
        <v/>
      </c>
      <c r="E118" s="187" t="str">
        <f>IFERROR(IF(INDEX('WPTM - Section F'!E$8:E$89,MATCH('Print View'!$A118,'WPTM - Section F'!$A$8:$A$89,0))&lt;&gt;0,INDEX('WPTM - Section F'!E$8:E$89,MATCH('Print View'!$A118,'WPTM - Section F'!$A$8:$A$89,0)),""),"")</f>
        <v/>
      </c>
      <c r="F118" s="188" t="str">
        <f>IFERROR(IF(INDEX('WPTM - Section F'!W$8:W$89,MATCH('Print View'!$A118,'WPTM - Section F'!$A$8:$A$89,0))&lt;&gt;0,INDEX('WPTM - Section F'!W$8:W$89,MATCH('Print View'!$A118,'WPTM - Section F'!$A$8:$A$89,0)),""),"")</f>
        <v/>
      </c>
      <c r="G118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18" s="476"/>
      <c r="I118" s="477"/>
      <c r="J118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18" s="476"/>
      <c r="L118" s="465"/>
      <c r="M118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18" s="476"/>
      <c r="O118" s="477"/>
      <c r="P118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18" s="476"/>
      <c r="R118" s="465"/>
      <c r="S118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18" s="476"/>
      <c r="U118" s="477"/>
      <c r="V118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18" s="476"/>
      <c r="X118" s="465"/>
      <c r="Y118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18" s="476"/>
      <c r="AA118" s="477"/>
      <c r="AB118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18" s="476"/>
      <c r="AD118" s="465"/>
      <c r="AE118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18" s="476"/>
      <c r="AG118" s="477"/>
      <c r="AH118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18" s="465"/>
      <c r="AJ118" s="208" t="str">
        <f>IFERROR(IF(INDEX('WPTM - Section F'!X$8:X$89,MATCH('Print View'!$A118,'WPTM - Section F'!$A$8:$A$89,0))&lt;&gt;0,INDEX('WPTM - Section F'!X$8:X$89,MATCH('Print View'!$A118,'WPTM - Section F'!$A$8:$A$89,0)),""),"")</f>
        <v/>
      </c>
      <c r="AM118" s="298"/>
      <c r="AN118" s="276" t="str">
        <f t="shared" si="0"/>
        <v>3-a1Yg0000003KglkEAC</v>
      </c>
      <c r="AO118" s="276" t="str">
        <f t="shared" si="1"/>
        <v>3-3</v>
      </c>
      <c r="AP118" s="276" t="str">
        <f t="shared" si="2"/>
        <v>3-</v>
      </c>
      <c r="AQ118" s="276" t="str">
        <f t="shared" si="3"/>
        <v>3-</v>
      </c>
      <c r="AR118" s="276" t="str">
        <f t="shared" si="4"/>
        <v>3-</v>
      </c>
    </row>
    <row r="119" spans="1:44" ht="30" x14ac:dyDescent="0.2">
      <c r="A119" s="182">
        <v>4</v>
      </c>
      <c r="B119" s="182" t="str">
        <f>IFERROR(IF(INDEX('WPTM - Section F'!B$8:B$89,MATCH('Print View'!$A119,'WPTM - Section F'!$A$8:$A$89,0))&lt;&gt;0,INDEX('WPTM - Section F'!B$8:B$89,MATCH('Print View'!$A119,'WPTM - Section F'!$A$8:$A$89,0)),""),"")</f>
        <v/>
      </c>
      <c r="C119" s="182" t="str">
        <f>IFERROR(IF(INDEX('WPTM - Section F'!C$8:C$89,MATCH('Print View'!$A119,'WPTM - Section F'!$A$8:$A$89,0))&lt;&gt;0,INDEX('WPTM - Section F'!C$8:C$89,MATCH('Print View'!$A119,'WPTM - Section F'!$A$8:$A$89,0)),""),"")</f>
        <v/>
      </c>
      <c r="D119" s="182" t="str">
        <f>IFERROR(IF(INDEX('WPTM - Section F'!D$8:D$89,MATCH('Print View'!$A119,'WPTM - Section F'!$A$8:$A$89,0))&lt;&gt;0,INDEX('WPTM - Section F'!D$8:D$89,MATCH('Print View'!$A119,'WPTM - Section F'!$A$8:$A$89,0)),""),"")</f>
        <v/>
      </c>
      <c r="E119" s="182" t="str">
        <f>IFERROR(IF(INDEX('WPTM - Section F'!E$8:E$89,MATCH('Print View'!$A119,'WPTM - Section F'!$A$8:$A$89,0))&lt;&gt;0,INDEX('WPTM - Section F'!E$8:E$89,MATCH('Print View'!$A119,'WPTM - Section F'!$A$8:$A$89,0)),""),"")</f>
        <v/>
      </c>
      <c r="F119" s="183" t="str">
        <f>IFERROR(IF(INDEX('WPTM - Section F'!W$8:W$89,MATCH('Print View'!$A119,'WPTM - Section F'!$A$8:$A$89,0))&lt;&gt;0,INDEX('WPTM - Section F'!W$8:W$89,MATCH('Print View'!$A119,'WPTM - Section F'!$A$8:$A$89,0)),""),"")</f>
        <v/>
      </c>
      <c r="G119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19" s="473"/>
      <c r="I119" s="474"/>
      <c r="J119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19" s="473"/>
      <c r="L119" s="463"/>
      <c r="M119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19" s="473"/>
      <c r="O119" s="474"/>
      <c r="P119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19" s="473"/>
      <c r="R119" s="463"/>
      <c r="S119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19" s="473"/>
      <c r="U119" s="474"/>
      <c r="V119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19" s="473"/>
      <c r="X119" s="463"/>
      <c r="Y119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19" s="473"/>
      <c r="AA119" s="474"/>
      <c r="AB119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19" s="473"/>
      <c r="AD119" s="463"/>
      <c r="AE119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19" s="473"/>
      <c r="AG119" s="474"/>
      <c r="AH119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19" s="463"/>
      <c r="AJ119" s="207" t="str">
        <f>IFERROR(IF(INDEX('WPTM - Section F'!X$8:X$89,MATCH('Print View'!$A119,'WPTM - Section F'!$A$8:$A$89,0))&lt;&gt;0,INDEX('WPTM - Section F'!X$8:X$89,MATCH('Print View'!$A119,'WPTM - Section F'!$A$8:$A$89,0)),""),"")</f>
        <v/>
      </c>
      <c r="AM119" s="298"/>
      <c r="AN119" s="276" t="str">
        <f t="shared" si="0"/>
        <v>4-a1Yg0000003KglkEAC</v>
      </c>
      <c r="AO119" s="276" t="str">
        <f t="shared" si="1"/>
        <v>4-3</v>
      </c>
      <c r="AP119" s="276" t="str">
        <f t="shared" si="2"/>
        <v>4-</v>
      </c>
      <c r="AQ119" s="276" t="str">
        <f t="shared" si="3"/>
        <v>4-</v>
      </c>
      <c r="AR119" s="276" t="str">
        <f t="shared" si="4"/>
        <v>4-</v>
      </c>
    </row>
    <row r="120" spans="1:44" ht="30" x14ac:dyDescent="0.2">
      <c r="A120" s="187">
        <v>5</v>
      </c>
      <c r="B120" s="187" t="str">
        <f>IFERROR(IF(INDEX('WPTM - Section F'!B$8:B$89,MATCH('Print View'!$A120,'WPTM - Section F'!$A$8:$A$89,0))&lt;&gt;0,INDEX('WPTM - Section F'!B$8:B$89,MATCH('Print View'!$A120,'WPTM - Section F'!$A$8:$A$89,0)),""),"")</f>
        <v/>
      </c>
      <c r="C120" s="187" t="str">
        <f>IFERROR(IF(INDEX('WPTM - Section F'!C$8:C$89,MATCH('Print View'!$A120,'WPTM - Section F'!$A$8:$A$89,0))&lt;&gt;0,INDEX('WPTM - Section F'!C$8:C$89,MATCH('Print View'!$A120,'WPTM - Section F'!$A$8:$A$89,0)),""),"")</f>
        <v/>
      </c>
      <c r="D120" s="187" t="str">
        <f>IFERROR(IF(INDEX('WPTM - Section F'!D$8:D$89,MATCH('Print View'!$A120,'WPTM - Section F'!$A$8:$A$89,0))&lt;&gt;0,INDEX('WPTM - Section F'!D$8:D$89,MATCH('Print View'!$A120,'WPTM - Section F'!$A$8:$A$89,0)),""),"")</f>
        <v/>
      </c>
      <c r="E120" s="187" t="str">
        <f>IFERROR(IF(INDEX('WPTM - Section F'!E$8:E$89,MATCH('Print View'!$A120,'WPTM - Section F'!$A$8:$A$89,0))&lt;&gt;0,INDEX('WPTM - Section F'!E$8:E$89,MATCH('Print View'!$A120,'WPTM - Section F'!$A$8:$A$89,0)),""),"")</f>
        <v/>
      </c>
      <c r="F120" s="188" t="str">
        <f>IFERROR(IF(INDEX('WPTM - Section F'!W$8:W$89,MATCH('Print View'!$A120,'WPTM - Section F'!$A$8:$A$89,0))&lt;&gt;0,INDEX('WPTM - Section F'!W$8:W$89,MATCH('Print View'!$A120,'WPTM - Section F'!$A$8:$A$89,0)),""),"")</f>
        <v/>
      </c>
      <c r="G120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20" s="476"/>
      <c r="I120" s="477"/>
      <c r="J120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20" s="476"/>
      <c r="L120" s="465"/>
      <c r="M120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20" s="476"/>
      <c r="O120" s="477"/>
      <c r="P120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20" s="476"/>
      <c r="R120" s="465"/>
      <c r="S120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20" s="476"/>
      <c r="U120" s="477"/>
      <c r="V120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20" s="476"/>
      <c r="X120" s="465"/>
      <c r="Y120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20" s="476"/>
      <c r="AA120" s="477"/>
      <c r="AB120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20" s="476"/>
      <c r="AD120" s="465"/>
      <c r="AE120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20" s="476"/>
      <c r="AG120" s="477"/>
      <c r="AH120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20" s="465"/>
      <c r="AJ120" s="208" t="str">
        <f>IFERROR(IF(INDEX('WPTM - Section F'!X$8:X$89,MATCH('Print View'!$A120,'WPTM - Section F'!$A$8:$A$89,0))&lt;&gt;0,INDEX('WPTM - Section F'!X$8:X$89,MATCH('Print View'!$A120,'WPTM - Section F'!$A$8:$A$89,0)),""),"")</f>
        <v/>
      </c>
      <c r="AM120" s="298"/>
      <c r="AN120" s="276" t="str">
        <f t="shared" si="0"/>
        <v>5-a1Yg0000003KglkEAC</v>
      </c>
      <c r="AO120" s="276" t="str">
        <f t="shared" si="1"/>
        <v>5-3</v>
      </c>
      <c r="AP120" s="276" t="str">
        <f t="shared" si="2"/>
        <v>5-</v>
      </c>
      <c r="AQ120" s="276" t="str">
        <f t="shared" si="3"/>
        <v>5-</v>
      </c>
      <c r="AR120" s="276" t="str">
        <f t="shared" si="4"/>
        <v>5-</v>
      </c>
    </row>
    <row r="121" spans="1:44" ht="30" x14ac:dyDescent="0.2">
      <c r="A121" s="182">
        <v>6</v>
      </c>
      <c r="B121" s="182" t="str">
        <f>IFERROR(IF(INDEX('WPTM - Section F'!B$8:B$89,MATCH('Print View'!$A121,'WPTM - Section F'!$A$8:$A$89,0))&lt;&gt;0,INDEX('WPTM - Section F'!B$8:B$89,MATCH('Print View'!$A121,'WPTM - Section F'!$A$8:$A$89,0)),""),"")</f>
        <v/>
      </c>
      <c r="C121" s="182" t="str">
        <f>IFERROR(IF(INDEX('WPTM - Section F'!C$8:C$89,MATCH('Print View'!$A121,'WPTM - Section F'!$A$8:$A$89,0))&lt;&gt;0,INDEX('WPTM - Section F'!C$8:C$89,MATCH('Print View'!$A121,'WPTM - Section F'!$A$8:$A$89,0)),""),"")</f>
        <v/>
      </c>
      <c r="D121" s="182" t="str">
        <f>IFERROR(IF(INDEX('WPTM - Section F'!D$8:D$89,MATCH('Print View'!$A121,'WPTM - Section F'!$A$8:$A$89,0))&lt;&gt;0,INDEX('WPTM - Section F'!D$8:D$89,MATCH('Print View'!$A121,'WPTM - Section F'!$A$8:$A$89,0)),""),"")</f>
        <v/>
      </c>
      <c r="E121" s="182" t="str">
        <f>IFERROR(IF(INDEX('WPTM - Section F'!E$8:E$89,MATCH('Print View'!$A121,'WPTM - Section F'!$A$8:$A$89,0))&lt;&gt;0,INDEX('WPTM - Section F'!E$8:E$89,MATCH('Print View'!$A121,'WPTM - Section F'!$A$8:$A$89,0)),""),"")</f>
        <v/>
      </c>
      <c r="F121" s="183" t="str">
        <f>IFERROR(IF(INDEX('WPTM - Section F'!W$8:W$89,MATCH('Print View'!$A121,'WPTM - Section F'!$A$8:$A$89,0))&lt;&gt;0,INDEX('WPTM - Section F'!W$8:W$89,MATCH('Print View'!$A121,'WPTM - Section F'!$A$8:$A$89,0)),""),"")</f>
        <v/>
      </c>
      <c r="G121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21" s="473"/>
      <c r="I121" s="474"/>
      <c r="J121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21" s="473"/>
      <c r="L121" s="463"/>
      <c r="M121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21" s="473"/>
      <c r="O121" s="474"/>
      <c r="P121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21" s="473"/>
      <c r="R121" s="463"/>
      <c r="S121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21" s="473"/>
      <c r="U121" s="474"/>
      <c r="V121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21" s="473"/>
      <c r="X121" s="463"/>
      <c r="Y121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21" s="473"/>
      <c r="AA121" s="474"/>
      <c r="AB121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21" s="473"/>
      <c r="AD121" s="463"/>
      <c r="AE121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21" s="473"/>
      <c r="AG121" s="474"/>
      <c r="AH121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21" s="463"/>
      <c r="AJ121" s="207" t="str">
        <f>IFERROR(IF(INDEX('WPTM - Section F'!X$8:X$89,MATCH('Print View'!$A121,'WPTM - Section F'!$A$8:$A$89,0))&lt;&gt;0,INDEX('WPTM - Section F'!X$8:X$89,MATCH('Print View'!$A121,'WPTM - Section F'!$A$8:$A$89,0)),""),"")</f>
        <v/>
      </c>
      <c r="AM121" s="298"/>
      <c r="AN121" s="276" t="str">
        <f t="shared" si="0"/>
        <v>6-a1Yg0000003KglkEAC</v>
      </c>
      <c r="AO121" s="276" t="str">
        <f t="shared" si="1"/>
        <v>6-3</v>
      </c>
      <c r="AP121" s="276" t="str">
        <f t="shared" si="2"/>
        <v>6-</v>
      </c>
      <c r="AQ121" s="276" t="str">
        <f t="shared" si="3"/>
        <v>6-</v>
      </c>
      <c r="AR121" s="276" t="str">
        <f t="shared" si="4"/>
        <v>6-</v>
      </c>
    </row>
    <row r="122" spans="1:44" ht="30" x14ac:dyDescent="0.2">
      <c r="A122" s="187">
        <v>7</v>
      </c>
      <c r="B122" s="187" t="str">
        <f>IFERROR(IF(INDEX('WPTM - Section F'!B$8:B$89,MATCH('Print View'!$A122,'WPTM - Section F'!$A$8:$A$89,0))&lt;&gt;0,INDEX('WPTM - Section F'!B$8:B$89,MATCH('Print View'!$A122,'WPTM - Section F'!$A$8:$A$89,0)),""),"")</f>
        <v/>
      </c>
      <c r="C122" s="187" t="str">
        <f>IFERROR(IF(INDEX('WPTM - Section F'!C$8:C$89,MATCH('Print View'!$A122,'WPTM - Section F'!$A$8:$A$89,0))&lt;&gt;0,INDEX('WPTM - Section F'!C$8:C$89,MATCH('Print View'!$A122,'WPTM - Section F'!$A$8:$A$89,0)),""),"")</f>
        <v/>
      </c>
      <c r="D122" s="187" t="str">
        <f>IFERROR(IF(INDEX('WPTM - Section F'!D$8:D$89,MATCH('Print View'!$A122,'WPTM - Section F'!$A$8:$A$89,0))&lt;&gt;0,INDEX('WPTM - Section F'!D$8:D$89,MATCH('Print View'!$A122,'WPTM - Section F'!$A$8:$A$89,0)),""),"")</f>
        <v/>
      </c>
      <c r="E122" s="187" t="str">
        <f>IFERROR(IF(INDEX('WPTM - Section F'!E$8:E$89,MATCH('Print View'!$A122,'WPTM - Section F'!$A$8:$A$89,0))&lt;&gt;0,INDEX('WPTM - Section F'!E$8:E$89,MATCH('Print View'!$A122,'WPTM - Section F'!$A$8:$A$89,0)),""),"")</f>
        <v/>
      </c>
      <c r="F122" s="188" t="str">
        <f>IFERROR(IF(INDEX('WPTM - Section F'!W$8:W$89,MATCH('Print View'!$A122,'WPTM - Section F'!$A$8:$A$89,0))&lt;&gt;0,INDEX('WPTM - Section F'!W$8:W$89,MATCH('Print View'!$A122,'WPTM - Section F'!$A$8:$A$89,0)),""),"")</f>
        <v/>
      </c>
      <c r="G122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22" s="476"/>
      <c r="I122" s="477"/>
      <c r="J122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22" s="476"/>
      <c r="L122" s="465"/>
      <c r="M122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22" s="476"/>
      <c r="O122" s="477"/>
      <c r="P122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22" s="476"/>
      <c r="R122" s="465"/>
      <c r="S122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22" s="476"/>
      <c r="U122" s="477"/>
      <c r="V122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22" s="476"/>
      <c r="X122" s="465"/>
      <c r="Y122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22" s="476"/>
      <c r="AA122" s="477"/>
      <c r="AB122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22" s="476"/>
      <c r="AD122" s="465"/>
      <c r="AE122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22" s="476"/>
      <c r="AG122" s="477"/>
      <c r="AH122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22" s="465"/>
      <c r="AJ122" s="208" t="str">
        <f>IFERROR(IF(INDEX('WPTM - Section F'!X$8:X$89,MATCH('Print View'!$A122,'WPTM - Section F'!$A$8:$A$89,0))&lt;&gt;0,INDEX('WPTM - Section F'!X$8:X$89,MATCH('Print View'!$A122,'WPTM - Section F'!$A$8:$A$89,0)),""),"")</f>
        <v/>
      </c>
      <c r="AM122" s="298"/>
      <c r="AN122" s="276" t="str">
        <f t="shared" si="0"/>
        <v>7-a1Yg0000003KglkEAC</v>
      </c>
      <c r="AO122" s="276" t="str">
        <f t="shared" si="1"/>
        <v>7-3</v>
      </c>
      <c r="AP122" s="276" t="str">
        <f t="shared" si="2"/>
        <v>7-</v>
      </c>
      <c r="AQ122" s="276" t="str">
        <f t="shared" si="3"/>
        <v>7-</v>
      </c>
      <c r="AR122" s="276" t="str">
        <f t="shared" si="4"/>
        <v>7-</v>
      </c>
    </row>
    <row r="123" spans="1:44" ht="30" x14ac:dyDescent="0.2">
      <c r="A123" s="182">
        <v>8</v>
      </c>
      <c r="B123" s="182" t="str">
        <f>IFERROR(IF(INDEX('WPTM - Section F'!B$8:B$89,MATCH('Print View'!$A123,'WPTM - Section F'!$A$8:$A$89,0))&lt;&gt;0,INDEX('WPTM - Section F'!B$8:B$89,MATCH('Print View'!$A123,'WPTM - Section F'!$A$8:$A$89,0)),""),"")</f>
        <v/>
      </c>
      <c r="C123" s="182" t="str">
        <f>IFERROR(IF(INDEX('WPTM - Section F'!C$8:C$89,MATCH('Print View'!$A123,'WPTM - Section F'!$A$8:$A$89,0))&lt;&gt;0,INDEX('WPTM - Section F'!C$8:C$89,MATCH('Print View'!$A123,'WPTM - Section F'!$A$8:$A$89,0)),""),"")</f>
        <v/>
      </c>
      <c r="D123" s="182" t="str">
        <f>IFERROR(IF(INDEX('WPTM - Section F'!D$8:D$89,MATCH('Print View'!$A123,'WPTM - Section F'!$A$8:$A$89,0))&lt;&gt;0,INDEX('WPTM - Section F'!D$8:D$89,MATCH('Print View'!$A123,'WPTM - Section F'!$A$8:$A$89,0)),""),"")</f>
        <v/>
      </c>
      <c r="E123" s="182" t="str">
        <f>IFERROR(IF(INDEX('WPTM - Section F'!E$8:E$89,MATCH('Print View'!$A123,'WPTM - Section F'!$A$8:$A$89,0))&lt;&gt;0,INDEX('WPTM - Section F'!E$8:E$89,MATCH('Print View'!$A123,'WPTM - Section F'!$A$8:$A$89,0)),""),"")</f>
        <v/>
      </c>
      <c r="F123" s="183" t="str">
        <f>IFERROR(IF(INDEX('WPTM - Section F'!W$8:W$89,MATCH('Print View'!$A123,'WPTM - Section F'!$A$8:$A$89,0))&lt;&gt;0,INDEX('WPTM - Section F'!W$8:W$89,MATCH('Print View'!$A123,'WPTM - Section F'!$A$8:$A$89,0)),""),"")</f>
        <v/>
      </c>
      <c r="G123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23" s="473"/>
      <c r="I123" s="474"/>
      <c r="J123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23" s="473"/>
      <c r="L123" s="463"/>
      <c r="M123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23" s="473"/>
      <c r="O123" s="474"/>
      <c r="P123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23" s="473"/>
      <c r="R123" s="463"/>
      <c r="S123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23" s="473"/>
      <c r="U123" s="474"/>
      <c r="V123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23" s="473"/>
      <c r="X123" s="463"/>
      <c r="Y123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23" s="473"/>
      <c r="AA123" s="474"/>
      <c r="AB123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23" s="473"/>
      <c r="AD123" s="463"/>
      <c r="AE123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23" s="473"/>
      <c r="AG123" s="474"/>
      <c r="AH123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23" s="463"/>
      <c r="AJ123" s="207" t="str">
        <f>IFERROR(IF(INDEX('WPTM - Section F'!X$8:X$89,MATCH('Print View'!$A123,'WPTM - Section F'!$A$8:$A$89,0))&lt;&gt;0,INDEX('WPTM - Section F'!X$8:X$89,MATCH('Print View'!$A123,'WPTM - Section F'!$A$8:$A$89,0)),""),"")</f>
        <v/>
      </c>
      <c r="AM123" s="298"/>
      <c r="AN123" s="276" t="str">
        <f t="shared" si="0"/>
        <v>8-a1Yg0000003KglkEAC</v>
      </c>
      <c r="AO123" s="276" t="str">
        <f t="shared" si="1"/>
        <v>8-3</v>
      </c>
      <c r="AP123" s="276" t="str">
        <f t="shared" si="2"/>
        <v>8-</v>
      </c>
      <c r="AQ123" s="276" t="str">
        <f t="shared" si="3"/>
        <v>8-</v>
      </c>
      <c r="AR123" s="276" t="str">
        <f t="shared" si="4"/>
        <v>8-</v>
      </c>
    </row>
    <row r="124" spans="1:44" ht="30" x14ac:dyDescent="0.2">
      <c r="A124" s="187">
        <v>9</v>
      </c>
      <c r="B124" s="187" t="str">
        <f>IFERROR(IF(INDEX('WPTM - Section F'!B$8:B$89,MATCH('Print View'!$A124,'WPTM - Section F'!$A$8:$A$89,0))&lt;&gt;0,INDEX('WPTM - Section F'!B$8:B$89,MATCH('Print View'!$A124,'WPTM - Section F'!$A$8:$A$89,0)),""),"")</f>
        <v/>
      </c>
      <c r="C124" s="187" t="str">
        <f>IFERROR(IF(INDEX('WPTM - Section F'!C$8:C$89,MATCH('Print View'!$A124,'WPTM - Section F'!$A$8:$A$89,0))&lt;&gt;0,INDEX('WPTM - Section F'!C$8:C$89,MATCH('Print View'!$A124,'WPTM - Section F'!$A$8:$A$89,0)),""),"")</f>
        <v/>
      </c>
      <c r="D124" s="187" t="str">
        <f>IFERROR(IF(INDEX('WPTM - Section F'!D$8:D$89,MATCH('Print View'!$A124,'WPTM - Section F'!$A$8:$A$89,0))&lt;&gt;0,INDEX('WPTM - Section F'!D$8:D$89,MATCH('Print View'!$A124,'WPTM - Section F'!$A$8:$A$89,0)),""),"")</f>
        <v/>
      </c>
      <c r="E124" s="187" t="str">
        <f>IFERROR(IF(INDEX('WPTM - Section F'!E$8:E$89,MATCH('Print View'!$A124,'WPTM - Section F'!$A$8:$A$89,0))&lt;&gt;0,INDEX('WPTM - Section F'!E$8:E$89,MATCH('Print View'!$A124,'WPTM - Section F'!$A$8:$A$89,0)),""),"")</f>
        <v/>
      </c>
      <c r="F124" s="188" t="str">
        <f>IFERROR(IF(INDEX('WPTM - Section F'!W$8:W$89,MATCH('Print View'!$A124,'WPTM - Section F'!$A$8:$A$89,0))&lt;&gt;0,INDEX('WPTM - Section F'!W$8:W$89,MATCH('Print View'!$A124,'WPTM - Section F'!$A$8:$A$89,0)),""),"")</f>
        <v/>
      </c>
      <c r="G124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24" s="476"/>
      <c r="I124" s="477"/>
      <c r="J124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24" s="476"/>
      <c r="L124" s="465"/>
      <c r="M124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24" s="476"/>
      <c r="O124" s="477"/>
      <c r="P124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24" s="476"/>
      <c r="R124" s="465"/>
      <c r="S124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24" s="476"/>
      <c r="U124" s="477"/>
      <c r="V124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24" s="476"/>
      <c r="X124" s="465"/>
      <c r="Y124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24" s="476"/>
      <c r="AA124" s="477"/>
      <c r="AB124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24" s="476"/>
      <c r="AD124" s="465"/>
      <c r="AE124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24" s="476"/>
      <c r="AG124" s="477"/>
      <c r="AH124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24" s="465"/>
      <c r="AJ124" s="208" t="str">
        <f>IFERROR(IF(INDEX('WPTM - Section F'!X$8:X$89,MATCH('Print View'!$A124,'WPTM - Section F'!$A$8:$A$89,0))&lt;&gt;0,INDEX('WPTM - Section F'!X$8:X$89,MATCH('Print View'!$A124,'WPTM - Section F'!$A$8:$A$89,0)),""),"")</f>
        <v/>
      </c>
      <c r="AM124" s="298"/>
      <c r="AN124" s="276" t="str">
        <f t="shared" si="0"/>
        <v>9-a1Yg0000003KglkEAC</v>
      </c>
      <c r="AO124" s="276" t="str">
        <f t="shared" si="1"/>
        <v>9-3</v>
      </c>
      <c r="AP124" s="276" t="str">
        <f t="shared" si="2"/>
        <v>9-</v>
      </c>
      <c r="AQ124" s="276" t="str">
        <f t="shared" si="3"/>
        <v>9-</v>
      </c>
      <c r="AR124" s="276" t="str">
        <f t="shared" si="4"/>
        <v>9-</v>
      </c>
    </row>
    <row r="125" spans="1:44" ht="30" x14ac:dyDescent="0.2">
      <c r="A125" s="182">
        <v>10</v>
      </c>
      <c r="B125" s="182" t="str">
        <f>IFERROR(IF(INDEX('WPTM - Section F'!B$8:B$89,MATCH('Print View'!$A125,'WPTM - Section F'!$A$8:$A$89,0))&lt;&gt;0,INDEX('WPTM - Section F'!B$8:B$89,MATCH('Print View'!$A125,'WPTM - Section F'!$A$8:$A$89,0)),""),"")</f>
        <v/>
      </c>
      <c r="C125" s="182" t="str">
        <f>IFERROR(IF(INDEX('WPTM - Section F'!C$8:C$89,MATCH('Print View'!$A125,'WPTM - Section F'!$A$8:$A$89,0))&lt;&gt;0,INDEX('WPTM - Section F'!C$8:C$89,MATCH('Print View'!$A125,'WPTM - Section F'!$A$8:$A$89,0)),""),"")</f>
        <v/>
      </c>
      <c r="D125" s="182" t="str">
        <f>IFERROR(IF(INDEX('WPTM - Section F'!D$8:D$89,MATCH('Print View'!$A125,'WPTM - Section F'!$A$8:$A$89,0))&lt;&gt;0,INDEX('WPTM - Section F'!D$8:D$89,MATCH('Print View'!$A125,'WPTM - Section F'!$A$8:$A$89,0)),""),"")</f>
        <v/>
      </c>
      <c r="E125" s="182" t="str">
        <f>IFERROR(IF(INDEX('WPTM - Section F'!E$8:E$89,MATCH('Print View'!$A125,'WPTM - Section F'!$A$8:$A$89,0))&lt;&gt;0,INDEX('WPTM - Section F'!E$8:E$89,MATCH('Print View'!$A125,'WPTM - Section F'!$A$8:$A$89,0)),""),"")</f>
        <v/>
      </c>
      <c r="F125" s="183" t="str">
        <f>IFERROR(IF(INDEX('WPTM - Section F'!W$8:W$89,MATCH('Print View'!$A125,'WPTM - Section F'!$A$8:$A$89,0))&lt;&gt;0,INDEX('WPTM - Section F'!W$8:W$89,MATCH('Print View'!$A125,'WPTM - Section F'!$A$8:$A$89,0)),""),"")</f>
        <v/>
      </c>
      <c r="G125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25" s="473"/>
      <c r="I125" s="474"/>
      <c r="J125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25" s="473"/>
      <c r="L125" s="463"/>
      <c r="M125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25" s="473"/>
      <c r="O125" s="474"/>
      <c r="P125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25" s="473"/>
      <c r="R125" s="463"/>
      <c r="S125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25" s="473"/>
      <c r="U125" s="474"/>
      <c r="V125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25" s="473"/>
      <c r="X125" s="463"/>
      <c r="Y125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25" s="473"/>
      <c r="AA125" s="474"/>
      <c r="AB125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25" s="473"/>
      <c r="AD125" s="463"/>
      <c r="AE125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25" s="473"/>
      <c r="AG125" s="474"/>
      <c r="AH125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25" s="463"/>
      <c r="AJ125" s="207" t="str">
        <f>IFERROR(IF(INDEX('WPTM - Section F'!X$8:X$89,MATCH('Print View'!$A125,'WPTM - Section F'!$A$8:$A$89,0))&lt;&gt;0,INDEX('WPTM - Section F'!X$8:X$89,MATCH('Print View'!$A125,'WPTM - Section F'!$A$8:$A$89,0)),""),"")</f>
        <v/>
      </c>
      <c r="AM125" s="298"/>
      <c r="AN125" s="276" t="str">
        <f t="shared" si="0"/>
        <v>10-a1Yg0000003KglkEAC</v>
      </c>
      <c r="AO125" s="276" t="str">
        <f t="shared" si="1"/>
        <v>10-3</v>
      </c>
      <c r="AP125" s="276" t="str">
        <f t="shared" si="2"/>
        <v>10-</v>
      </c>
      <c r="AQ125" s="276" t="str">
        <f t="shared" si="3"/>
        <v>10-</v>
      </c>
      <c r="AR125" s="276" t="str">
        <f t="shared" si="4"/>
        <v>10-</v>
      </c>
    </row>
    <row r="126" spans="1:44" ht="30" x14ac:dyDescent="0.2">
      <c r="A126" s="187">
        <v>11</v>
      </c>
      <c r="B126" s="187" t="str">
        <f>IFERROR(IF(INDEX('WPTM - Section F'!B$8:B$89,MATCH('Print View'!$A126,'WPTM - Section F'!$A$8:$A$89,0))&lt;&gt;0,INDEX('WPTM - Section F'!B$8:B$89,MATCH('Print View'!$A126,'WPTM - Section F'!$A$8:$A$89,0)),""),"")</f>
        <v/>
      </c>
      <c r="C126" s="187" t="str">
        <f>IFERROR(IF(INDEX('WPTM - Section F'!C$8:C$89,MATCH('Print View'!$A126,'WPTM - Section F'!$A$8:$A$89,0))&lt;&gt;0,INDEX('WPTM - Section F'!C$8:C$89,MATCH('Print View'!$A126,'WPTM - Section F'!$A$8:$A$89,0)),""),"")</f>
        <v/>
      </c>
      <c r="D126" s="187" t="str">
        <f>IFERROR(IF(INDEX('WPTM - Section F'!D$8:D$89,MATCH('Print View'!$A126,'WPTM - Section F'!$A$8:$A$89,0))&lt;&gt;0,INDEX('WPTM - Section F'!D$8:D$89,MATCH('Print View'!$A126,'WPTM - Section F'!$A$8:$A$89,0)),""),"")</f>
        <v/>
      </c>
      <c r="E126" s="187" t="str">
        <f>IFERROR(IF(INDEX('WPTM - Section F'!E$8:E$89,MATCH('Print View'!$A126,'WPTM - Section F'!$A$8:$A$89,0))&lt;&gt;0,INDEX('WPTM - Section F'!E$8:E$89,MATCH('Print View'!$A126,'WPTM - Section F'!$A$8:$A$89,0)),""),"")</f>
        <v/>
      </c>
      <c r="F126" s="188" t="str">
        <f>IFERROR(IF(INDEX('WPTM - Section F'!W$8:W$89,MATCH('Print View'!$A126,'WPTM - Section F'!$A$8:$A$89,0))&lt;&gt;0,INDEX('WPTM - Section F'!W$8:W$89,MATCH('Print View'!$A126,'WPTM - Section F'!$A$8:$A$89,0)),""),"")</f>
        <v/>
      </c>
      <c r="G126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26" s="476"/>
      <c r="I126" s="477"/>
      <c r="J126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26" s="476"/>
      <c r="L126" s="465"/>
      <c r="M126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26" s="476"/>
      <c r="O126" s="477"/>
      <c r="P126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26" s="476"/>
      <c r="R126" s="465"/>
      <c r="S126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26" s="476"/>
      <c r="U126" s="477"/>
      <c r="V126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26" s="476"/>
      <c r="X126" s="465"/>
      <c r="Y126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26" s="476"/>
      <c r="AA126" s="477"/>
      <c r="AB126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26" s="476"/>
      <c r="AD126" s="465"/>
      <c r="AE126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26" s="476"/>
      <c r="AG126" s="477"/>
      <c r="AH126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26" s="465"/>
      <c r="AJ126" s="208" t="str">
        <f>IFERROR(IF(INDEX('WPTM - Section F'!X$8:X$89,MATCH('Print View'!$A126,'WPTM - Section F'!$A$8:$A$89,0))&lt;&gt;0,INDEX('WPTM - Section F'!X$8:X$89,MATCH('Print View'!$A126,'WPTM - Section F'!$A$8:$A$89,0)),""),"")</f>
        <v/>
      </c>
      <c r="AM126" s="298"/>
      <c r="AN126" s="276" t="str">
        <f t="shared" si="0"/>
        <v>11-a1Yg0000003KglkEAC</v>
      </c>
      <c r="AO126" s="276" t="str">
        <f t="shared" si="1"/>
        <v>11-3</v>
      </c>
      <c r="AP126" s="276" t="str">
        <f t="shared" si="2"/>
        <v>11-</v>
      </c>
      <c r="AQ126" s="276" t="str">
        <f t="shared" si="3"/>
        <v>11-</v>
      </c>
      <c r="AR126" s="276" t="str">
        <f t="shared" si="4"/>
        <v>11-</v>
      </c>
    </row>
    <row r="127" spans="1:44" ht="30" x14ac:dyDescent="0.2">
      <c r="A127" s="182">
        <v>12</v>
      </c>
      <c r="B127" s="182" t="str">
        <f>IFERROR(IF(INDEX('WPTM - Section F'!B$8:B$89,MATCH('Print View'!$A127,'WPTM - Section F'!$A$8:$A$89,0))&lt;&gt;0,INDEX('WPTM - Section F'!B$8:B$89,MATCH('Print View'!$A127,'WPTM - Section F'!$A$8:$A$89,0)),""),"")</f>
        <v/>
      </c>
      <c r="C127" s="182" t="str">
        <f>IFERROR(IF(INDEX('WPTM - Section F'!C$8:C$89,MATCH('Print View'!$A127,'WPTM - Section F'!$A$8:$A$89,0))&lt;&gt;0,INDEX('WPTM - Section F'!C$8:C$89,MATCH('Print View'!$A127,'WPTM - Section F'!$A$8:$A$89,0)),""),"")</f>
        <v/>
      </c>
      <c r="D127" s="182" t="str">
        <f>IFERROR(IF(INDEX('WPTM - Section F'!D$8:D$89,MATCH('Print View'!$A127,'WPTM - Section F'!$A$8:$A$89,0))&lt;&gt;0,INDEX('WPTM - Section F'!D$8:D$89,MATCH('Print View'!$A127,'WPTM - Section F'!$A$8:$A$89,0)),""),"")</f>
        <v/>
      </c>
      <c r="E127" s="182" t="str">
        <f>IFERROR(IF(INDEX('WPTM - Section F'!E$8:E$89,MATCH('Print View'!$A127,'WPTM - Section F'!$A$8:$A$89,0))&lt;&gt;0,INDEX('WPTM - Section F'!E$8:E$89,MATCH('Print View'!$A127,'WPTM - Section F'!$A$8:$A$89,0)),""),"")</f>
        <v/>
      </c>
      <c r="F127" s="183" t="str">
        <f>IFERROR(IF(INDEX('WPTM - Section F'!W$8:W$89,MATCH('Print View'!$A127,'WPTM - Section F'!$A$8:$A$89,0))&lt;&gt;0,INDEX('WPTM - Section F'!W$8:W$89,MATCH('Print View'!$A127,'WPTM - Section F'!$A$8:$A$89,0)),""),"")</f>
        <v/>
      </c>
      <c r="G127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27" s="473"/>
      <c r="I127" s="474"/>
      <c r="J127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27" s="473"/>
      <c r="L127" s="463"/>
      <c r="M127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27" s="473"/>
      <c r="O127" s="474"/>
      <c r="P127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27" s="473"/>
      <c r="R127" s="463"/>
      <c r="S127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27" s="473"/>
      <c r="U127" s="474"/>
      <c r="V127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27" s="473"/>
      <c r="X127" s="463"/>
      <c r="Y127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27" s="473"/>
      <c r="AA127" s="474"/>
      <c r="AB127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27" s="473"/>
      <c r="AD127" s="463"/>
      <c r="AE127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27" s="473"/>
      <c r="AG127" s="474"/>
      <c r="AH127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27" s="463"/>
      <c r="AJ127" s="207" t="str">
        <f>IFERROR(IF(INDEX('WPTM - Section F'!X$8:X$89,MATCH('Print View'!$A127,'WPTM - Section F'!$A$8:$A$89,0))&lt;&gt;0,INDEX('WPTM - Section F'!X$8:X$89,MATCH('Print View'!$A127,'WPTM - Section F'!$A$8:$A$89,0)),""),"")</f>
        <v/>
      </c>
      <c r="AM127" s="298"/>
      <c r="AN127" s="276" t="str">
        <f t="shared" si="0"/>
        <v>12-a1Yg0000003KglkEAC</v>
      </c>
      <c r="AO127" s="276" t="str">
        <f t="shared" si="1"/>
        <v>12-3</v>
      </c>
      <c r="AP127" s="276" t="str">
        <f t="shared" si="2"/>
        <v>12-</v>
      </c>
      <c r="AQ127" s="276" t="str">
        <f t="shared" si="3"/>
        <v>12-</v>
      </c>
      <c r="AR127" s="276" t="str">
        <f t="shared" si="4"/>
        <v>12-</v>
      </c>
    </row>
    <row r="128" spans="1:44" ht="30" x14ac:dyDescent="0.2">
      <c r="A128" s="187">
        <v>13</v>
      </c>
      <c r="B128" s="187" t="str">
        <f>IFERROR(IF(INDEX('WPTM - Section F'!B$8:B$89,MATCH('Print View'!$A128,'WPTM - Section F'!$A$8:$A$89,0))&lt;&gt;0,INDEX('WPTM - Section F'!B$8:B$89,MATCH('Print View'!$A128,'WPTM - Section F'!$A$8:$A$89,0)),""),"")</f>
        <v/>
      </c>
      <c r="C128" s="187" t="str">
        <f>IFERROR(IF(INDEX('WPTM - Section F'!C$8:C$89,MATCH('Print View'!$A128,'WPTM - Section F'!$A$8:$A$89,0))&lt;&gt;0,INDEX('WPTM - Section F'!C$8:C$89,MATCH('Print View'!$A128,'WPTM - Section F'!$A$8:$A$89,0)),""),"")</f>
        <v/>
      </c>
      <c r="D128" s="187" t="str">
        <f>IFERROR(IF(INDEX('WPTM - Section F'!D$8:D$89,MATCH('Print View'!$A128,'WPTM - Section F'!$A$8:$A$89,0))&lt;&gt;0,INDEX('WPTM - Section F'!D$8:D$89,MATCH('Print View'!$A128,'WPTM - Section F'!$A$8:$A$89,0)),""),"")</f>
        <v/>
      </c>
      <c r="E128" s="187" t="str">
        <f>IFERROR(IF(INDEX('WPTM - Section F'!E$8:E$89,MATCH('Print View'!$A128,'WPTM - Section F'!$A$8:$A$89,0))&lt;&gt;0,INDEX('WPTM - Section F'!E$8:E$89,MATCH('Print View'!$A128,'WPTM - Section F'!$A$8:$A$89,0)),""),"")</f>
        <v/>
      </c>
      <c r="F128" s="188" t="str">
        <f>IFERROR(IF(INDEX('WPTM - Section F'!W$8:W$89,MATCH('Print View'!$A128,'WPTM - Section F'!$A$8:$A$89,0))&lt;&gt;0,INDEX('WPTM - Section F'!W$8:W$89,MATCH('Print View'!$A128,'WPTM - Section F'!$A$8:$A$89,0)),""),"")</f>
        <v/>
      </c>
      <c r="G128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28" s="476"/>
      <c r="I128" s="477"/>
      <c r="J128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28" s="476"/>
      <c r="L128" s="465"/>
      <c r="M128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28" s="476"/>
      <c r="O128" s="477"/>
      <c r="P128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28" s="476"/>
      <c r="R128" s="465"/>
      <c r="S128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28" s="476"/>
      <c r="U128" s="477"/>
      <c r="V128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28" s="476"/>
      <c r="X128" s="465"/>
      <c r="Y128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28" s="476"/>
      <c r="AA128" s="477"/>
      <c r="AB128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28" s="476"/>
      <c r="AD128" s="465"/>
      <c r="AE128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28" s="476"/>
      <c r="AG128" s="477"/>
      <c r="AH128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28" s="465"/>
      <c r="AJ128" s="208" t="str">
        <f>IFERROR(IF(INDEX('WPTM - Section F'!X$8:X$89,MATCH('Print View'!$A128,'WPTM - Section F'!$A$8:$A$89,0))&lt;&gt;0,INDEX('WPTM - Section F'!X$8:X$89,MATCH('Print View'!$A128,'WPTM - Section F'!$A$8:$A$89,0)),""),"")</f>
        <v/>
      </c>
      <c r="AM128" s="298"/>
      <c r="AN128" s="276" t="str">
        <f t="shared" si="0"/>
        <v>13-a1Yg0000003KglkEAC</v>
      </c>
      <c r="AO128" s="276" t="str">
        <f t="shared" si="1"/>
        <v>13-3</v>
      </c>
      <c r="AP128" s="276" t="str">
        <f t="shared" si="2"/>
        <v>13-</v>
      </c>
      <c r="AQ128" s="276" t="str">
        <f t="shared" si="3"/>
        <v>13-</v>
      </c>
      <c r="AR128" s="276" t="str">
        <f t="shared" si="4"/>
        <v>13-</v>
      </c>
    </row>
    <row r="129" spans="1:44" ht="30" x14ac:dyDescent="0.2">
      <c r="A129" s="182">
        <v>14</v>
      </c>
      <c r="B129" s="182" t="str">
        <f>IFERROR(IF(INDEX('WPTM - Section F'!B$8:B$89,MATCH('Print View'!$A129,'WPTM - Section F'!$A$8:$A$89,0))&lt;&gt;0,INDEX('WPTM - Section F'!B$8:B$89,MATCH('Print View'!$A129,'WPTM - Section F'!$A$8:$A$89,0)),""),"")</f>
        <v/>
      </c>
      <c r="C129" s="182" t="str">
        <f>IFERROR(IF(INDEX('WPTM - Section F'!C$8:C$89,MATCH('Print View'!$A129,'WPTM - Section F'!$A$8:$A$89,0))&lt;&gt;0,INDEX('WPTM - Section F'!C$8:C$89,MATCH('Print View'!$A129,'WPTM - Section F'!$A$8:$A$89,0)),""),"")</f>
        <v/>
      </c>
      <c r="D129" s="182" t="str">
        <f>IFERROR(IF(INDEX('WPTM - Section F'!D$8:D$89,MATCH('Print View'!$A129,'WPTM - Section F'!$A$8:$A$89,0))&lt;&gt;0,INDEX('WPTM - Section F'!D$8:D$89,MATCH('Print View'!$A129,'WPTM - Section F'!$A$8:$A$89,0)),""),"")</f>
        <v/>
      </c>
      <c r="E129" s="182" t="str">
        <f>IFERROR(IF(INDEX('WPTM - Section F'!E$8:E$89,MATCH('Print View'!$A129,'WPTM - Section F'!$A$8:$A$89,0))&lt;&gt;0,INDEX('WPTM - Section F'!E$8:E$89,MATCH('Print View'!$A129,'WPTM - Section F'!$A$8:$A$89,0)),""),"")</f>
        <v/>
      </c>
      <c r="F129" s="183" t="str">
        <f>IFERROR(IF(INDEX('WPTM - Section F'!W$8:W$89,MATCH('Print View'!$A129,'WPTM - Section F'!$A$8:$A$89,0))&lt;&gt;0,INDEX('WPTM - Section F'!W$8:W$89,MATCH('Print View'!$A129,'WPTM - Section F'!$A$8:$A$89,0)),""),"")</f>
        <v/>
      </c>
      <c r="G129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29" s="473"/>
      <c r="I129" s="474"/>
      <c r="J129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29" s="473"/>
      <c r="L129" s="463"/>
      <c r="M129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29" s="473"/>
      <c r="O129" s="474"/>
      <c r="P129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29" s="473"/>
      <c r="R129" s="463"/>
      <c r="S129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29" s="473"/>
      <c r="U129" s="474"/>
      <c r="V129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29" s="473"/>
      <c r="X129" s="463"/>
      <c r="Y129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29" s="473"/>
      <c r="AA129" s="474"/>
      <c r="AB129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29" s="473"/>
      <c r="AD129" s="463"/>
      <c r="AE129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29" s="473"/>
      <c r="AG129" s="474"/>
      <c r="AH129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29" s="463"/>
      <c r="AJ129" s="207" t="str">
        <f>IFERROR(IF(INDEX('WPTM - Section F'!X$8:X$89,MATCH('Print View'!$A129,'WPTM - Section F'!$A$8:$A$89,0))&lt;&gt;0,INDEX('WPTM - Section F'!X$8:X$89,MATCH('Print View'!$A129,'WPTM - Section F'!$A$8:$A$89,0)),""),"")</f>
        <v/>
      </c>
      <c r="AM129" s="298"/>
      <c r="AN129" s="276" t="str">
        <f t="shared" si="0"/>
        <v>14-a1Yg0000003KglkEAC</v>
      </c>
      <c r="AO129" s="276" t="str">
        <f t="shared" si="1"/>
        <v>14-3</v>
      </c>
      <c r="AP129" s="276" t="str">
        <f t="shared" si="2"/>
        <v>14-</v>
      </c>
      <c r="AQ129" s="276" t="str">
        <f t="shared" si="3"/>
        <v>14-</v>
      </c>
      <c r="AR129" s="276" t="str">
        <f t="shared" si="4"/>
        <v>14-</v>
      </c>
    </row>
    <row r="130" spans="1:44" ht="30" x14ac:dyDescent="0.2">
      <c r="A130" s="187">
        <v>15</v>
      </c>
      <c r="B130" s="187" t="str">
        <f>IFERROR(IF(INDEX('WPTM - Section F'!B$8:B$89,MATCH('Print View'!$A130,'WPTM - Section F'!$A$8:$A$89,0))&lt;&gt;0,INDEX('WPTM - Section F'!B$8:B$89,MATCH('Print View'!$A130,'WPTM - Section F'!$A$8:$A$89,0)),""),"")</f>
        <v/>
      </c>
      <c r="C130" s="187" t="str">
        <f>IFERROR(IF(INDEX('WPTM - Section F'!C$8:C$89,MATCH('Print View'!$A130,'WPTM - Section F'!$A$8:$A$89,0))&lt;&gt;0,INDEX('WPTM - Section F'!C$8:C$89,MATCH('Print View'!$A130,'WPTM - Section F'!$A$8:$A$89,0)),""),"")</f>
        <v/>
      </c>
      <c r="D130" s="187" t="str">
        <f>IFERROR(IF(INDEX('WPTM - Section F'!D$8:D$89,MATCH('Print View'!$A130,'WPTM - Section F'!$A$8:$A$89,0))&lt;&gt;0,INDEX('WPTM - Section F'!D$8:D$89,MATCH('Print View'!$A130,'WPTM - Section F'!$A$8:$A$89,0)),""),"")</f>
        <v/>
      </c>
      <c r="E130" s="187" t="str">
        <f>IFERROR(IF(INDEX('WPTM - Section F'!E$8:E$89,MATCH('Print View'!$A130,'WPTM - Section F'!$A$8:$A$89,0))&lt;&gt;0,INDEX('WPTM - Section F'!E$8:E$89,MATCH('Print View'!$A130,'WPTM - Section F'!$A$8:$A$89,0)),""),"")</f>
        <v/>
      </c>
      <c r="F130" s="188" t="str">
        <f>IFERROR(IF(INDEX('WPTM - Section F'!W$8:W$89,MATCH('Print View'!$A130,'WPTM - Section F'!$A$8:$A$89,0))&lt;&gt;0,INDEX('WPTM - Section F'!W$8:W$89,MATCH('Print View'!$A130,'WPTM - Section F'!$A$8:$A$89,0)),""),"")</f>
        <v/>
      </c>
      <c r="G130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30" s="476"/>
      <c r="I130" s="477"/>
      <c r="J130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30" s="476"/>
      <c r="L130" s="465"/>
      <c r="M130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30" s="476"/>
      <c r="O130" s="477"/>
      <c r="P130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30" s="476"/>
      <c r="R130" s="465"/>
      <c r="S130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30" s="476"/>
      <c r="U130" s="477"/>
      <c r="V130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30" s="476"/>
      <c r="X130" s="465"/>
      <c r="Y130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30" s="476"/>
      <c r="AA130" s="477"/>
      <c r="AB130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30" s="476"/>
      <c r="AD130" s="465"/>
      <c r="AE130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30" s="476"/>
      <c r="AG130" s="477"/>
      <c r="AH130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30" s="465"/>
      <c r="AJ130" s="208" t="str">
        <f>IFERROR(IF(INDEX('WPTM - Section F'!X$8:X$89,MATCH('Print View'!$A130,'WPTM - Section F'!$A$8:$A$89,0))&lt;&gt;0,INDEX('WPTM - Section F'!X$8:X$89,MATCH('Print View'!$A130,'WPTM - Section F'!$A$8:$A$89,0)),""),"")</f>
        <v/>
      </c>
      <c r="AM130" s="298"/>
      <c r="AN130" s="276" t="str">
        <f t="shared" si="0"/>
        <v>15-a1Yg0000003KglkEAC</v>
      </c>
      <c r="AO130" s="276" t="str">
        <f t="shared" si="1"/>
        <v>15-3</v>
      </c>
      <c r="AP130" s="276" t="str">
        <f t="shared" si="2"/>
        <v>15-</v>
      </c>
      <c r="AQ130" s="276" t="str">
        <f t="shared" si="3"/>
        <v>15-</v>
      </c>
      <c r="AR130" s="276" t="str">
        <f t="shared" si="4"/>
        <v>15-</v>
      </c>
    </row>
    <row r="131" spans="1:44" ht="30" x14ac:dyDescent="0.2">
      <c r="A131" s="182">
        <v>16</v>
      </c>
      <c r="B131" s="182" t="str">
        <f>IFERROR(IF(INDEX('WPTM - Section F'!B$8:B$89,MATCH('Print View'!$A131,'WPTM - Section F'!$A$8:$A$89,0))&lt;&gt;0,INDEX('WPTM - Section F'!B$8:B$89,MATCH('Print View'!$A131,'WPTM - Section F'!$A$8:$A$89,0)),""),"")</f>
        <v/>
      </c>
      <c r="C131" s="182" t="str">
        <f>IFERROR(IF(INDEX('WPTM - Section F'!C$8:C$89,MATCH('Print View'!$A131,'WPTM - Section F'!$A$8:$A$89,0))&lt;&gt;0,INDEX('WPTM - Section F'!C$8:C$89,MATCH('Print View'!$A131,'WPTM - Section F'!$A$8:$A$89,0)),""),"")</f>
        <v/>
      </c>
      <c r="D131" s="182" t="str">
        <f>IFERROR(IF(INDEX('WPTM - Section F'!D$8:D$89,MATCH('Print View'!$A131,'WPTM - Section F'!$A$8:$A$89,0))&lt;&gt;0,INDEX('WPTM - Section F'!D$8:D$89,MATCH('Print View'!$A131,'WPTM - Section F'!$A$8:$A$89,0)),""),"")</f>
        <v/>
      </c>
      <c r="E131" s="182" t="str">
        <f>IFERROR(IF(INDEX('WPTM - Section F'!E$8:E$89,MATCH('Print View'!$A131,'WPTM - Section F'!$A$8:$A$89,0))&lt;&gt;0,INDEX('WPTM - Section F'!E$8:E$89,MATCH('Print View'!$A131,'WPTM - Section F'!$A$8:$A$89,0)),""),"")</f>
        <v/>
      </c>
      <c r="F131" s="183" t="str">
        <f>IFERROR(IF(INDEX('WPTM - Section F'!W$8:W$89,MATCH('Print View'!$A131,'WPTM - Section F'!$A$8:$A$89,0))&lt;&gt;0,INDEX('WPTM - Section F'!W$8:W$89,MATCH('Print View'!$A131,'WPTM - Section F'!$A$8:$A$89,0)),""),"")</f>
        <v/>
      </c>
      <c r="G131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31" s="473"/>
      <c r="I131" s="474"/>
      <c r="J131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31" s="473"/>
      <c r="L131" s="463"/>
      <c r="M131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31" s="473"/>
      <c r="O131" s="474"/>
      <c r="P131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31" s="473"/>
      <c r="R131" s="463"/>
      <c r="S131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31" s="473"/>
      <c r="U131" s="474"/>
      <c r="V131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31" s="473"/>
      <c r="X131" s="463"/>
      <c r="Y131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31" s="473"/>
      <c r="AA131" s="474"/>
      <c r="AB131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31" s="473"/>
      <c r="AD131" s="463"/>
      <c r="AE131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31" s="473"/>
      <c r="AG131" s="474"/>
      <c r="AH131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31" s="463"/>
      <c r="AJ131" s="207" t="str">
        <f>IFERROR(IF(INDEX('WPTM - Section F'!X$8:X$89,MATCH('Print View'!$A131,'WPTM - Section F'!$A$8:$A$89,0))&lt;&gt;0,INDEX('WPTM - Section F'!X$8:X$89,MATCH('Print View'!$A131,'WPTM - Section F'!$A$8:$A$89,0)),""),"")</f>
        <v/>
      </c>
      <c r="AM131" s="298"/>
      <c r="AN131" s="276" t="str">
        <f t="shared" si="0"/>
        <v>16-a1Yg0000003KglkEAC</v>
      </c>
      <c r="AO131" s="276" t="str">
        <f t="shared" si="1"/>
        <v>16-3</v>
      </c>
      <c r="AP131" s="276" t="str">
        <f t="shared" si="2"/>
        <v>16-</v>
      </c>
      <c r="AQ131" s="276" t="str">
        <f t="shared" si="3"/>
        <v>16-</v>
      </c>
      <c r="AR131" s="276" t="str">
        <f t="shared" si="4"/>
        <v>16-</v>
      </c>
    </row>
    <row r="132" spans="1:44" ht="30" x14ac:dyDescent="0.2">
      <c r="A132" s="187">
        <v>17</v>
      </c>
      <c r="B132" s="187" t="str">
        <f>IFERROR(IF(INDEX('WPTM - Section F'!B$8:B$89,MATCH('Print View'!$A132,'WPTM - Section F'!$A$8:$A$89,0))&lt;&gt;0,INDEX('WPTM - Section F'!B$8:B$89,MATCH('Print View'!$A132,'WPTM - Section F'!$A$8:$A$89,0)),""),"")</f>
        <v/>
      </c>
      <c r="C132" s="187" t="str">
        <f>IFERROR(IF(INDEX('WPTM - Section F'!C$8:C$89,MATCH('Print View'!$A132,'WPTM - Section F'!$A$8:$A$89,0))&lt;&gt;0,INDEX('WPTM - Section F'!C$8:C$89,MATCH('Print View'!$A132,'WPTM - Section F'!$A$8:$A$89,0)),""),"")</f>
        <v/>
      </c>
      <c r="D132" s="187" t="str">
        <f>IFERROR(IF(INDEX('WPTM - Section F'!D$8:D$89,MATCH('Print View'!$A132,'WPTM - Section F'!$A$8:$A$89,0))&lt;&gt;0,INDEX('WPTM - Section F'!D$8:D$89,MATCH('Print View'!$A132,'WPTM - Section F'!$A$8:$A$89,0)),""),"")</f>
        <v/>
      </c>
      <c r="E132" s="187" t="str">
        <f>IFERROR(IF(INDEX('WPTM - Section F'!E$8:E$89,MATCH('Print View'!$A132,'WPTM - Section F'!$A$8:$A$89,0))&lt;&gt;0,INDEX('WPTM - Section F'!E$8:E$89,MATCH('Print View'!$A132,'WPTM - Section F'!$A$8:$A$89,0)),""),"")</f>
        <v/>
      </c>
      <c r="F132" s="188" t="str">
        <f>IFERROR(IF(INDEX('WPTM - Section F'!W$8:W$89,MATCH('Print View'!$A132,'WPTM - Section F'!$A$8:$A$89,0))&lt;&gt;0,INDEX('WPTM - Section F'!W$8:W$89,MATCH('Print View'!$A132,'WPTM - Section F'!$A$8:$A$89,0)),""),"")</f>
        <v/>
      </c>
      <c r="G132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32" s="476"/>
      <c r="I132" s="477"/>
      <c r="J132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32" s="476"/>
      <c r="L132" s="465"/>
      <c r="M132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32" s="476"/>
      <c r="O132" s="477"/>
      <c r="P132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32" s="476"/>
      <c r="R132" s="465"/>
      <c r="S132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32" s="476"/>
      <c r="U132" s="477"/>
      <c r="V132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32" s="476"/>
      <c r="X132" s="465"/>
      <c r="Y132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32" s="476"/>
      <c r="AA132" s="477"/>
      <c r="AB132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32" s="476"/>
      <c r="AD132" s="465"/>
      <c r="AE132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32" s="476"/>
      <c r="AG132" s="477"/>
      <c r="AH132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32" s="465"/>
      <c r="AJ132" s="208" t="str">
        <f>IFERROR(IF(INDEX('WPTM - Section F'!X$8:X$89,MATCH('Print View'!$A132,'WPTM - Section F'!$A$8:$A$89,0))&lt;&gt;0,INDEX('WPTM - Section F'!X$8:X$89,MATCH('Print View'!$A132,'WPTM - Section F'!$A$8:$A$89,0)),""),"")</f>
        <v/>
      </c>
      <c r="AM132" s="298"/>
      <c r="AN132" s="276" t="str">
        <f t="shared" si="0"/>
        <v>17-a1Yg0000003KglkEAC</v>
      </c>
      <c r="AO132" s="276" t="str">
        <f t="shared" si="1"/>
        <v>17-3</v>
      </c>
      <c r="AP132" s="276" t="str">
        <f t="shared" si="2"/>
        <v>17-</v>
      </c>
      <c r="AQ132" s="276" t="str">
        <f t="shared" si="3"/>
        <v>17-</v>
      </c>
      <c r="AR132" s="276" t="str">
        <f t="shared" si="4"/>
        <v>17-</v>
      </c>
    </row>
    <row r="133" spans="1:44" ht="30" x14ac:dyDescent="0.2">
      <c r="A133" s="182">
        <v>18</v>
      </c>
      <c r="B133" s="182" t="str">
        <f>IFERROR(IF(INDEX('WPTM - Section F'!B$8:B$89,MATCH('Print View'!$A133,'WPTM - Section F'!$A$8:$A$89,0))&lt;&gt;0,INDEX('WPTM - Section F'!B$8:B$89,MATCH('Print View'!$A133,'WPTM - Section F'!$A$8:$A$89,0)),""),"")</f>
        <v/>
      </c>
      <c r="C133" s="182" t="str">
        <f>IFERROR(IF(INDEX('WPTM - Section F'!C$8:C$89,MATCH('Print View'!$A133,'WPTM - Section F'!$A$8:$A$89,0))&lt;&gt;0,INDEX('WPTM - Section F'!C$8:C$89,MATCH('Print View'!$A133,'WPTM - Section F'!$A$8:$A$89,0)),""),"")</f>
        <v/>
      </c>
      <c r="D133" s="182" t="str">
        <f>IFERROR(IF(INDEX('WPTM - Section F'!D$8:D$89,MATCH('Print View'!$A133,'WPTM - Section F'!$A$8:$A$89,0))&lt;&gt;0,INDEX('WPTM - Section F'!D$8:D$89,MATCH('Print View'!$A133,'WPTM - Section F'!$A$8:$A$89,0)),""),"")</f>
        <v/>
      </c>
      <c r="E133" s="182" t="str">
        <f>IFERROR(IF(INDEX('WPTM - Section F'!E$8:E$89,MATCH('Print View'!$A133,'WPTM - Section F'!$A$8:$A$89,0))&lt;&gt;0,INDEX('WPTM - Section F'!E$8:E$89,MATCH('Print View'!$A133,'WPTM - Section F'!$A$8:$A$89,0)),""),"")</f>
        <v/>
      </c>
      <c r="F133" s="183" t="str">
        <f>IFERROR(IF(INDEX('WPTM - Section F'!W$8:W$89,MATCH('Print View'!$A133,'WPTM - Section F'!$A$8:$A$89,0))&lt;&gt;0,INDEX('WPTM - Section F'!W$8:W$89,MATCH('Print View'!$A133,'WPTM - Section F'!$A$8:$A$89,0)),""),"")</f>
        <v/>
      </c>
      <c r="G133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33" s="473"/>
      <c r="I133" s="474"/>
      <c r="J133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33" s="473"/>
      <c r="L133" s="463"/>
      <c r="M133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33" s="473"/>
      <c r="O133" s="474"/>
      <c r="P133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33" s="473"/>
      <c r="R133" s="463"/>
      <c r="S133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33" s="473"/>
      <c r="U133" s="474"/>
      <c r="V133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33" s="473"/>
      <c r="X133" s="463"/>
      <c r="Y133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33" s="473"/>
      <c r="AA133" s="474"/>
      <c r="AB133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33" s="473"/>
      <c r="AD133" s="463"/>
      <c r="AE133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33" s="473"/>
      <c r="AG133" s="474"/>
      <c r="AH133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33" s="463"/>
      <c r="AJ133" s="207" t="str">
        <f>IFERROR(IF(INDEX('WPTM - Section F'!X$8:X$89,MATCH('Print View'!$A133,'WPTM - Section F'!$A$8:$A$89,0))&lt;&gt;0,INDEX('WPTM - Section F'!X$8:X$89,MATCH('Print View'!$A133,'WPTM - Section F'!$A$8:$A$89,0)),""),"")</f>
        <v/>
      </c>
      <c r="AM133" s="298"/>
      <c r="AN133" s="276" t="str">
        <f t="shared" si="0"/>
        <v>18-a1Yg0000003KglkEAC</v>
      </c>
      <c r="AO133" s="276" t="str">
        <f t="shared" si="1"/>
        <v>18-3</v>
      </c>
      <c r="AP133" s="276" t="str">
        <f t="shared" si="2"/>
        <v>18-</v>
      </c>
      <c r="AQ133" s="276" t="str">
        <f t="shared" si="3"/>
        <v>18-</v>
      </c>
      <c r="AR133" s="276" t="str">
        <f t="shared" si="4"/>
        <v>18-</v>
      </c>
    </row>
    <row r="134" spans="1:44" ht="30" x14ac:dyDescent="0.2">
      <c r="A134" s="187">
        <v>19</v>
      </c>
      <c r="B134" s="187" t="str">
        <f>IFERROR(IF(INDEX('WPTM - Section F'!B$8:B$89,MATCH('Print View'!$A134,'WPTM - Section F'!$A$8:$A$89,0))&lt;&gt;0,INDEX('WPTM - Section F'!B$8:B$89,MATCH('Print View'!$A134,'WPTM - Section F'!$A$8:$A$89,0)),""),"")</f>
        <v/>
      </c>
      <c r="C134" s="187" t="str">
        <f>IFERROR(IF(INDEX('WPTM - Section F'!C$8:C$89,MATCH('Print View'!$A134,'WPTM - Section F'!$A$8:$A$89,0))&lt;&gt;0,INDEX('WPTM - Section F'!C$8:C$89,MATCH('Print View'!$A134,'WPTM - Section F'!$A$8:$A$89,0)),""),"")</f>
        <v/>
      </c>
      <c r="D134" s="187" t="str">
        <f>IFERROR(IF(INDEX('WPTM - Section F'!D$8:D$89,MATCH('Print View'!$A134,'WPTM - Section F'!$A$8:$A$89,0))&lt;&gt;0,INDEX('WPTM - Section F'!D$8:D$89,MATCH('Print View'!$A134,'WPTM - Section F'!$A$8:$A$89,0)),""),"")</f>
        <v/>
      </c>
      <c r="E134" s="187" t="str">
        <f>IFERROR(IF(INDEX('WPTM - Section F'!E$8:E$89,MATCH('Print View'!$A134,'WPTM - Section F'!$A$8:$A$89,0))&lt;&gt;0,INDEX('WPTM - Section F'!E$8:E$89,MATCH('Print View'!$A134,'WPTM - Section F'!$A$8:$A$89,0)),""),"")</f>
        <v/>
      </c>
      <c r="F134" s="188" t="str">
        <f>IFERROR(IF(INDEX('WPTM - Section F'!W$8:W$89,MATCH('Print View'!$A134,'WPTM - Section F'!$A$8:$A$89,0))&lt;&gt;0,INDEX('WPTM - Section F'!W$8:W$89,MATCH('Print View'!$A134,'WPTM - Section F'!$A$8:$A$89,0)),""),"")</f>
        <v/>
      </c>
      <c r="G134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34" s="476"/>
      <c r="I134" s="477"/>
      <c r="J134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34" s="476"/>
      <c r="L134" s="465"/>
      <c r="M134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34" s="476"/>
      <c r="O134" s="477"/>
      <c r="P134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34" s="476"/>
      <c r="R134" s="465"/>
      <c r="S134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34" s="476"/>
      <c r="U134" s="477"/>
      <c r="V134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34" s="476"/>
      <c r="X134" s="465"/>
      <c r="Y134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34" s="476"/>
      <c r="AA134" s="477"/>
      <c r="AB134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34" s="476"/>
      <c r="AD134" s="465"/>
      <c r="AE134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34" s="476"/>
      <c r="AG134" s="477"/>
      <c r="AH134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34" s="465"/>
      <c r="AJ134" s="208" t="str">
        <f>IFERROR(IF(INDEX('WPTM - Section F'!X$8:X$89,MATCH('Print View'!$A134,'WPTM - Section F'!$A$8:$A$89,0))&lt;&gt;0,INDEX('WPTM - Section F'!X$8:X$89,MATCH('Print View'!$A134,'WPTM - Section F'!$A$8:$A$89,0)),""),"")</f>
        <v/>
      </c>
      <c r="AM134" s="298"/>
      <c r="AN134" s="276" t="str">
        <f t="shared" si="0"/>
        <v>19-a1Yg0000003KglkEAC</v>
      </c>
      <c r="AO134" s="276" t="str">
        <f t="shared" si="1"/>
        <v>19-3</v>
      </c>
      <c r="AP134" s="276" t="str">
        <f t="shared" si="2"/>
        <v>19-</v>
      </c>
      <c r="AQ134" s="276" t="str">
        <f t="shared" si="3"/>
        <v>19-</v>
      </c>
      <c r="AR134" s="276" t="str">
        <f t="shared" si="4"/>
        <v>19-</v>
      </c>
    </row>
    <row r="135" spans="1:44" ht="30" x14ac:dyDescent="0.2">
      <c r="A135" s="182">
        <v>20</v>
      </c>
      <c r="B135" s="182" t="str">
        <f>IFERROR(IF(INDEX('WPTM - Section F'!B$8:B$89,MATCH('Print View'!$A135,'WPTM - Section F'!$A$8:$A$89,0))&lt;&gt;0,INDEX('WPTM - Section F'!B$8:B$89,MATCH('Print View'!$A135,'WPTM - Section F'!$A$8:$A$89,0)),""),"")</f>
        <v/>
      </c>
      <c r="C135" s="182" t="str">
        <f>IFERROR(IF(INDEX('WPTM - Section F'!C$8:C$89,MATCH('Print View'!$A135,'WPTM - Section F'!$A$8:$A$89,0))&lt;&gt;0,INDEX('WPTM - Section F'!C$8:C$89,MATCH('Print View'!$A135,'WPTM - Section F'!$A$8:$A$89,0)),""),"")</f>
        <v/>
      </c>
      <c r="D135" s="182" t="str">
        <f>IFERROR(IF(INDEX('WPTM - Section F'!D$8:D$89,MATCH('Print View'!$A135,'WPTM - Section F'!$A$8:$A$89,0))&lt;&gt;0,INDEX('WPTM - Section F'!D$8:D$89,MATCH('Print View'!$A135,'WPTM - Section F'!$A$8:$A$89,0)),""),"")</f>
        <v/>
      </c>
      <c r="E135" s="182" t="str">
        <f>IFERROR(IF(INDEX('WPTM - Section F'!E$8:E$89,MATCH('Print View'!$A135,'WPTM - Section F'!$A$8:$A$89,0))&lt;&gt;0,INDEX('WPTM - Section F'!E$8:E$89,MATCH('Print View'!$A135,'WPTM - Section F'!$A$8:$A$89,0)),""),"")</f>
        <v/>
      </c>
      <c r="F135" s="183" t="str">
        <f>IFERROR(IF(INDEX('WPTM - Section F'!W$8:W$89,MATCH('Print View'!$A135,'WPTM - Section F'!$A$8:$A$89,0))&lt;&gt;0,INDEX('WPTM - Section F'!W$8:W$89,MATCH('Print View'!$A135,'WPTM - Section F'!$A$8:$A$89,0)),""),"")</f>
        <v/>
      </c>
      <c r="G135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35" s="473"/>
      <c r="I135" s="474"/>
      <c r="J135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35" s="473"/>
      <c r="L135" s="463"/>
      <c r="M135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35" s="473"/>
      <c r="O135" s="474"/>
      <c r="P135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35" s="473"/>
      <c r="R135" s="463"/>
      <c r="S135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35" s="473"/>
      <c r="U135" s="474"/>
      <c r="V135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35" s="473"/>
      <c r="X135" s="463"/>
      <c r="Y135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35" s="473"/>
      <c r="AA135" s="474"/>
      <c r="AB135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35" s="473"/>
      <c r="AD135" s="463"/>
      <c r="AE135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35" s="473"/>
      <c r="AG135" s="474"/>
      <c r="AH135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35" s="463"/>
      <c r="AJ135" s="207" t="str">
        <f>IFERROR(IF(INDEX('WPTM - Section F'!X$8:X$89,MATCH('Print View'!$A135,'WPTM - Section F'!$A$8:$A$89,0))&lt;&gt;0,INDEX('WPTM - Section F'!X$8:X$89,MATCH('Print View'!$A135,'WPTM - Section F'!$A$8:$A$89,0)),""),"")</f>
        <v/>
      </c>
      <c r="AM135" s="298"/>
      <c r="AN135" s="276" t="str">
        <f t="shared" si="0"/>
        <v>20-a1Yg0000003KglkEAC</v>
      </c>
      <c r="AO135" s="276" t="str">
        <f t="shared" si="1"/>
        <v>20-3</v>
      </c>
      <c r="AP135" s="276" t="str">
        <f t="shared" si="2"/>
        <v>20-</v>
      </c>
      <c r="AQ135" s="276" t="str">
        <f t="shared" si="3"/>
        <v>20-</v>
      </c>
      <c r="AR135" s="276" t="str">
        <f t="shared" si="4"/>
        <v>20-</v>
      </c>
    </row>
    <row r="136" spans="1:44" ht="30" x14ac:dyDescent="0.2">
      <c r="A136" s="187">
        <v>21</v>
      </c>
      <c r="B136" s="187" t="str">
        <f>IFERROR(IF(INDEX('WPTM - Section F'!B$8:B$89,MATCH('Print View'!$A136,'WPTM - Section F'!$A$8:$A$89,0))&lt;&gt;0,INDEX('WPTM - Section F'!B$8:B$89,MATCH('Print View'!$A136,'WPTM - Section F'!$A$8:$A$89,0)),""),"")</f>
        <v/>
      </c>
      <c r="C136" s="187" t="str">
        <f>IFERROR(IF(INDEX('WPTM - Section F'!C$8:C$89,MATCH('Print View'!$A136,'WPTM - Section F'!$A$8:$A$89,0))&lt;&gt;0,INDEX('WPTM - Section F'!C$8:C$89,MATCH('Print View'!$A136,'WPTM - Section F'!$A$8:$A$89,0)),""),"")</f>
        <v/>
      </c>
      <c r="D136" s="187" t="str">
        <f>IFERROR(IF(INDEX('WPTM - Section F'!D$8:D$89,MATCH('Print View'!$A136,'WPTM - Section F'!$A$8:$A$89,0))&lt;&gt;0,INDEX('WPTM - Section F'!D$8:D$89,MATCH('Print View'!$A136,'WPTM - Section F'!$A$8:$A$89,0)),""),"")</f>
        <v/>
      </c>
      <c r="E136" s="187" t="str">
        <f>IFERROR(IF(INDEX('WPTM - Section F'!E$8:E$89,MATCH('Print View'!$A136,'WPTM - Section F'!$A$8:$A$89,0))&lt;&gt;0,INDEX('WPTM - Section F'!E$8:E$89,MATCH('Print View'!$A136,'WPTM - Section F'!$A$8:$A$89,0)),""),"")</f>
        <v/>
      </c>
      <c r="F136" s="188" t="str">
        <f>IFERROR(IF(INDEX('WPTM - Section F'!W$8:W$89,MATCH('Print View'!$A136,'WPTM - Section F'!$A$8:$A$89,0))&lt;&gt;0,INDEX('WPTM - Section F'!W$8:W$89,MATCH('Print View'!$A136,'WPTM - Section F'!$A$8:$A$89,0)),""),"")</f>
        <v/>
      </c>
      <c r="G136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36" s="476"/>
      <c r="I136" s="477"/>
      <c r="J136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36" s="476"/>
      <c r="L136" s="465"/>
      <c r="M136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36" s="476"/>
      <c r="O136" s="477"/>
      <c r="P136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36" s="476"/>
      <c r="R136" s="465"/>
      <c r="S136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36" s="476"/>
      <c r="U136" s="477"/>
      <c r="V136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36" s="476"/>
      <c r="X136" s="465"/>
      <c r="Y136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36" s="476"/>
      <c r="AA136" s="477"/>
      <c r="AB136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36" s="476"/>
      <c r="AD136" s="465"/>
      <c r="AE136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36" s="476"/>
      <c r="AG136" s="477"/>
      <c r="AH136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36" s="465"/>
      <c r="AJ136" s="208" t="str">
        <f>IFERROR(IF(INDEX('WPTM - Section F'!X$8:X$89,MATCH('Print View'!$A136,'WPTM - Section F'!$A$8:$A$89,0))&lt;&gt;0,INDEX('WPTM - Section F'!X$8:X$89,MATCH('Print View'!$A136,'WPTM - Section F'!$A$8:$A$89,0)),""),"")</f>
        <v/>
      </c>
      <c r="AM136" s="298"/>
      <c r="AN136" s="276" t="str">
        <f t="shared" si="0"/>
        <v>21-a1Yg0000003KglkEAC</v>
      </c>
      <c r="AO136" s="276" t="str">
        <f t="shared" si="1"/>
        <v>21-3</v>
      </c>
      <c r="AP136" s="276" t="str">
        <f t="shared" si="2"/>
        <v>21-</v>
      </c>
      <c r="AQ136" s="276" t="str">
        <f t="shared" si="3"/>
        <v>21-</v>
      </c>
      <c r="AR136" s="276" t="str">
        <f t="shared" si="4"/>
        <v>21-</v>
      </c>
    </row>
    <row r="137" spans="1:44" ht="30" x14ac:dyDescent="0.2">
      <c r="A137" s="182">
        <v>22</v>
      </c>
      <c r="B137" s="182" t="str">
        <f>IFERROR(IF(INDEX('WPTM - Section F'!B$8:B$89,MATCH('Print View'!$A137,'WPTM - Section F'!$A$8:$A$89,0))&lt;&gt;0,INDEX('WPTM - Section F'!B$8:B$89,MATCH('Print View'!$A137,'WPTM - Section F'!$A$8:$A$89,0)),""),"")</f>
        <v/>
      </c>
      <c r="C137" s="182" t="str">
        <f>IFERROR(IF(INDEX('WPTM - Section F'!C$8:C$89,MATCH('Print View'!$A137,'WPTM - Section F'!$A$8:$A$89,0))&lt;&gt;0,INDEX('WPTM - Section F'!C$8:C$89,MATCH('Print View'!$A137,'WPTM - Section F'!$A$8:$A$89,0)),""),"")</f>
        <v/>
      </c>
      <c r="D137" s="182" t="str">
        <f>IFERROR(IF(INDEX('WPTM - Section F'!D$8:D$89,MATCH('Print View'!$A137,'WPTM - Section F'!$A$8:$A$89,0))&lt;&gt;0,INDEX('WPTM - Section F'!D$8:D$89,MATCH('Print View'!$A137,'WPTM - Section F'!$A$8:$A$89,0)),""),"")</f>
        <v/>
      </c>
      <c r="E137" s="182" t="str">
        <f>IFERROR(IF(INDEX('WPTM - Section F'!E$8:E$89,MATCH('Print View'!$A137,'WPTM - Section F'!$A$8:$A$89,0))&lt;&gt;0,INDEX('WPTM - Section F'!E$8:E$89,MATCH('Print View'!$A137,'WPTM - Section F'!$A$8:$A$89,0)),""),"")</f>
        <v/>
      </c>
      <c r="F137" s="183" t="str">
        <f>IFERROR(IF(INDEX('WPTM - Section F'!W$8:W$89,MATCH('Print View'!$A137,'WPTM - Section F'!$A$8:$A$89,0))&lt;&gt;0,INDEX('WPTM - Section F'!W$8:W$89,MATCH('Print View'!$A137,'WPTM - Section F'!$A$8:$A$89,0)),""),"")</f>
        <v/>
      </c>
      <c r="G137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37" s="473"/>
      <c r="I137" s="474"/>
      <c r="J137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37" s="473"/>
      <c r="L137" s="463"/>
      <c r="M137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37" s="473"/>
      <c r="O137" s="474"/>
      <c r="P137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37" s="473"/>
      <c r="R137" s="463"/>
      <c r="S137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37" s="473"/>
      <c r="U137" s="474"/>
      <c r="V137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37" s="473"/>
      <c r="X137" s="463"/>
      <c r="Y137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37" s="473"/>
      <c r="AA137" s="474"/>
      <c r="AB137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37" s="473"/>
      <c r="AD137" s="463"/>
      <c r="AE137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37" s="473"/>
      <c r="AG137" s="474"/>
      <c r="AH137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37" s="463"/>
      <c r="AJ137" s="207" t="str">
        <f>IFERROR(IF(INDEX('WPTM - Section F'!X$8:X$89,MATCH('Print View'!$A137,'WPTM - Section F'!$A$8:$A$89,0))&lt;&gt;0,INDEX('WPTM - Section F'!X$8:X$89,MATCH('Print View'!$A137,'WPTM - Section F'!$A$8:$A$89,0)),""),"")</f>
        <v/>
      </c>
      <c r="AM137" s="298"/>
      <c r="AN137" s="276" t="str">
        <f t="shared" si="0"/>
        <v>22-a1Yg0000003KglkEAC</v>
      </c>
      <c r="AO137" s="276" t="str">
        <f t="shared" si="1"/>
        <v>22-3</v>
      </c>
      <c r="AP137" s="276" t="str">
        <f t="shared" si="2"/>
        <v>22-</v>
      </c>
      <c r="AQ137" s="276" t="str">
        <f t="shared" si="3"/>
        <v>22-</v>
      </c>
      <c r="AR137" s="276" t="str">
        <f t="shared" si="4"/>
        <v>22-</v>
      </c>
    </row>
    <row r="138" spans="1:44" ht="30" x14ac:dyDescent="0.2">
      <c r="A138" s="187">
        <v>23</v>
      </c>
      <c r="B138" s="187" t="str">
        <f>IFERROR(IF(INDEX('WPTM - Section F'!B$8:B$89,MATCH('Print View'!$A138,'WPTM - Section F'!$A$8:$A$89,0))&lt;&gt;0,INDEX('WPTM - Section F'!B$8:B$89,MATCH('Print View'!$A138,'WPTM - Section F'!$A$8:$A$89,0)),""),"")</f>
        <v/>
      </c>
      <c r="C138" s="187" t="str">
        <f>IFERROR(IF(INDEX('WPTM - Section F'!C$8:C$89,MATCH('Print View'!$A138,'WPTM - Section F'!$A$8:$A$89,0))&lt;&gt;0,INDEX('WPTM - Section F'!C$8:C$89,MATCH('Print View'!$A138,'WPTM - Section F'!$A$8:$A$89,0)),""),"")</f>
        <v/>
      </c>
      <c r="D138" s="187" t="str">
        <f>IFERROR(IF(INDEX('WPTM - Section F'!D$8:D$89,MATCH('Print View'!$A138,'WPTM - Section F'!$A$8:$A$89,0))&lt;&gt;0,INDEX('WPTM - Section F'!D$8:D$89,MATCH('Print View'!$A138,'WPTM - Section F'!$A$8:$A$89,0)),""),"")</f>
        <v/>
      </c>
      <c r="E138" s="187" t="str">
        <f>IFERROR(IF(INDEX('WPTM - Section F'!E$8:E$89,MATCH('Print View'!$A138,'WPTM - Section F'!$A$8:$A$89,0))&lt;&gt;0,INDEX('WPTM - Section F'!E$8:E$89,MATCH('Print View'!$A138,'WPTM - Section F'!$A$8:$A$89,0)),""),"")</f>
        <v/>
      </c>
      <c r="F138" s="188" t="str">
        <f>IFERROR(IF(INDEX('WPTM - Section F'!W$8:W$89,MATCH('Print View'!$A138,'WPTM - Section F'!$A$8:$A$89,0))&lt;&gt;0,INDEX('WPTM - Section F'!W$8:W$89,MATCH('Print View'!$A138,'WPTM - Section F'!$A$8:$A$89,0)),""),"")</f>
        <v/>
      </c>
      <c r="G138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38" s="476"/>
      <c r="I138" s="477"/>
      <c r="J138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38" s="476"/>
      <c r="L138" s="465"/>
      <c r="M138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38" s="476"/>
      <c r="O138" s="477"/>
      <c r="P138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38" s="476"/>
      <c r="R138" s="465"/>
      <c r="S138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38" s="476"/>
      <c r="U138" s="477"/>
      <c r="V138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38" s="476"/>
      <c r="X138" s="465"/>
      <c r="Y138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38" s="476"/>
      <c r="AA138" s="477"/>
      <c r="AB138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38" s="476"/>
      <c r="AD138" s="465"/>
      <c r="AE138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38" s="476"/>
      <c r="AG138" s="477"/>
      <c r="AH138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38" s="465"/>
      <c r="AJ138" s="208" t="str">
        <f>IFERROR(IF(INDEX('WPTM - Section F'!X$8:X$89,MATCH('Print View'!$A138,'WPTM - Section F'!$A$8:$A$89,0))&lt;&gt;0,INDEX('WPTM - Section F'!X$8:X$89,MATCH('Print View'!$A138,'WPTM - Section F'!$A$8:$A$89,0)),""),"")</f>
        <v/>
      </c>
      <c r="AM138" s="298"/>
      <c r="AN138" s="276" t="str">
        <f t="shared" si="0"/>
        <v>23-a1Yg0000003KglkEAC</v>
      </c>
      <c r="AO138" s="276" t="str">
        <f t="shared" si="1"/>
        <v>23-3</v>
      </c>
      <c r="AP138" s="276" t="str">
        <f t="shared" si="2"/>
        <v>23-</v>
      </c>
      <c r="AQ138" s="276" t="str">
        <f t="shared" si="3"/>
        <v>23-</v>
      </c>
      <c r="AR138" s="276" t="str">
        <f t="shared" si="4"/>
        <v>23-</v>
      </c>
    </row>
    <row r="139" spans="1:44" ht="30" x14ac:dyDescent="0.2">
      <c r="A139" s="182">
        <v>24</v>
      </c>
      <c r="B139" s="182" t="str">
        <f>IFERROR(IF(INDEX('WPTM - Section F'!B$8:B$89,MATCH('Print View'!$A139,'WPTM - Section F'!$A$8:$A$89,0))&lt;&gt;0,INDEX('WPTM - Section F'!B$8:B$89,MATCH('Print View'!$A139,'WPTM - Section F'!$A$8:$A$89,0)),""),"")</f>
        <v/>
      </c>
      <c r="C139" s="182" t="str">
        <f>IFERROR(IF(INDEX('WPTM - Section F'!C$8:C$89,MATCH('Print View'!$A139,'WPTM - Section F'!$A$8:$A$89,0))&lt;&gt;0,INDEX('WPTM - Section F'!C$8:C$89,MATCH('Print View'!$A139,'WPTM - Section F'!$A$8:$A$89,0)),""),"")</f>
        <v/>
      </c>
      <c r="D139" s="182" t="str">
        <f>IFERROR(IF(INDEX('WPTM - Section F'!D$8:D$89,MATCH('Print View'!$A139,'WPTM - Section F'!$A$8:$A$89,0))&lt;&gt;0,INDEX('WPTM - Section F'!D$8:D$89,MATCH('Print View'!$A139,'WPTM - Section F'!$A$8:$A$89,0)),""),"")</f>
        <v/>
      </c>
      <c r="E139" s="182" t="str">
        <f>IFERROR(IF(INDEX('WPTM - Section F'!E$8:E$89,MATCH('Print View'!$A139,'WPTM - Section F'!$A$8:$A$89,0))&lt;&gt;0,INDEX('WPTM - Section F'!E$8:E$89,MATCH('Print View'!$A139,'WPTM - Section F'!$A$8:$A$89,0)),""),"")</f>
        <v/>
      </c>
      <c r="F139" s="183" t="str">
        <f>IFERROR(IF(INDEX('WPTM - Section F'!W$8:W$89,MATCH('Print View'!$A139,'WPTM - Section F'!$A$8:$A$89,0))&lt;&gt;0,INDEX('WPTM - Section F'!W$8:W$89,MATCH('Print View'!$A139,'WPTM - Section F'!$A$8:$A$89,0)),""),"")</f>
        <v/>
      </c>
      <c r="G139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39" s="473"/>
      <c r="I139" s="474"/>
      <c r="J139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39" s="473"/>
      <c r="L139" s="463"/>
      <c r="M139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39" s="473"/>
      <c r="O139" s="474"/>
      <c r="P139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39" s="473"/>
      <c r="R139" s="463"/>
      <c r="S139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39" s="473"/>
      <c r="U139" s="474"/>
      <c r="V139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39" s="473"/>
      <c r="X139" s="463"/>
      <c r="Y139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39" s="473"/>
      <c r="AA139" s="474"/>
      <c r="AB139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39" s="473"/>
      <c r="AD139" s="463"/>
      <c r="AE139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39" s="473"/>
      <c r="AG139" s="474"/>
      <c r="AH139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39" s="463"/>
      <c r="AJ139" s="207" t="str">
        <f>IFERROR(IF(INDEX('WPTM - Section F'!X$8:X$89,MATCH('Print View'!$A139,'WPTM - Section F'!$A$8:$A$89,0))&lt;&gt;0,INDEX('WPTM - Section F'!X$8:X$89,MATCH('Print View'!$A139,'WPTM - Section F'!$A$8:$A$89,0)),""),"")</f>
        <v/>
      </c>
      <c r="AM139" s="298"/>
      <c r="AN139" s="276" t="str">
        <f t="shared" si="0"/>
        <v>24-a1Yg0000003KglkEAC</v>
      </c>
      <c r="AO139" s="276" t="str">
        <f t="shared" si="1"/>
        <v>24-3</v>
      </c>
      <c r="AP139" s="276" t="str">
        <f t="shared" si="2"/>
        <v>24-</v>
      </c>
      <c r="AQ139" s="276" t="str">
        <f t="shared" si="3"/>
        <v>24-</v>
      </c>
      <c r="AR139" s="276" t="str">
        <f t="shared" si="4"/>
        <v>24-</v>
      </c>
    </row>
    <row r="140" spans="1:44" ht="30" x14ac:dyDescent="0.2">
      <c r="A140" s="187">
        <v>25</v>
      </c>
      <c r="B140" s="187" t="str">
        <f>IFERROR(IF(INDEX('WPTM - Section F'!B$8:B$89,MATCH('Print View'!$A140,'WPTM - Section F'!$A$8:$A$89,0))&lt;&gt;0,INDEX('WPTM - Section F'!B$8:B$89,MATCH('Print View'!$A140,'WPTM - Section F'!$A$8:$A$89,0)),""),"")</f>
        <v/>
      </c>
      <c r="C140" s="187" t="str">
        <f>IFERROR(IF(INDEX('WPTM - Section F'!C$8:C$89,MATCH('Print View'!$A140,'WPTM - Section F'!$A$8:$A$89,0))&lt;&gt;0,INDEX('WPTM - Section F'!C$8:C$89,MATCH('Print View'!$A140,'WPTM - Section F'!$A$8:$A$89,0)),""),"")</f>
        <v/>
      </c>
      <c r="D140" s="187" t="str">
        <f>IFERROR(IF(INDEX('WPTM - Section F'!D$8:D$89,MATCH('Print View'!$A140,'WPTM - Section F'!$A$8:$A$89,0))&lt;&gt;0,INDEX('WPTM - Section F'!D$8:D$89,MATCH('Print View'!$A140,'WPTM - Section F'!$A$8:$A$89,0)),""),"")</f>
        <v/>
      </c>
      <c r="E140" s="187" t="str">
        <f>IFERROR(IF(INDEX('WPTM - Section F'!E$8:E$89,MATCH('Print View'!$A140,'WPTM - Section F'!$A$8:$A$89,0))&lt;&gt;0,INDEX('WPTM - Section F'!E$8:E$89,MATCH('Print View'!$A140,'WPTM - Section F'!$A$8:$A$89,0)),""),"")</f>
        <v/>
      </c>
      <c r="F140" s="188" t="str">
        <f>IFERROR(IF(INDEX('WPTM - Section F'!W$8:W$89,MATCH('Print View'!$A140,'WPTM - Section F'!$A$8:$A$89,0))&lt;&gt;0,INDEX('WPTM - Section F'!W$8:W$89,MATCH('Print View'!$A140,'WPTM - Section F'!$A$8:$A$89,0)),""),"")</f>
        <v/>
      </c>
      <c r="G140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40" s="476"/>
      <c r="I140" s="477"/>
      <c r="J140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40" s="476"/>
      <c r="L140" s="465"/>
      <c r="M140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40" s="476"/>
      <c r="O140" s="477"/>
      <c r="P140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40" s="476"/>
      <c r="R140" s="465"/>
      <c r="S140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40" s="476"/>
      <c r="U140" s="477"/>
      <c r="V140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40" s="476"/>
      <c r="X140" s="465"/>
      <c r="Y140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40" s="476"/>
      <c r="AA140" s="477"/>
      <c r="AB140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40" s="476"/>
      <c r="AD140" s="465"/>
      <c r="AE140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40" s="476"/>
      <c r="AG140" s="477"/>
      <c r="AH140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40" s="465"/>
      <c r="AJ140" s="208" t="str">
        <f>IFERROR(IF(INDEX('WPTM - Section F'!X$8:X$89,MATCH('Print View'!$A140,'WPTM - Section F'!$A$8:$A$89,0))&lt;&gt;0,INDEX('WPTM - Section F'!X$8:X$89,MATCH('Print View'!$A140,'WPTM - Section F'!$A$8:$A$89,0)),""),"")</f>
        <v/>
      </c>
      <c r="AM140" s="298"/>
      <c r="AN140" s="276" t="str">
        <f t="shared" si="0"/>
        <v>25-a1Yg0000003KglkEAC</v>
      </c>
      <c r="AO140" s="276" t="str">
        <f t="shared" si="1"/>
        <v>25-3</v>
      </c>
      <c r="AP140" s="276" t="str">
        <f t="shared" si="2"/>
        <v>25-</v>
      </c>
      <c r="AQ140" s="276" t="str">
        <f t="shared" si="3"/>
        <v>25-</v>
      </c>
      <c r="AR140" s="276" t="str">
        <f t="shared" si="4"/>
        <v>25-</v>
      </c>
    </row>
    <row r="141" spans="1:44" ht="30" x14ac:dyDescent="0.2">
      <c r="A141" s="182">
        <v>26</v>
      </c>
      <c r="B141" s="182" t="str">
        <f>IFERROR(IF(INDEX('WPTM - Section F'!B$8:B$89,MATCH('Print View'!$A141,'WPTM - Section F'!$A$8:$A$89,0))&lt;&gt;0,INDEX('WPTM - Section F'!B$8:B$89,MATCH('Print View'!$A141,'WPTM - Section F'!$A$8:$A$89,0)),""),"")</f>
        <v/>
      </c>
      <c r="C141" s="182" t="str">
        <f>IFERROR(IF(INDEX('WPTM - Section F'!C$8:C$89,MATCH('Print View'!$A141,'WPTM - Section F'!$A$8:$A$89,0))&lt;&gt;0,INDEX('WPTM - Section F'!C$8:C$89,MATCH('Print View'!$A141,'WPTM - Section F'!$A$8:$A$89,0)),""),"")</f>
        <v/>
      </c>
      <c r="D141" s="182" t="str">
        <f>IFERROR(IF(INDEX('WPTM - Section F'!D$8:D$89,MATCH('Print View'!$A141,'WPTM - Section F'!$A$8:$A$89,0))&lt;&gt;0,INDEX('WPTM - Section F'!D$8:D$89,MATCH('Print View'!$A141,'WPTM - Section F'!$A$8:$A$89,0)),""),"")</f>
        <v/>
      </c>
      <c r="E141" s="182" t="str">
        <f>IFERROR(IF(INDEX('WPTM - Section F'!E$8:E$89,MATCH('Print View'!$A141,'WPTM - Section F'!$A$8:$A$89,0))&lt;&gt;0,INDEX('WPTM - Section F'!E$8:E$89,MATCH('Print View'!$A141,'WPTM - Section F'!$A$8:$A$89,0)),""),"")</f>
        <v/>
      </c>
      <c r="F141" s="183" t="str">
        <f>IFERROR(IF(INDEX('WPTM - Section F'!W$8:W$89,MATCH('Print View'!$A141,'WPTM - Section F'!$A$8:$A$89,0))&lt;&gt;0,INDEX('WPTM - Section F'!W$8:W$89,MATCH('Print View'!$A141,'WPTM - Section F'!$A$8:$A$89,0)),""),"")</f>
        <v/>
      </c>
      <c r="G141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41" s="473"/>
      <c r="I141" s="474"/>
      <c r="J141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41" s="473"/>
      <c r="L141" s="463"/>
      <c r="M141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41" s="473"/>
      <c r="O141" s="474"/>
      <c r="P141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41" s="473"/>
      <c r="R141" s="463"/>
      <c r="S141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41" s="473"/>
      <c r="U141" s="474"/>
      <c r="V141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41" s="473"/>
      <c r="X141" s="463"/>
      <c r="Y141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41" s="473"/>
      <c r="AA141" s="474"/>
      <c r="AB141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41" s="473"/>
      <c r="AD141" s="463"/>
      <c r="AE141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41" s="473"/>
      <c r="AG141" s="474"/>
      <c r="AH141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41" s="463"/>
      <c r="AJ141" s="207" t="str">
        <f>IFERROR(IF(INDEX('WPTM - Section F'!X$8:X$89,MATCH('Print View'!$A141,'WPTM - Section F'!$A$8:$A$89,0))&lt;&gt;0,INDEX('WPTM - Section F'!X$8:X$89,MATCH('Print View'!$A141,'WPTM - Section F'!$A$8:$A$89,0)),""),"")</f>
        <v/>
      </c>
      <c r="AM141" s="298"/>
      <c r="AN141" s="276" t="str">
        <f t="shared" si="0"/>
        <v>26-a1Yg0000003KglkEAC</v>
      </c>
      <c r="AO141" s="276" t="str">
        <f t="shared" si="1"/>
        <v>26-3</v>
      </c>
      <c r="AP141" s="276" t="str">
        <f t="shared" si="2"/>
        <v>26-</v>
      </c>
      <c r="AQ141" s="276" t="str">
        <f t="shared" si="3"/>
        <v>26-</v>
      </c>
      <c r="AR141" s="276" t="str">
        <f t="shared" si="4"/>
        <v>26-</v>
      </c>
    </row>
    <row r="142" spans="1:44" ht="30" x14ac:dyDescent="0.2">
      <c r="A142" s="187">
        <v>27</v>
      </c>
      <c r="B142" s="187" t="str">
        <f>IFERROR(IF(INDEX('WPTM - Section F'!B$8:B$89,MATCH('Print View'!$A142,'WPTM - Section F'!$A$8:$A$89,0))&lt;&gt;0,INDEX('WPTM - Section F'!B$8:B$89,MATCH('Print View'!$A142,'WPTM - Section F'!$A$8:$A$89,0)),""),"")</f>
        <v/>
      </c>
      <c r="C142" s="187" t="str">
        <f>IFERROR(IF(INDEX('WPTM - Section F'!C$8:C$89,MATCH('Print View'!$A142,'WPTM - Section F'!$A$8:$A$89,0))&lt;&gt;0,INDEX('WPTM - Section F'!C$8:C$89,MATCH('Print View'!$A142,'WPTM - Section F'!$A$8:$A$89,0)),""),"")</f>
        <v/>
      </c>
      <c r="D142" s="187" t="str">
        <f>IFERROR(IF(INDEX('WPTM - Section F'!D$8:D$89,MATCH('Print View'!$A142,'WPTM - Section F'!$A$8:$A$89,0))&lt;&gt;0,INDEX('WPTM - Section F'!D$8:D$89,MATCH('Print View'!$A142,'WPTM - Section F'!$A$8:$A$89,0)),""),"")</f>
        <v/>
      </c>
      <c r="E142" s="187" t="str">
        <f>IFERROR(IF(INDEX('WPTM - Section F'!E$8:E$89,MATCH('Print View'!$A142,'WPTM - Section F'!$A$8:$A$89,0))&lt;&gt;0,INDEX('WPTM - Section F'!E$8:E$89,MATCH('Print View'!$A142,'WPTM - Section F'!$A$8:$A$89,0)),""),"")</f>
        <v/>
      </c>
      <c r="F142" s="188" t="str">
        <f>IFERROR(IF(INDEX('WPTM - Section F'!W$8:W$89,MATCH('Print View'!$A142,'WPTM - Section F'!$A$8:$A$89,0))&lt;&gt;0,INDEX('WPTM - Section F'!W$8:W$89,MATCH('Print View'!$A142,'WPTM - Section F'!$A$8:$A$89,0)),""),"")</f>
        <v/>
      </c>
      <c r="G142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42" s="476"/>
      <c r="I142" s="477"/>
      <c r="J142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42" s="476"/>
      <c r="L142" s="465"/>
      <c r="M142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42" s="476"/>
      <c r="O142" s="477"/>
      <c r="P142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42" s="476"/>
      <c r="R142" s="465"/>
      <c r="S142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42" s="476"/>
      <c r="U142" s="477"/>
      <c r="V142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42" s="476"/>
      <c r="X142" s="465"/>
      <c r="Y142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42" s="476"/>
      <c r="AA142" s="477"/>
      <c r="AB142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42" s="476"/>
      <c r="AD142" s="465"/>
      <c r="AE142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42" s="476"/>
      <c r="AG142" s="477"/>
      <c r="AH142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42" s="465"/>
      <c r="AJ142" s="208" t="str">
        <f>IFERROR(IF(INDEX('WPTM - Section F'!X$8:X$89,MATCH('Print View'!$A142,'WPTM - Section F'!$A$8:$A$89,0))&lt;&gt;0,INDEX('WPTM - Section F'!X$8:X$89,MATCH('Print View'!$A142,'WPTM - Section F'!$A$8:$A$89,0)),""),"")</f>
        <v/>
      </c>
      <c r="AM142" s="298"/>
      <c r="AN142" s="276" t="str">
        <f t="shared" si="0"/>
        <v>27-a1Yg0000003KglkEAC</v>
      </c>
      <c r="AO142" s="276" t="str">
        <f t="shared" si="1"/>
        <v>27-3</v>
      </c>
      <c r="AP142" s="276" t="str">
        <f t="shared" si="2"/>
        <v>27-</v>
      </c>
      <c r="AQ142" s="276" t="str">
        <f t="shared" si="3"/>
        <v>27-</v>
      </c>
      <c r="AR142" s="276" t="str">
        <f t="shared" si="4"/>
        <v>27-</v>
      </c>
    </row>
    <row r="143" spans="1:44" ht="30" x14ac:dyDescent="0.2">
      <c r="A143" s="182">
        <v>28</v>
      </c>
      <c r="B143" s="182" t="str">
        <f>IFERROR(IF(INDEX('WPTM - Section F'!B$8:B$89,MATCH('Print View'!$A143,'WPTM - Section F'!$A$8:$A$89,0))&lt;&gt;0,INDEX('WPTM - Section F'!B$8:B$89,MATCH('Print View'!$A143,'WPTM - Section F'!$A$8:$A$89,0)),""),"")</f>
        <v/>
      </c>
      <c r="C143" s="182" t="str">
        <f>IFERROR(IF(INDEX('WPTM - Section F'!C$8:C$89,MATCH('Print View'!$A143,'WPTM - Section F'!$A$8:$A$89,0))&lt;&gt;0,INDEX('WPTM - Section F'!C$8:C$89,MATCH('Print View'!$A143,'WPTM - Section F'!$A$8:$A$89,0)),""),"")</f>
        <v/>
      </c>
      <c r="D143" s="182" t="str">
        <f>IFERROR(IF(INDEX('WPTM - Section F'!D$8:D$89,MATCH('Print View'!$A143,'WPTM - Section F'!$A$8:$A$89,0))&lt;&gt;0,INDEX('WPTM - Section F'!D$8:D$89,MATCH('Print View'!$A143,'WPTM - Section F'!$A$8:$A$89,0)),""),"")</f>
        <v/>
      </c>
      <c r="E143" s="182" t="str">
        <f>IFERROR(IF(INDEX('WPTM - Section F'!E$8:E$89,MATCH('Print View'!$A143,'WPTM - Section F'!$A$8:$A$89,0))&lt;&gt;0,INDEX('WPTM - Section F'!E$8:E$89,MATCH('Print View'!$A143,'WPTM - Section F'!$A$8:$A$89,0)),""),"")</f>
        <v/>
      </c>
      <c r="F143" s="183" t="str">
        <f>IFERROR(IF(INDEX('WPTM - Section F'!W$8:W$89,MATCH('Print View'!$A143,'WPTM - Section F'!$A$8:$A$89,0))&lt;&gt;0,INDEX('WPTM - Section F'!W$8:W$89,MATCH('Print View'!$A143,'WPTM - Section F'!$A$8:$A$89,0)),""),"")</f>
        <v/>
      </c>
      <c r="G143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43" s="473"/>
      <c r="I143" s="474"/>
      <c r="J143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43" s="473"/>
      <c r="L143" s="463"/>
      <c r="M143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43" s="473"/>
      <c r="O143" s="474"/>
      <c r="P143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43" s="473"/>
      <c r="R143" s="463"/>
      <c r="S143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43" s="473"/>
      <c r="U143" s="474"/>
      <c r="V143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43" s="473"/>
      <c r="X143" s="463"/>
      <c r="Y143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43" s="473"/>
      <c r="AA143" s="474"/>
      <c r="AB143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43" s="473"/>
      <c r="AD143" s="463"/>
      <c r="AE143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43" s="473"/>
      <c r="AG143" s="474"/>
      <c r="AH143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43" s="463"/>
      <c r="AJ143" s="207" t="str">
        <f>IFERROR(IF(INDEX('WPTM - Section F'!X$8:X$89,MATCH('Print View'!$A143,'WPTM - Section F'!$A$8:$A$89,0))&lt;&gt;0,INDEX('WPTM - Section F'!X$8:X$89,MATCH('Print View'!$A143,'WPTM - Section F'!$A$8:$A$89,0)),""),"")</f>
        <v/>
      </c>
      <c r="AM143" s="298"/>
      <c r="AN143" s="276" t="str">
        <f t="shared" si="0"/>
        <v>28-a1Yg0000003KglkEAC</v>
      </c>
      <c r="AO143" s="276" t="str">
        <f t="shared" si="1"/>
        <v>28-3</v>
      </c>
      <c r="AP143" s="276" t="str">
        <f t="shared" si="2"/>
        <v>28-</v>
      </c>
      <c r="AQ143" s="276" t="str">
        <f t="shared" si="3"/>
        <v>28-</v>
      </c>
      <c r="AR143" s="276" t="str">
        <f t="shared" si="4"/>
        <v>28-</v>
      </c>
    </row>
    <row r="144" spans="1:44" ht="30" x14ac:dyDescent="0.2">
      <c r="A144" s="187">
        <v>29</v>
      </c>
      <c r="B144" s="187" t="str">
        <f>IFERROR(IF(INDEX('WPTM - Section F'!B$8:B$89,MATCH('Print View'!$A144,'WPTM - Section F'!$A$8:$A$89,0))&lt;&gt;0,INDEX('WPTM - Section F'!B$8:B$89,MATCH('Print View'!$A144,'WPTM - Section F'!$A$8:$A$89,0)),""),"")</f>
        <v/>
      </c>
      <c r="C144" s="187" t="str">
        <f>IFERROR(IF(INDEX('WPTM - Section F'!C$8:C$89,MATCH('Print View'!$A144,'WPTM - Section F'!$A$8:$A$89,0))&lt;&gt;0,INDEX('WPTM - Section F'!C$8:C$89,MATCH('Print View'!$A144,'WPTM - Section F'!$A$8:$A$89,0)),""),"")</f>
        <v/>
      </c>
      <c r="D144" s="187" t="str">
        <f>IFERROR(IF(INDEX('WPTM - Section F'!D$8:D$89,MATCH('Print View'!$A144,'WPTM - Section F'!$A$8:$A$89,0))&lt;&gt;0,INDEX('WPTM - Section F'!D$8:D$89,MATCH('Print View'!$A144,'WPTM - Section F'!$A$8:$A$89,0)),""),"")</f>
        <v/>
      </c>
      <c r="E144" s="187" t="str">
        <f>IFERROR(IF(INDEX('WPTM - Section F'!E$8:E$89,MATCH('Print View'!$A144,'WPTM - Section F'!$A$8:$A$89,0))&lt;&gt;0,INDEX('WPTM - Section F'!E$8:E$89,MATCH('Print View'!$A144,'WPTM - Section F'!$A$8:$A$89,0)),""),"")</f>
        <v/>
      </c>
      <c r="F144" s="188" t="str">
        <f>IFERROR(IF(INDEX('WPTM - Section F'!W$8:W$89,MATCH('Print View'!$A144,'WPTM - Section F'!$A$8:$A$89,0))&lt;&gt;0,INDEX('WPTM - Section F'!W$8:W$89,MATCH('Print View'!$A144,'WPTM - Section F'!$A$8:$A$89,0)),""),"")</f>
        <v/>
      </c>
      <c r="G144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44" s="476"/>
      <c r="I144" s="477"/>
      <c r="J144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44" s="476"/>
      <c r="L144" s="465"/>
      <c r="M144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44" s="476"/>
      <c r="O144" s="477"/>
      <c r="P144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44" s="476"/>
      <c r="R144" s="465"/>
      <c r="S144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44" s="476"/>
      <c r="U144" s="477"/>
      <c r="V144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44" s="476"/>
      <c r="X144" s="465"/>
      <c r="Y144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44" s="476"/>
      <c r="AA144" s="477"/>
      <c r="AB144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44" s="476"/>
      <c r="AD144" s="465"/>
      <c r="AE144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44" s="476"/>
      <c r="AG144" s="477"/>
      <c r="AH144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44" s="465"/>
      <c r="AJ144" s="208" t="str">
        <f>IFERROR(IF(INDEX('WPTM - Section F'!X$8:X$89,MATCH('Print View'!$A144,'WPTM - Section F'!$A$8:$A$89,0))&lt;&gt;0,INDEX('WPTM - Section F'!X$8:X$89,MATCH('Print View'!$A144,'WPTM - Section F'!$A$8:$A$89,0)),""),"")</f>
        <v/>
      </c>
      <c r="AM144" s="298"/>
      <c r="AN144" s="276" t="str">
        <f t="shared" si="0"/>
        <v>29-a1Yg0000003KglkEAC</v>
      </c>
      <c r="AO144" s="276" t="str">
        <f t="shared" si="1"/>
        <v>29-3</v>
      </c>
      <c r="AP144" s="276" t="str">
        <f t="shared" si="2"/>
        <v>29-</v>
      </c>
      <c r="AQ144" s="276" t="str">
        <f t="shared" si="3"/>
        <v>29-</v>
      </c>
      <c r="AR144" s="276" t="str">
        <f t="shared" si="4"/>
        <v>29-</v>
      </c>
    </row>
    <row r="145" spans="1:44" ht="30" x14ac:dyDescent="0.2">
      <c r="A145" s="182">
        <v>30</v>
      </c>
      <c r="B145" s="182" t="str">
        <f>IFERROR(IF(INDEX('WPTM - Section F'!B$8:B$89,MATCH('Print View'!$A145,'WPTM - Section F'!$A$8:$A$89,0))&lt;&gt;0,INDEX('WPTM - Section F'!B$8:B$89,MATCH('Print View'!$A145,'WPTM - Section F'!$A$8:$A$89,0)),""),"")</f>
        <v/>
      </c>
      <c r="C145" s="182" t="str">
        <f>IFERROR(IF(INDEX('WPTM - Section F'!C$8:C$89,MATCH('Print View'!$A145,'WPTM - Section F'!$A$8:$A$89,0))&lt;&gt;0,INDEX('WPTM - Section F'!C$8:C$89,MATCH('Print View'!$A145,'WPTM - Section F'!$A$8:$A$89,0)),""),"")</f>
        <v/>
      </c>
      <c r="D145" s="182" t="str">
        <f>IFERROR(IF(INDEX('WPTM - Section F'!D$8:D$89,MATCH('Print View'!$A145,'WPTM - Section F'!$A$8:$A$89,0))&lt;&gt;0,INDEX('WPTM - Section F'!D$8:D$89,MATCH('Print View'!$A145,'WPTM - Section F'!$A$8:$A$89,0)),""),"")</f>
        <v/>
      </c>
      <c r="E145" s="182" t="str">
        <f>IFERROR(IF(INDEX('WPTM - Section F'!E$8:E$89,MATCH('Print View'!$A145,'WPTM - Section F'!$A$8:$A$89,0))&lt;&gt;0,INDEX('WPTM - Section F'!E$8:E$89,MATCH('Print View'!$A145,'WPTM - Section F'!$A$8:$A$89,0)),""),"")</f>
        <v/>
      </c>
      <c r="F145" s="183" t="str">
        <f>IFERROR(IF(INDEX('WPTM - Section F'!W$8:W$89,MATCH('Print View'!$A145,'WPTM - Section F'!$A$8:$A$89,0))&lt;&gt;0,INDEX('WPTM - Section F'!W$8:W$89,MATCH('Print View'!$A145,'WPTM - Section F'!$A$8:$A$89,0)),""),"")</f>
        <v/>
      </c>
      <c r="G145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45" s="473"/>
      <c r="I145" s="474"/>
      <c r="J145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45" s="473"/>
      <c r="L145" s="463"/>
      <c r="M145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45" s="473"/>
      <c r="O145" s="474"/>
      <c r="P145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45" s="473"/>
      <c r="R145" s="463"/>
      <c r="S145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45" s="473"/>
      <c r="U145" s="474"/>
      <c r="V145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45" s="473"/>
      <c r="X145" s="463"/>
      <c r="Y145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45" s="473"/>
      <c r="AA145" s="474"/>
      <c r="AB145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45" s="473"/>
      <c r="AD145" s="463"/>
      <c r="AE145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45" s="473"/>
      <c r="AG145" s="474"/>
      <c r="AH145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45" s="463"/>
      <c r="AJ145" s="207" t="str">
        <f>IFERROR(IF(INDEX('WPTM - Section F'!X$8:X$89,MATCH('Print View'!$A145,'WPTM - Section F'!$A$8:$A$89,0))&lt;&gt;0,INDEX('WPTM - Section F'!X$8:X$89,MATCH('Print View'!$A145,'WPTM - Section F'!$A$8:$A$89,0)),""),"")</f>
        <v/>
      </c>
      <c r="AM145" s="298"/>
      <c r="AN145" s="276" t="str">
        <f t="shared" si="0"/>
        <v>30-a1Yg0000003KglkEAC</v>
      </c>
      <c r="AO145" s="276" t="str">
        <f t="shared" si="1"/>
        <v>30-3</v>
      </c>
      <c r="AP145" s="276" t="str">
        <f t="shared" si="2"/>
        <v>30-</v>
      </c>
      <c r="AQ145" s="276" t="str">
        <f t="shared" si="3"/>
        <v>30-</v>
      </c>
      <c r="AR145" s="276" t="str">
        <f t="shared" si="4"/>
        <v>30-</v>
      </c>
    </row>
    <row r="146" spans="1:44" ht="30" x14ac:dyDescent="0.2">
      <c r="A146" s="187">
        <v>31</v>
      </c>
      <c r="B146" s="187" t="str">
        <f>IFERROR(IF(INDEX('WPTM - Section F'!B$8:B$89,MATCH('Print View'!$A146,'WPTM - Section F'!$A$8:$A$89,0))&lt;&gt;0,INDEX('WPTM - Section F'!B$8:B$89,MATCH('Print View'!$A146,'WPTM - Section F'!$A$8:$A$89,0)),""),"")</f>
        <v/>
      </c>
      <c r="C146" s="187" t="str">
        <f>IFERROR(IF(INDEX('WPTM - Section F'!C$8:C$89,MATCH('Print View'!$A146,'WPTM - Section F'!$A$8:$A$89,0))&lt;&gt;0,INDEX('WPTM - Section F'!C$8:C$89,MATCH('Print View'!$A146,'WPTM - Section F'!$A$8:$A$89,0)),""),"")</f>
        <v/>
      </c>
      <c r="D146" s="187" t="str">
        <f>IFERROR(IF(INDEX('WPTM - Section F'!D$8:D$89,MATCH('Print View'!$A146,'WPTM - Section F'!$A$8:$A$89,0))&lt;&gt;0,INDEX('WPTM - Section F'!D$8:D$89,MATCH('Print View'!$A146,'WPTM - Section F'!$A$8:$A$89,0)),""),"")</f>
        <v/>
      </c>
      <c r="E146" s="187" t="str">
        <f>IFERROR(IF(INDEX('WPTM - Section F'!E$8:E$89,MATCH('Print View'!$A146,'WPTM - Section F'!$A$8:$A$89,0))&lt;&gt;0,INDEX('WPTM - Section F'!E$8:E$89,MATCH('Print View'!$A146,'WPTM - Section F'!$A$8:$A$89,0)),""),"")</f>
        <v/>
      </c>
      <c r="F146" s="188" t="str">
        <f>IFERROR(IF(INDEX('WPTM - Section F'!W$8:W$89,MATCH('Print View'!$A146,'WPTM - Section F'!$A$8:$A$89,0))&lt;&gt;0,INDEX('WPTM - Section F'!W$8:W$89,MATCH('Print View'!$A146,'WPTM - Section F'!$A$8:$A$89,0)),""),"")</f>
        <v/>
      </c>
      <c r="G146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46" s="476"/>
      <c r="I146" s="477"/>
      <c r="J146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46" s="476"/>
      <c r="L146" s="465"/>
      <c r="M146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46" s="476"/>
      <c r="O146" s="477"/>
      <c r="P146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46" s="476"/>
      <c r="R146" s="465"/>
      <c r="S146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46" s="476"/>
      <c r="U146" s="477"/>
      <c r="V146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46" s="476"/>
      <c r="X146" s="465"/>
      <c r="Y146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46" s="476"/>
      <c r="AA146" s="477"/>
      <c r="AB146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46" s="476"/>
      <c r="AD146" s="465"/>
      <c r="AE146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46" s="476"/>
      <c r="AG146" s="477"/>
      <c r="AH146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46" s="465"/>
      <c r="AJ146" s="208" t="str">
        <f>IFERROR(IF(INDEX('WPTM - Section F'!X$8:X$89,MATCH('Print View'!$A146,'WPTM - Section F'!$A$8:$A$89,0))&lt;&gt;0,INDEX('WPTM - Section F'!X$8:X$89,MATCH('Print View'!$A146,'WPTM - Section F'!$A$8:$A$89,0)),""),"")</f>
        <v/>
      </c>
      <c r="AM146" s="298"/>
      <c r="AN146" s="276" t="str">
        <f t="shared" si="0"/>
        <v>31-a1Yg0000003KglkEAC</v>
      </c>
      <c r="AO146" s="276" t="str">
        <f t="shared" si="1"/>
        <v>31-3</v>
      </c>
      <c r="AP146" s="276" t="str">
        <f t="shared" si="2"/>
        <v>31-</v>
      </c>
      <c r="AQ146" s="276" t="str">
        <f t="shared" si="3"/>
        <v>31-</v>
      </c>
      <c r="AR146" s="276" t="str">
        <f t="shared" si="4"/>
        <v>31-</v>
      </c>
    </row>
    <row r="147" spans="1:44" ht="30" x14ac:dyDescent="0.2">
      <c r="A147" s="182">
        <v>32</v>
      </c>
      <c r="B147" s="182" t="str">
        <f>IFERROR(IF(INDEX('WPTM - Section F'!B$8:B$89,MATCH('Print View'!$A147,'WPTM - Section F'!$A$8:$A$89,0))&lt;&gt;0,INDEX('WPTM - Section F'!B$8:B$89,MATCH('Print View'!$A147,'WPTM - Section F'!$A$8:$A$89,0)),""),"")</f>
        <v/>
      </c>
      <c r="C147" s="182" t="str">
        <f>IFERROR(IF(INDEX('WPTM - Section F'!C$8:C$89,MATCH('Print View'!$A147,'WPTM - Section F'!$A$8:$A$89,0))&lt;&gt;0,INDEX('WPTM - Section F'!C$8:C$89,MATCH('Print View'!$A147,'WPTM - Section F'!$A$8:$A$89,0)),""),"")</f>
        <v/>
      </c>
      <c r="D147" s="182" t="str">
        <f>IFERROR(IF(INDEX('WPTM - Section F'!D$8:D$89,MATCH('Print View'!$A147,'WPTM - Section F'!$A$8:$A$89,0))&lt;&gt;0,INDEX('WPTM - Section F'!D$8:D$89,MATCH('Print View'!$A147,'WPTM - Section F'!$A$8:$A$89,0)),""),"")</f>
        <v/>
      </c>
      <c r="E147" s="182" t="str">
        <f>IFERROR(IF(INDEX('WPTM - Section F'!E$8:E$89,MATCH('Print View'!$A147,'WPTM - Section F'!$A$8:$A$89,0))&lt;&gt;0,INDEX('WPTM - Section F'!E$8:E$89,MATCH('Print View'!$A147,'WPTM - Section F'!$A$8:$A$89,0)),""),"")</f>
        <v/>
      </c>
      <c r="F147" s="183" t="str">
        <f>IFERROR(IF(INDEX('WPTM - Section F'!W$8:W$89,MATCH('Print View'!$A147,'WPTM - Section F'!$A$8:$A$89,0))&lt;&gt;0,INDEX('WPTM - Section F'!W$8:W$89,MATCH('Print View'!$A147,'WPTM - Section F'!$A$8:$A$89,0)),""),"")</f>
        <v/>
      </c>
      <c r="G147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47" s="473"/>
      <c r="I147" s="474"/>
      <c r="J147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47" s="473"/>
      <c r="L147" s="463"/>
      <c r="M147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47" s="473"/>
      <c r="O147" s="474"/>
      <c r="P147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47" s="473"/>
      <c r="R147" s="463"/>
      <c r="S147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47" s="473"/>
      <c r="U147" s="474"/>
      <c r="V147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47" s="473"/>
      <c r="X147" s="463"/>
      <c r="Y147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47" s="473"/>
      <c r="AA147" s="474"/>
      <c r="AB147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47" s="473"/>
      <c r="AD147" s="463"/>
      <c r="AE147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47" s="473"/>
      <c r="AG147" s="474"/>
      <c r="AH147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47" s="463"/>
      <c r="AJ147" s="207" t="str">
        <f>IFERROR(IF(INDEX('WPTM - Section F'!X$8:X$89,MATCH('Print View'!$A147,'WPTM - Section F'!$A$8:$A$89,0))&lt;&gt;0,INDEX('WPTM - Section F'!X$8:X$89,MATCH('Print View'!$A147,'WPTM - Section F'!$A$8:$A$89,0)),""),"")</f>
        <v/>
      </c>
      <c r="AM147" s="298"/>
      <c r="AN147" s="276" t="str">
        <f t="shared" si="0"/>
        <v>32-a1Yg0000003KglkEAC</v>
      </c>
      <c r="AO147" s="276" t="str">
        <f t="shared" si="1"/>
        <v>32-3</v>
      </c>
      <c r="AP147" s="276" t="str">
        <f t="shared" si="2"/>
        <v>32-</v>
      </c>
      <c r="AQ147" s="276" t="str">
        <f t="shared" si="3"/>
        <v>32-</v>
      </c>
      <c r="AR147" s="276" t="str">
        <f t="shared" si="4"/>
        <v>32-</v>
      </c>
    </row>
    <row r="148" spans="1:44" ht="30" x14ac:dyDescent="0.2">
      <c r="A148" s="187">
        <v>33</v>
      </c>
      <c r="B148" s="187" t="str">
        <f>IFERROR(IF(INDEX('WPTM - Section F'!B$8:B$89,MATCH('Print View'!$A148,'WPTM - Section F'!$A$8:$A$89,0))&lt;&gt;0,INDEX('WPTM - Section F'!B$8:B$89,MATCH('Print View'!$A148,'WPTM - Section F'!$A$8:$A$89,0)),""),"")</f>
        <v/>
      </c>
      <c r="C148" s="187" t="str">
        <f>IFERROR(IF(INDEX('WPTM - Section F'!C$8:C$89,MATCH('Print View'!$A148,'WPTM - Section F'!$A$8:$A$89,0))&lt;&gt;0,INDEX('WPTM - Section F'!C$8:C$89,MATCH('Print View'!$A148,'WPTM - Section F'!$A$8:$A$89,0)),""),"")</f>
        <v/>
      </c>
      <c r="D148" s="187" t="str">
        <f>IFERROR(IF(INDEX('WPTM - Section F'!D$8:D$89,MATCH('Print View'!$A148,'WPTM - Section F'!$A$8:$A$89,0))&lt;&gt;0,INDEX('WPTM - Section F'!D$8:D$89,MATCH('Print View'!$A148,'WPTM - Section F'!$A$8:$A$89,0)),""),"")</f>
        <v/>
      </c>
      <c r="E148" s="187" t="str">
        <f>IFERROR(IF(INDEX('WPTM - Section F'!E$8:E$89,MATCH('Print View'!$A148,'WPTM - Section F'!$A$8:$A$89,0))&lt;&gt;0,INDEX('WPTM - Section F'!E$8:E$89,MATCH('Print View'!$A148,'WPTM - Section F'!$A$8:$A$89,0)),""),"")</f>
        <v/>
      </c>
      <c r="F148" s="188" t="str">
        <f>IFERROR(IF(INDEX('WPTM - Section F'!W$8:W$89,MATCH('Print View'!$A148,'WPTM - Section F'!$A$8:$A$89,0))&lt;&gt;0,INDEX('WPTM - Section F'!W$8:W$89,MATCH('Print View'!$A148,'WPTM - Section F'!$A$8:$A$89,0)),""),"")</f>
        <v/>
      </c>
      <c r="G148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48" s="476"/>
      <c r="I148" s="477"/>
      <c r="J148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48" s="476"/>
      <c r="L148" s="465"/>
      <c r="M148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48" s="476"/>
      <c r="O148" s="477"/>
      <c r="P148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48" s="476"/>
      <c r="R148" s="465"/>
      <c r="S148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48" s="476"/>
      <c r="U148" s="477"/>
      <c r="V148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48" s="476"/>
      <c r="X148" s="465"/>
      <c r="Y148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48" s="476"/>
      <c r="AA148" s="477"/>
      <c r="AB148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48" s="476"/>
      <c r="AD148" s="465"/>
      <c r="AE148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48" s="476"/>
      <c r="AG148" s="477"/>
      <c r="AH148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48" s="465"/>
      <c r="AJ148" s="208" t="str">
        <f>IFERROR(IF(INDEX('WPTM - Section F'!X$8:X$89,MATCH('Print View'!$A148,'WPTM - Section F'!$A$8:$A$89,0))&lt;&gt;0,INDEX('WPTM - Section F'!X$8:X$89,MATCH('Print View'!$A148,'WPTM - Section F'!$A$8:$A$89,0)),""),"")</f>
        <v/>
      </c>
      <c r="AM148" s="298"/>
      <c r="AN148" s="276" t="str">
        <f t="shared" si="0"/>
        <v>33-a1Yg0000003KglkEAC</v>
      </c>
      <c r="AO148" s="276" t="str">
        <f t="shared" si="1"/>
        <v>33-3</v>
      </c>
      <c r="AP148" s="276" t="str">
        <f t="shared" si="2"/>
        <v>33-</v>
      </c>
      <c r="AQ148" s="276" t="str">
        <f t="shared" si="3"/>
        <v>33-</v>
      </c>
      <c r="AR148" s="276" t="str">
        <f t="shared" si="4"/>
        <v>33-</v>
      </c>
    </row>
    <row r="149" spans="1:44" ht="30" x14ac:dyDescent="0.2">
      <c r="A149" s="182">
        <v>34</v>
      </c>
      <c r="B149" s="182" t="str">
        <f>IFERROR(IF(INDEX('WPTM - Section F'!B$8:B$89,MATCH('Print View'!$A149,'WPTM - Section F'!$A$8:$A$89,0))&lt;&gt;0,INDEX('WPTM - Section F'!B$8:B$89,MATCH('Print View'!$A149,'WPTM - Section F'!$A$8:$A$89,0)),""),"")</f>
        <v/>
      </c>
      <c r="C149" s="182" t="str">
        <f>IFERROR(IF(INDEX('WPTM - Section F'!C$8:C$89,MATCH('Print View'!$A149,'WPTM - Section F'!$A$8:$A$89,0))&lt;&gt;0,INDEX('WPTM - Section F'!C$8:C$89,MATCH('Print View'!$A149,'WPTM - Section F'!$A$8:$A$89,0)),""),"")</f>
        <v/>
      </c>
      <c r="D149" s="182" t="str">
        <f>IFERROR(IF(INDEX('WPTM - Section F'!D$8:D$89,MATCH('Print View'!$A149,'WPTM - Section F'!$A$8:$A$89,0))&lt;&gt;0,INDEX('WPTM - Section F'!D$8:D$89,MATCH('Print View'!$A149,'WPTM - Section F'!$A$8:$A$89,0)),""),"")</f>
        <v/>
      </c>
      <c r="E149" s="182" t="str">
        <f>IFERROR(IF(INDEX('WPTM - Section F'!E$8:E$89,MATCH('Print View'!$A149,'WPTM - Section F'!$A$8:$A$89,0))&lt;&gt;0,INDEX('WPTM - Section F'!E$8:E$89,MATCH('Print View'!$A149,'WPTM - Section F'!$A$8:$A$89,0)),""),"")</f>
        <v/>
      </c>
      <c r="F149" s="183" t="str">
        <f>IFERROR(IF(INDEX('WPTM - Section F'!W$8:W$89,MATCH('Print View'!$A149,'WPTM - Section F'!$A$8:$A$89,0))&lt;&gt;0,INDEX('WPTM - Section F'!W$8:W$89,MATCH('Print View'!$A149,'WPTM - Section F'!$A$8:$A$89,0)),""),"")</f>
        <v/>
      </c>
      <c r="G149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49" s="473"/>
      <c r="I149" s="474"/>
      <c r="J149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49" s="473"/>
      <c r="L149" s="463"/>
      <c r="M149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49" s="473"/>
      <c r="O149" s="474"/>
      <c r="P149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49" s="473"/>
      <c r="R149" s="463"/>
      <c r="S149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49" s="473"/>
      <c r="U149" s="474"/>
      <c r="V149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49" s="473"/>
      <c r="X149" s="463"/>
      <c r="Y149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49" s="473"/>
      <c r="AA149" s="474"/>
      <c r="AB149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49" s="473"/>
      <c r="AD149" s="463"/>
      <c r="AE149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49" s="473"/>
      <c r="AG149" s="474"/>
      <c r="AH149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49" s="463"/>
      <c r="AJ149" s="207" t="str">
        <f>IFERROR(IF(INDEX('WPTM - Section F'!X$8:X$89,MATCH('Print View'!$A149,'WPTM - Section F'!$A$8:$A$89,0))&lt;&gt;0,INDEX('WPTM - Section F'!X$8:X$89,MATCH('Print View'!$A149,'WPTM - Section F'!$A$8:$A$89,0)),""),"")</f>
        <v/>
      </c>
      <c r="AM149" s="298"/>
      <c r="AN149" s="276" t="str">
        <f t="shared" si="0"/>
        <v>34-a1Yg0000003KglkEAC</v>
      </c>
      <c r="AO149" s="276" t="str">
        <f t="shared" si="1"/>
        <v>34-3</v>
      </c>
      <c r="AP149" s="276" t="str">
        <f t="shared" si="2"/>
        <v>34-</v>
      </c>
      <c r="AQ149" s="276" t="str">
        <f t="shared" si="3"/>
        <v>34-</v>
      </c>
      <c r="AR149" s="276" t="str">
        <f t="shared" si="4"/>
        <v>34-</v>
      </c>
    </row>
    <row r="150" spans="1:44" ht="30" x14ac:dyDescent="0.2">
      <c r="A150" s="187">
        <v>35</v>
      </c>
      <c r="B150" s="187" t="str">
        <f>IFERROR(IF(INDEX('WPTM - Section F'!B$8:B$89,MATCH('Print View'!$A150,'WPTM - Section F'!$A$8:$A$89,0))&lt;&gt;0,INDEX('WPTM - Section F'!B$8:B$89,MATCH('Print View'!$A150,'WPTM - Section F'!$A$8:$A$89,0)),""),"")</f>
        <v/>
      </c>
      <c r="C150" s="187" t="str">
        <f>IFERROR(IF(INDEX('WPTM - Section F'!C$8:C$89,MATCH('Print View'!$A150,'WPTM - Section F'!$A$8:$A$89,0))&lt;&gt;0,INDEX('WPTM - Section F'!C$8:C$89,MATCH('Print View'!$A150,'WPTM - Section F'!$A$8:$A$89,0)),""),"")</f>
        <v/>
      </c>
      <c r="D150" s="187" t="str">
        <f>IFERROR(IF(INDEX('WPTM - Section F'!D$8:D$89,MATCH('Print View'!$A150,'WPTM - Section F'!$A$8:$A$89,0))&lt;&gt;0,INDEX('WPTM - Section F'!D$8:D$89,MATCH('Print View'!$A150,'WPTM - Section F'!$A$8:$A$89,0)),""),"")</f>
        <v/>
      </c>
      <c r="E150" s="187" t="str">
        <f>IFERROR(IF(INDEX('WPTM - Section F'!E$8:E$89,MATCH('Print View'!$A150,'WPTM - Section F'!$A$8:$A$89,0))&lt;&gt;0,INDEX('WPTM - Section F'!E$8:E$89,MATCH('Print View'!$A150,'WPTM - Section F'!$A$8:$A$89,0)),""),"")</f>
        <v/>
      </c>
      <c r="F150" s="188" t="str">
        <f>IFERROR(IF(INDEX('WPTM - Section F'!W$8:W$89,MATCH('Print View'!$A150,'WPTM - Section F'!$A$8:$A$89,0))&lt;&gt;0,INDEX('WPTM - Section F'!W$8:W$89,MATCH('Print View'!$A150,'WPTM - Section F'!$A$8:$A$89,0)),""),"")</f>
        <v/>
      </c>
      <c r="G150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50" s="476"/>
      <c r="I150" s="477"/>
      <c r="J150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50" s="476"/>
      <c r="L150" s="465"/>
      <c r="M150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50" s="476"/>
      <c r="O150" s="477"/>
      <c r="P150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50" s="476"/>
      <c r="R150" s="465"/>
      <c r="S150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50" s="476"/>
      <c r="U150" s="477"/>
      <c r="V150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50" s="476"/>
      <c r="X150" s="465"/>
      <c r="Y150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50" s="476"/>
      <c r="AA150" s="477"/>
      <c r="AB150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50" s="476"/>
      <c r="AD150" s="465"/>
      <c r="AE150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50" s="476"/>
      <c r="AG150" s="477"/>
      <c r="AH150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50" s="465"/>
      <c r="AJ150" s="208" t="str">
        <f>IFERROR(IF(INDEX('WPTM - Section F'!X$8:X$89,MATCH('Print View'!$A150,'WPTM - Section F'!$A$8:$A$89,0))&lt;&gt;0,INDEX('WPTM - Section F'!X$8:X$89,MATCH('Print View'!$A150,'WPTM - Section F'!$A$8:$A$89,0)),""),"")</f>
        <v/>
      </c>
      <c r="AM150" s="298"/>
      <c r="AN150" s="276" t="str">
        <f t="shared" si="0"/>
        <v>35-a1Yg0000003KglkEAC</v>
      </c>
      <c r="AO150" s="276" t="str">
        <f t="shared" si="1"/>
        <v>35-3</v>
      </c>
      <c r="AP150" s="276" t="str">
        <f t="shared" si="2"/>
        <v>35-</v>
      </c>
      <c r="AQ150" s="276" t="str">
        <f t="shared" si="3"/>
        <v>35-</v>
      </c>
      <c r="AR150" s="276" t="str">
        <f t="shared" si="4"/>
        <v>35-</v>
      </c>
    </row>
    <row r="151" spans="1:44" ht="30" x14ac:dyDescent="0.2">
      <c r="A151" s="182">
        <v>36</v>
      </c>
      <c r="B151" s="182" t="str">
        <f>IFERROR(IF(INDEX('WPTM - Section F'!B$8:B$89,MATCH('Print View'!$A151,'WPTM - Section F'!$A$8:$A$89,0))&lt;&gt;0,INDEX('WPTM - Section F'!B$8:B$89,MATCH('Print View'!$A151,'WPTM - Section F'!$A$8:$A$89,0)),""),"")</f>
        <v/>
      </c>
      <c r="C151" s="182" t="str">
        <f>IFERROR(IF(INDEX('WPTM - Section F'!C$8:C$89,MATCH('Print View'!$A151,'WPTM - Section F'!$A$8:$A$89,0))&lt;&gt;0,INDEX('WPTM - Section F'!C$8:C$89,MATCH('Print View'!$A151,'WPTM - Section F'!$A$8:$A$89,0)),""),"")</f>
        <v/>
      </c>
      <c r="D151" s="182" t="str">
        <f>IFERROR(IF(INDEX('WPTM - Section F'!D$8:D$89,MATCH('Print View'!$A151,'WPTM - Section F'!$A$8:$A$89,0))&lt;&gt;0,INDEX('WPTM - Section F'!D$8:D$89,MATCH('Print View'!$A151,'WPTM - Section F'!$A$8:$A$89,0)),""),"")</f>
        <v/>
      </c>
      <c r="E151" s="182" t="str">
        <f>IFERROR(IF(INDEX('WPTM - Section F'!E$8:E$89,MATCH('Print View'!$A151,'WPTM - Section F'!$A$8:$A$89,0))&lt;&gt;0,INDEX('WPTM - Section F'!E$8:E$89,MATCH('Print View'!$A151,'WPTM - Section F'!$A$8:$A$89,0)),""),"")</f>
        <v/>
      </c>
      <c r="F151" s="183" t="str">
        <f>IFERROR(IF(INDEX('WPTM - Section F'!W$8:W$89,MATCH('Print View'!$A151,'WPTM - Section F'!$A$8:$A$89,0))&lt;&gt;0,INDEX('WPTM - Section F'!W$8:W$89,MATCH('Print View'!$A151,'WPTM - Section F'!$A$8:$A$89,0)),""),"")</f>
        <v/>
      </c>
      <c r="G151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51" s="473"/>
      <c r="I151" s="474"/>
      <c r="J151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51" s="473"/>
      <c r="L151" s="463"/>
      <c r="M151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51" s="473"/>
      <c r="O151" s="474"/>
      <c r="P151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51" s="473"/>
      <c r="R151" s="463"/>
      <c r="S151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51" s="473"/>
      <c r="U151" s="474"/>
      <c r="V151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51" s="473"/>
      <c r="X151" s="463"/>
      <c r="Y151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51" s="473"/>
      <c r="AA151" s="474"/>
      <c r="AB151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51" s="473"/>
      <c r="AD151" s="463"/>
      <c r="AE151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51" s="473"/>
      <c r="AG151" s="474"/>
      <c r="AH151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51" s="463"/>
      <c r="AJ151" s="207" t="str">
        <f>IFERROR(IF(INDEX('WPTM - Section F'!X$8:X$89,MATCH('Print View'!$A151,'WPTM - Section F'!$A$8:$A$89,0))&lt;&gt;0,INDEX('WPTM - Section F'!X$8:X$89,MATCH('Print View'!$A151,'WPTM - Section F'!$A$8:$A$89,0)),""),"")</f>
        <v/>
      </c>
      <c r="AM151" s="298"/>
      <c r="AN151" s="276" t="str">
        <f t="shared" si="0"/>
        <v>36-a1Yg0000003KglkEAC</v>
      </c>
      <c r="AO151" s="276" t="str">
        <f t="shared" si="1"/>
        <v>36-3</v>
      </c>
      <c r="AP151" s="276" t="str">
        <f t="shared" si="2"/>
        <v>36-</v>
      </c>
      <c r="AQ151" s="276" t="str">
        <f t="shared" si="3"/>
        <v>36-</v>
      </c>
      <c r="AR151" s="276" t="str">
        <f t="shared" si="4"/>
        <v>36-</v>
      </c>
    </row>
    <row r="152" spans="1:44" ht="30" x14ac:dyDescent="0.2">
      <c r="A152" s="187">
        <v>37</v>
      </c>
      <c r="B152" s="187" t="str">
        <f>IFERROR(IF(INDEX('WPTM - Section F'!B$8:B$89,MATCH('Print View'!$A152,'WPTM - Section F'!$A$8:$A$89,0))&lt;&gt;0,INDEX('WPTM - Section F'!B$8:B$89,MATCH('Print View'!$A152,'WPTM - Section F'!$A$8:$A$89,0)),""),"")</f>
        <v/>
      </c>
      <c r="C152" s="187" t="str">
        <f>IFERROR(IF(INDEX('WPTM - Section F'!C$8:C$89,MATCH('Print View'!$A152,'WPTM - Section F'!$A$8:$A$89,0))&lt;&gt;0,INDEX('WPTM - Section F'!C$8:C$89,MATCH('Print View'!$A152,'WPTM - Section F'!$A$8:$A$89,0)),""),"")</f>
        <v/>
      </c>
      <c r="D152" s="187" t="str">
        <f>IFERROR(IF(INDEX('WPTM - Section F'!D$8:D$89,MATCH('Print View'!$A152,'WPTM - Section F'!$A$8:$A$89,0))&lt;&gt;0,INDEX('WPTM - Section F'!D$8:D$89,MATCH('Print View'!$A152,'WPTM - Section F'!$A$8:$A$89,0)),""),"")</f>
        <v/>
      </c>
      <c r="E152" s="187" t="str">
        <f>IFERROR(IF(INDEX('WPTM - Section F'!E$8:E$89,MATCH('Print View'!$A152,'WPTM - Section F'!$A$8:$A$89,0))&lt;&gt;0,INDEX('WPTM - Section F'!E$8:E$89,MATCH('Print View'!$A152,'WPTM - Section F'!$A$8:$A$89,0)),""),"")</f>
        <v/>
      </c>
      <c r="F152" s="188" t="str">
        <f>IFERROR(IF(INDEX('WPTM - Section F'!W$8:W$89,MATCH('Print View'!$A152,'WPTM - Section F'!$A$8:$A$89,0))&lt;&gt;0,INDEX('WPTM - Section F'!W$8:W$89,MATCH('Print View'!$A152,'WPTM - Section F'!$A$8:$A$89,0)),""),"")</f>
        <v/>
      </c>
      <c r="G152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52" s="476"/>
      <c r="I152" s="477"/>
      <c r="J152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52" s="476"/>
      <c r="L152" s="465"/>
      <c r="M152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52" s="476"/>
      <c r="O152" s="477"/>
      <c r="P152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52" s="476"/>
      <c r="R152" s="465"/>
      <c r="S152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52" s="476"/>
      <c r="U152" s="477"/>
      <c r="V152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52" s="476"/>
      <c r="X152" s="465"/>
      <c r="Y152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52" s="476"/>
      <c r="AA152" s="477"/>
      <c r="AB152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52" s="476"/>
      <c r="AD152" s="465"/>
      <c r="AE152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52" s="476"/>
      <c r="AG152" s="477"/>
      <c r="AH152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52" s="465"/>
      <c r="AJ152" s="208" t="str">
        <f>IFERROR(IF(INDEX('WPTM - Section F'!X$8:X$89,MATCH('Print View'!$A152,'WPTM - Section F'!$A$8:$A$89,0))&lt;&gt;0,INDEX('WPTM - Section F'!X$8:X$89,MATCH('Print View'!$A152,'WPTM - Section F'!$A$8:$A$89,0)),""),"")</f>
        <v/>
      </c>
      <c r="AM152" s="298"/>
      <c r="AN152" s="276" t="str">
        <f t="shared" si="0"/>
        <v>37-a1Yg0000003KglkEAC</v>
      </c>
      <c r="AO152" s="276" t="str">
        <f t="shared" si="1"/>
        <v>37-3</v>
      </c>
      <c r="AP152" s="276" t="str">
        <f t="shared" si="2"/>
        <v>37-</v>
      </c>
      <c r="AQ152" s="276" t="str">
        <f t="shared" si="3"/>
        <v>37-</v>
      </c>
      <c r="AR152" s="276" t="str">
        <f t="shared" si="4"/>
        <v>37-</v>
      </c>
    </row>
    <row r="153" spans="1:44" ht="30" x14ac:dyDescent="0.2">
      <c r="A153" s="182">
        <v>38</v>
      </c>
      <c r="B153" s="182" t="str">
        <f>IFERROR(IF(INDEX('WPTM - Section F'!B$8:B$89,MATCH('Print View'!$A153,'WPTM - Section F'!$A$8:$A$89,0))&lt;&gt;0,INDEX('WPTM - Section F'!B$8:B$89,MATCH('Print View'!$A153,'WPTM - Section F'!$A$8:$A$89,0)),""),"")</f>
        <v/>
      </c>
      <c r="C153" s="182" t="str">
        <f>IFERROR(IF(INDEX('WPTM - Section F'!C$8:C$89,MATCH('Print View'!$A153,'WPTM - Section F'!$A$8:$A$89,0))&lt;&gt;0,INDEX('WPTM - Section F'!C$8:C$89,MATCH('Print View'!$A153,'WPTM - Section F'!$A$8:$A$89,0)),""),"")</f>
        <v/>
      </c>
      <c r="D153" s="182" t="str">
        <f>IFERROR(IF(INDEX('WPTM - Section F'!D$8:D$89,MATCH('Print View'!$A153,'WPTM - Section F'!$A$8:$A$89,0))&lt;&gt;0,INDEX('WPTM - Section F'!D$8:D$89,MATCH('Print View'!$A153,'WPTM - Section F'!$A$8:$A$89,0)),""),"")</f>
        <v/>
      </c>
      <c r="E153" s="182" t="str">
        <f>IFERROR(IF(INDEX('WPTM - Section F'!E$8:E$89,MATCH('Print View'!$A153,'WPTM - Section F'!$A$8:$A$89,0))&lt;&gt;0,INDEX('WPTM - Section F'!E$8:E$89,MATCH('Print View'!$A153,'WPTM - Section F'!$A$8:$A$89,0)),""),"")</f>
        <v/>
      </c>
      <c r="F153" s="183" t="str">
        <f>IFERROR(IF(INDEX('WPTM - Section F'!W$8:W$89,MATCH('Print View'!$A153,'WPTM - Section F'!$A$8:$A$89,0))&lt;&gt;0,INDEX('WPTM - Section F'!W$8:W$89,MATCH('Print View'!$A153,'WPTM - Section F'!$A$8:$A$89,0)),""),"")</f>
        <v/>
      </c>
      <c r="G153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53" s="473"/>
      <c r="I153" s="474"/>
      <c r="J153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53" s="473"/>
      <c r="L153" s="463"/>
      <c r="M153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53" s="473"/>
      <c r="O153" s="474"/>
      <c r="P153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53" s="473"/>
      <c r="R153" s="463"/>
      <c r="S153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53" s="473"/>
      <c r="U153" s="474"/>
      <c r="V153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53" s="473"/>
      <c r="X153" s="463"/>
      <c r="Y153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53" s="473"/>
      <c r="AA153" s="474"/>
      <c r="AB153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53" s="473"/>
      <c r="AD153" s="463"/>
      <c r="AE153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53" s="473"/>
      <c r="AG153" s="474"/>
      <c r="AH153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53" s="463"/>
      <c r="AJ153" s="207" t="str">
        <f>IFERROR(IF(INDEX('WPTM - Section F'!X$8:X$89,MATCH('Print View'!$A153,'WPTM - Section F'!$A$8:$A$89,0))&lt;&gt;0,INDEX('WPTM - Section F'!X$8:X$89,MATCH('Print View'!$A153,'WPTM - Section F'!$A$8:$A$89,0)),""),"")</f>
        <v/>
      </c>
      <c r="AM153" s="298"/>
      <c r="AN153" s="276" t="str">
        <f t="shared" si="0"/>
        <v>38-a1Yg0000003KglkEAC</v>
      </c>
      <c r="AO153" s="276" t="str">
        <f t="shared" si="1"/>
        <v>38-3</v>
      </c>
      <c r="AP153" s="276" t="str">
        <f t="shared" si="2"/>
        <v>38-</v>
      </c>
      <c r="AQ153" s="276" t="str">
        <f t="shared" si="3"/>
        <v>38-</v>
      </c>
      <c r="AR153" s="276" t="str">
        <f t="shared" si="4"/>
        <v>38-</v>
      </c>
    </row>
    <row r="154" spans="1:44" ht="30" x14ac:dyDescent="0.2">
      <c r="A154" s="187">
        <v>39</v>
      </c>
      <c r="B154" s="187" t="str">
        <f>IFERROR(IF(INDEX('WPTM - Section F'!B$8:B$89,MATCH('Print View'!$A154,'WPTM - Section F'!$A$8:$A$89,0))&lt;&gt;0,INDEX('WPTM - Section F'!B$8:B$89,MATCH('Print View'!$A154,'WPTM - Section F'!$A$8:$A$89,0)),""),"")</f>
        <v/>
      </c>
      <c r="C154" s="187" t="str">
        <f>IFERROR(IF(INDEX('WPTM - Section F'!C$8:C$89,MATCH('Print View'!$A154,'WPTM - Section F'!$A$8:$A$89,0))&lt;&gt;0,INDEX('WPTM - Section F'!C$8:C$89,MATCH('Print View'!$A154,'WPTM - Section F'!$A$8:$A$89,0)),""),"")</f>
        <v/>
      </c>
      <c r="D154" s="187" t="str">
        <f>IFERROR(IF(INDEX('WPTM - Section F'!D$8:D$89,MATCH('Print View'!$A154,'WPTM - Section F'!$A$8:$A$89,0))&lt;&gt;0,INDEX('WPTM - Section F'!D$8:D$89,MATCH('Print View'!$A154,'WPTM - Section F'!$A$8:$A$89,0)),""),"")</f>
        <v/>
      </c>
      <c r="E154" s="187" t="str">
        <f>IFERROR(IF(INDEX('WPTM - Section F'!E$8:E$89,MATCH('Print View'!$A154,'WPTM - Section F'!$A$8:$A$89,0))&lt;&gt;0,INDEX('WPTM - Section F'!E$8:E$89,MATCH('Print View'!$A154,'WPTM - Section F'!$A$8:$A$89,0)),""),"")</f>
        <v/>
      </c>
      <c r="F154" s="188" t="str">
        <f>IFERROR(IF(INDEX('WPTM - Section F'!W$8:W$89,MATCH('Print View'!$A154,'WPTM - Section F'!$A$8:$A$89,0))&lt;&gt;0,INDEX('WPTM - Section F'!W$8:W$89,MATCH('Print View'!$A154,'WPTM - Section F'!$A$8:$A$89,0)),""),"")</f>
        <v/>
      </c>
      <c r="G154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54" s="476"/>
      <c r="I154" s="477"/>
      <c r="J154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54" s="476"/>
      <c r="L154" s="465"/>
      <c r="M154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54" s="476"/>
      <c r="O154" s="477"/>
      <c r="P154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54" s="476"/>
      <c r="R154" s="465"/>
      <c r="S154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54" s="476"/>
      <c r="U154" s="477"/>
      <c r="V154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54" s="476"/>
      <c r="X154" s="465"/>
      <c r="Y154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54" s="476"/>
      <c r="AA154" s="477"/>
      <c r="AB154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54" s="476"/>
      <c r="AD154" s="465"/>
      <c r="AE154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54" s="476"/>
      <c r="AG154" s="477"/>
      <c r="AH154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54" s="465"/>
      <c r="AJ154" s="208" t="str">
        <f>IFERROR(IF(INDEX('WPTM - Section F'!X$8:X$89,MATCH('Print View'!$A154,'WPTM - Section F'!$A$8:$A$89,0))&lt;&gt;0,INDEX('WPTM - Section F'!X$8:X$89,MATCH('Print View'!$A154,'WPTM - Section F'!$A$8:$A$89,0)),""),"")</f>
        <v/>
      </c>
      <c r="AM154" s="298"/>
      <c r="AN154" s="276" t="str">
        <f t="shared" si="0"/>
        <v>39-a1Yg0000003KglkEAC</v>
      </c>
      <c r="AO154" s="276" t="str">
        <f t="shared" si="1"/>
        <v>39-3</v>
      </c>
      <c r="AP154" s="276" t="str">
        <f t="shared" si="2"/>
        <v>39-</v>
      </c>
      <c r="AQ154" s="276" t="str">
        <f t="shared" si="3"/>
        <v>39-</v>
      </c>
      <c r="AR154" s="276" t="str">
        <f t="shared" si="4"/>
        <v>39-</v>
      </c>
    </row>
    <row r="155" spans="1:44" ht="30" x14ac:dyDescent="0.2">
      <c r="A155" s="182">
        <v>40</v>
      </c>
      <c r="B155" s="182" t="str">
        <f>IFERROR(IF(INDEX('WPTM - Section F'!B$8:B$89,MATCH('Print View'!$A155,'WPTM - Section F'!$A$8:$A$89,0))&lt;&gt;0,INDEX('WPTM - Section F'!B$8:B$89,MATCH('Print View'!$A155,'WPTM - Section F'!$A$8:$A$89,0)),""),"")</f>
        <v/>
      </c>
      <c r="C155" s="182" t="str">
        <f>IFERROR(IF(INDEX('WPTM - Section F'!C$8:C$89,MATCH('Print View'!$A155,'WPTM - Section F'!$A$8:$A$89,0))&lt;&gt;0,INDEX('WPTM - Section F'!C$8:C$89,MATCH('Print View'!$A155,'WPTM - Section F'!$A$8:$A$89,0)),""),"")</f>
        <v/>
      </c>
      <c r="D155" s="182" t="str">
        <f>IFERROR(IF(INDEX('WPTM - Section F'!D$8:D$89,MATCH('Print View'!$A155,'WPTM - Section F'!$A$8:$A$89,0))&lt;&gt;0,INDEX('WPTM - Section F'!D$8:D$89,MATCH('Print View'!$A155,'WPTM - Section F'!$A$8:$A$89,0)),""),"")</f>
        <v/>
      </c>
      <c r="E155" s="182" t="str">
        <f>IFERROR(IF(INDEX('WPTM - Section F'!E$8:E$89,MATCH('Print View'!$A155,'WPTM - Section F'!$A$8:$A$89,0))&lt;&gt;0,INDEX('WPTM - Section F'!E$8:E$89,MATCH('Print View'!$A155,'WPTM - Section F'!$A$8:$A$89,0)),""),"")</f>
        <v/>
      </c>
      <c r="F155" s="183" t="str">
        <f>IFERROR(IF(INDEX('WPTM - Section F'!W$8:W$89,MATCH('Print View'!$A155,'WPTM - Section F'!$A$8:$A$89,0))&lt;&gt;0,INDEX('WPTM - Section F'!W$8:W$89,MATCH('Print View'!$A155,'WPTM - Section F'!$A$8:$A$89,0)),""),"")</f>
        <v/>
      </c>
      <c r="G155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55" s="473"/>
      <c r="I155" s="474"/>
      <c r="J155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55" s="473"/>
      <c r="L155" s="463"/>
      <c r="M155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55" s="473"/>
      <c r="O155" s="474"/>
      <c r="P155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55" s="473"/>
      <c r="R155" s="463"/>
      <c r="S155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55" s="473"/>
      <c r="U155" s="474"/>
      <c r="V155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55" s="473"/>
      <c r="X155" s="463"/>
      <c r="Y155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55" s="473"/>
      <c r="AA155" s="474"/>
      <c r="AB155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55" s="473"/>
      <c r="AD155" s="463"/>
      <c r="AE155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55" s="473"/>
      <c r="AG155" s="474"/>
      <c r="AH155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55" s="463"/>
      <c r="AJ155" s="207" t="str">
        <f>IFERROR(IF(INDEX('WPTM - Section F'!X$8:X$89,MATCH('Print View'!$A155,'WPTM - Section F'!$A$8:$A$89,0))&lt;&gt;0,INDEX('WPTM - Section F'!X$8:X$89,MATCH('Print View'!$A155,'WPTM - Section F'!$A$8:$A$89,0)),""),"")</f>
        <v/>
      </c>
      <c r="AM155" s="298"/>
      <c r="AN155" s="276" t="str">
        <f t="shared" si="0"/>
        <v>40-a1Yg0000003KglkEAC</v>
      </c>
      <c r="AO155" s="276" t="str">
        <f t="shared" si="1"/>
        <v>40-3</v>
      </c>
      <c r="AP155" s="276" t="str">
        <f t="shared" si="2"/>
        <v>40-</v>
      </c>
      <c r="AQ155" s="276" t="str">
        <f t="shared" si="3"/>
        <v>40-</v>
      </c>
      <c r="AR155" s="276" t="str">
        <f t="shared" si="4"/>
        <v>40-</v>
      </c>
    </row>
    <row r="156" spans="1:44" ht="30" x14ac:dyDescent="0.2">
      <c r="A156" s="187">
        <v>41</v>
      </c>
      <c r="B156" s="187" t="str">
        <f>IFERROR(IF(INDEX('WPTM - Section F'!B$8:B$89,MATCH('Print View'!$A156,'WPTM - Section F'!$A$8:$A$89,0))&lt;&gt;0,INDEX('WPTM - Section F'!B$8:B$89,MATCH('Print View'!$A156,'WPTM - Section F'!$A$8:$A$89,0)),""),"")</f>
        <v/>
      </c>
      <c r="C156" s="187" t="str">
        <f>IFERROR(IF(INDEX('WPTM - Section F'!C$8:C$89,MATCH('Print View'!$A156,'WPTM - Section F'!$A$8:$A$89,0))&lt;&gt;0,INDEX('WPTM - Section F'!C$8:C$89,MATCH('Print View'!$A156,'WPTM - Section F'!$A$8:$A$89,0)),""),"")</f>
        <v/>
      </c>
      <c r="D156" s="187" t="str">
        <f>IFERROR(IF(INDEX('WPTM - Section F'!D$8:D$89,MATCH('Print View'!$A156,'WPTM - Section F'!$A$8:$A$89,0))&lt;&gt;0,INDEX('WPTM - Section F'!D$8:D$89,MATCH('Print View'!$A156,'WPTM - Section F'!$A$8:$A$89,0)),""),"")</f>
        <v/>
      </c>
      <c r="E156" s="187" t="str">
        <f>IFERROR(IF(INDEX('WPTM - Section F'!E$8:E$89,MATCH('Print View'!$A156,'WPTM - Section F'!$A$8:$A$89,0))&lt;&gt;0,INDEX('WPTM - Section F'!E$8:E$89,MATCH('Print View'!$A156,'WPTM - Section F'!$A$8:$A$89,0)),""),"")</f>
        <v/>
      </c>
      <c r="F156" s="188" t="str">
        <f>IFERROR(IF(INDEX('WPTM - Section F'!W$8:W$89,MATCH('Print View'!$A156,'WPTM - Section F'!$A$8:$A$89,0))&lt;&gt;0,INDEX('WPTM - Section F'!W$8:W$89,MATCH('Print View'!$A156,'WPTM - Section F'!$A$8:$A$89,0)),""),"")</f>
        <v/>
      </c>
      <c r="G156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56" s="476"/>
      <c r="I156" s="477"/>
      <c r="J156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56" s="476"/>
      <c r="L156" s="465"/>
      <c r="M156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56" s="476"/>
      <c r="O156" s="477"/>
      <c r="P156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56" s="476"/>
      <c r="R156" s="465"/>
      <c r="S156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56" s="476"/>
      <c r="U156" s="477"/>
      <c r="V156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56" s="476"/>
      <c r="X156" s="465"/>
      <c r="Y156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56" s="476"/>
      <c r="AA156" s="477"/>
      <c r="AB156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56" s="476"/>
      <c r="AD156" s="465"/>
      <c r="AE156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56" s="476"/>
      <c r="AG156" s="477"/>
      <c r="AH156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56" s="465"/>
      <c r="AJ156" s="208" t="str">
        <f>IFERROR(IF(INDEX('WPTM - Section F'!X$8:X$89,MATCH('Print View'!$A156,'WPTM - Section F'!$A$8:$A$89,0))&lt;&gt;0,INDEX('WPTM - Section F'!X$8:X$89,MATCH('Print View'!$A156,'WPTM - Section F'!$A$8:$A$89,0)),""),"")</f>
        <v/>
      </c>
      <c r="AM156" s="298"/>
      <c r="AN156" s="276" t="str">
        <f t="shared" si="0"/>
        <v>41-a1Yg0000003KglkEAC</v>
      </c>
      <c r="AO156" s="276" t="str">
        <f t="shared" si="1"/>
        <v>41-3</v>
      </c>
      <c r="AP156" s="276" t="str">
        <f t="shared" si="2"/>
        <v>41-</v>
      </c>
      <c r="AQ156" s="276" t="str">
        <f t="shared" si="3"/>
        <v>41-</v>
      </c>
      <c r="AR156" s="276" t="str">
        <f t="shared" si="4"/>
        <v>41-</v>
      </c>
    </row>
    <row r="157" spans="1:44" ht="30" x14ac:dyDescent="0.2">
      <c r="A157" s="182">
        <v>42</v>
      </c>
      <c r="B157" s="182" t="str">
        <f>IFERROR(IF(INDEX('WPTM - Section F'!B$8:B$89,MATCH('Print View'!$A157,'WPTM - Section F'!$A$8:$A$89,0))&lt;&gt;0,INDEX('WPTM - Section F'!B$8:B$89,MATCH('Print View'!$A157,'WPTM - Section F'!$A$8:$A$89,0)),""),"")</f>
        <v/>
      </c>
      <c r="C157" s="182" t="str">
        <f>IFERROR(IF(INDEX('WPTM - Section F'!C$8:C$89,MATCH('Print View'!$A157,'WPTM - Section F'!$A$8:$A$89,0))&lt;&gt;0,INDEX('WPTM - Section F'!C$8:C$89,MATCH('Print View'!$A157,'WPTM - Section F'!$A$8:$A$89,0)),""),"")</f>
        <v/>
      </c>
      <c r="D157" s="182" t="str">
        <f>IFERROR(IF(INDEX('WPTM - Section F'!D$8:D$89,MATCH('Print View'!$A157,'WPTM - Section F'!$A$8:$A$89,0))&lt;&gt;0,INDEX('WPTM - Section F'!D$8:D$89,MATCH('Print View'!$A157,'WPTM - Section F'!$A$8:$A$89,0)),""),"")</f>
        <v/>
      </c>
      <c r="E157" s="182" t="str">
        <f>IFERROR(IF(INDEX('WPTM - Section F'!E$8:E$89,MATCH('Print View'!$A157,'WPTM - Section F'!$A$8:$A$89,0))&lt;&gt;0,INDEX('WPTM - Section F'!E$8:E$89,MATCH('Print View'!$A157,'WPTM - Section F'!$A$8:$A$89,0)),""),"")</f>
        <v/>
      </c>
      <c r="F157" s="183" t="str">
        <f>IFERROR(IF(INDEX('WPTM - Section F'!W$8:W$89,MATCH('Print View'!$A157,'WPTM - Section F'!$A$8:$A$89,0))&lt;&gt;0,INDEX('WPTM - Section F'!W$8:W$89,MATCH('Print View'!$A157,'WPTM - Section F'!$A$8:$A$89,0)),""),"")</f>
        <v/>
      </c>
      <c r="G157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57" s="473"/>
      <c r="I157" s="474"/>
      <c r="J157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57" s="473"/>
      <c r="L157" s="463"/>
      <c r="M157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57" s="473"/>
      <c r="O157" s="474"/>
      <c r="P157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57" s="473"/>
      <c r="R157" s="463"/>
      <c r="S157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57" s="473"/>
      <c r="U157" s="474"/>
      <c r="V157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57" s="473"/>
      <c r="X157" s="463"/>
      <c r="Y157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57" s="473"/>
      <c r="AA157" s="474"/>
      <c r="AB157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57" s="473"/>
      <c r="AD157" s="463"/>
      <c r="AE157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57" s="473"/>
      <c r="AG157" s="474"/>
      <c r="AH157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57" s="463"/>
      <c r="AJ157" s="207" t="str">
        <f>IFERROR(IF(INDEX('WPTM - Section F'!X$8:X$89,MATCH('Print View'!$A157,'WPTM - Section F'!$A$8:$A$89,0))&lt;&gt;0,INDEX('WPTM - Section F'!X$8:X$89,MATCH('Print View'!$A157,'WPTM - Section F'!$A$8:$A$89,0)),""),"")</f>
        <v/>
      </c>
      <c r="AM157" s="298"/>
      <c r="AN157" s="276" t="str">
        <f t="shared" si="0"/>
        <v>42-a1Yg0000003KglkEAC</v>
      </c>
      <c r="AO157" s="276" t="str">
        <f t="shared" si="1"/>
        <v>42-3</v>
      </c>
      <c r="AP157" s="276" t="str">
        <f t="shared" si="2"/>
        <v>42-</v>
      </c>
      <c r="AQ157" s="276" t="str">
        <f t="shared" si="3"/>
        <v>42-</v>
      </c>
      <c r="AR157" s="276" t="str">
        <f t="shared" si="4"/>
        <v>42-</v>
      </c>
    </row>
    <row r="158" spans="1:44" ht="30" x14ac:dyDescent="0.2">
      <c r="A158" s="187">
        <v>43</v>
      </c>
      <c r="B158" s="187" t="str">
        <f>IFERROR(IF(INDEX('WPTM - Section F'!B$8:B$89,MATCH('Print View'!$A158,'WPTM - Section F'!$A$8:$A$89,0))&lt;&gt;0,INDEX('WPTM - Section F'!B$8:B$89,MATCH('Print View'!$A158,'WPTM - Section F'!$A$8:$A$89,0)),""),"")</f>
        <v/>
      </c>
      <c r="C158" s="187" t="str">
        <f>IFERROR(IF(INDEX('WPTM - Section F'!C$8:C$89,MATCH('Print View'!$A158,'WPTM - Section F'!$A$8:$A$89,0))&lt;&gt;0,INDEX('WPTM - Section F'!C$8:C$89,MATCH('Print View'!$A158,'WPTM - Section F'!$A$8:$A$89,0)),""),"")</f>
        <v/>
      </c>
      <c r="D158" s="187" t="str">
        <f>IFERROR(IF(INDEX('WPTM - Section F'!D$8:D$89,MATCH('Print View'!$A158,'WPTM - Section F'!$A$8:$A$89,0))&lt;&gt;0,INDEX('WPTM - Section F'!D$8:D$89,MATCH('Print View'!$A158,'WPTM - Section F'!$A$8:$A$89,0)),""),"")</f>
        <v/>
      </c>
      <c r="E158" s="187" t="str">
        <f>IFERROR(IF(INDEX('WPTM - Section F'!E$8:E$89,MATCH('Print View'!$A158,'WPTM - Section F'!$A$8:$A$89,0))&lt;&gt;0,INDEX('WPTM - Section F'!E$8:E$89,MATCH('Print View'!$A158,'WPTM - Section F'!$A$8:$A$89,0)),""),"")</f>
        <v/>
      </c>
      <c r="F158" s="188" t="str">
        <f>IFERROR(IF(INDEX('WPTM - Section F'!W$8:W$89,MATCH('Print View'!$A158,'WPTM - Section F'!$A$8:$A$89,0))&lt;&gt;0,INDEX('WPTM - Section F'!W$8:W$89,MATCH('Print View'!$A158,'WPTM - Section F'!$A$8:$A$89,0)),""),"")</f>
        <v/>
      </c>
      <c r="G158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58" s="476"/>
      <c r="I158" s="477"/>
      <c r="J158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58" s="476"/>
      <c r="L158" s="465"/>
      <c r="M158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58" s="476"/>
      <c r="O158" s="477"/>
      <c r="P158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58" s="476"/>
      <c r="R158" s="465"/>
      <c r="S158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58" s="476"/>
      <c r="U158" s="477"/>
      <c r="V158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58" s="476"/>
      <c r="X158" s="465"/>
      <c r="Y158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58" s="476"/>
      <c r="AA158" s="477"/>
      <c r="AB158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58" s="476"/>
      <c r="AD158" s="465"/>
      <c r="AE158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58" s="476"/>
      <c r="AG158" s="477"/>
      <c r="AH158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58" s="465"/>
      <c r="AJ158" s="208" t="str">
        <f>IFERROR(IF(INDEX('WPTM - Section F'!X$8:X$89,MATCH('Print View'!$A158,'WPTM - Section F'!$A$8:$A$89,0))&lt;&gt;0,INDEX('WPTM - Section F'!X$8:X$89,MATCH('Print View'!$A158,'WPTM - Section F'!$A$8:$A$89,0)),""),"")</f>
        <v/>
      </c>
      <c r="AM158" s="298"/>
      <c r="AN158" s="276" t="str">
        <f t="shared" si="0"/>
        <v>43-a1Yg0000003KglkEAC</v>
      </c>
      <c r="AO158" s="276" t="str">
        <f t="shared" si="1"/>
        <v>43-3</v>
      </c>
      <c r="AP158" s="276" t="str">
        <f t="shared" si="2"/>
        <v>43-</v>
      </c>
      <c r="AQ158" s="276" t="str">
        <f t="shared" si="3"/>
        <v>43-</v>
      </c>
      <c r="AR158" s="276" t="str">
        <f t="shared" si="4"/>
        <v>43-</v>
      </c>
    </row>
    <row r="159" spans="1:44" ht="30" x14ac:dyDescent="0.2">
      <c r="A159" s="182">
        <v>44</v>
      </c>
      <c r="B159" s="182" t="str">
        <f>IFERROR(IF(INDEX('WPTM - Section F'!B$8:B$89,MATCH('Print View'!$A159,'WPTM - Section F'!$A$8:$A$89,0))&lt;&gt;0,INDEX('WPTM - Section F'!B$8:B$89,MATCH('Print View'!$A159,'WPTM - Section F'!$A$8:$A$89,0)),""),"")</f>
        <v/>
      </c>
      <c r="C159" s="182" t="str">
        <f>IFERROR(IF(INDEX('WPTM - Section F'!C$8:C$89,MATCH('Print View'!$A159,'WPTM - Section F'!$A$8:$A$89,0))&lt;&gt;0,INDEX('WPTM - Section F'!C$8:C$89,MATCH('Print View'!$A159,'WPTM - Section F'!$A$8:$A$89,0)),""),"")</f>
        <v/>
      </c>
      <c r="D159" s="182" t="str">
        <f>IFERROR(IF(INDEX('WPTM - Section F'!D$8:D$89,MATCH('Print View'!$A159,'WPTM - Section F'!$A$8:$A$89,0))&lt;&gt;0,INDEX('WPTM - Section F'!D$8:D$89,MATCH('Print View'!$A159,'WPTM - Section F'!$A$8:$A$89,0)),""),"")</f>
        <v/>
      </c>
      <c r="E159" s="182" t="str">
        <f>IFERROR(IF(INDEX('WPTM - Section F'!E$8:E$89,MATCH('Print View'!$A159,'WPTM - Section F'!$A$8:$A$89,0))&lt;&gt;0,INDEX('WPTM - Section F'!E$8:E$89,MATCH('Print View'!$A159,'WPTM - Section F'!$A$8:$A$89,0)),""),"")</f>
        <v/>
      </c>
      <c r="F159" s="183" t="str">
        <f>IFERROR(IF(INDEX('WPTM - Section F'!W$8:W$89,MATCH('Print View'!$A159,'WPTM - Section F'!$A$8:$A$89,0))&lt;&gt;0,INDEX('WPTM - Section F'!W$8:W$89,MATCH('Print View'!$A159,'WPTM - Section F'!$A$8:$A$89,0)),""),"")</f>
        <v/>
      </c>
      <c r="G159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59" s="473"/>
      <c r="I159" s="474"/>
      <c r="J159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59" s="473"/>
      <c r="L159" s="463"/>
      <c r="M159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59" s="473"/>
      <c r="O159" s="474"/>
      <c r="P159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59" s="473"/>
      <c r="R159" s="463"/>
      <c r="S159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59" s="473"/>
      <c r="U159" s="474"/>
      <c r="V159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59" s="473"/>
      <c r="X159" s="463"/>
      <c r="Y159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59" s="473"/>
      <c r="AA159" s="474"/>
      <c r="AB159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59" s="473"/>
      <c r="AD159" s="463"/>
      <c r="AE159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59" s="473"/>
      <c r="AG159" s="474"/>
      <c r="AH159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59" s="463"/>
      <c r="AJ159" s="207" t="str">
        <f>IFERROR(IF(INDEX('WPTM - Section F'!X$8:X$89,MATCH('Print View'!$A159,'WPTM - Section F'!$A$8:$A$89,0))&lt;&gt;0,INDEX('WPTM - Section F'!X$8:X$89,MATCH('Print View'!$A159,'WPTM - Section F'!$A$8:$A$89,0)),""),"")</f>
        <v/>
      </c>
      <c r="AM159" s="298"/>
      <c r="AN159" s="276" t="str">
        <f t="shared" si="0"/>
        <v>44-a1Yg0000003KglkEAC</v>
      </c>
      <c r="AO159" s="276" t="str">
        <f t="shared" si="1"/>
        <v>44-3</v>
      </c>
      <c r="AP159" s="276" t="str">
        <f t="shared" si="2"/>
        <v>44-</v>
      </c>
      <c r="AQ159" s="276" t="str">
        <f t="shared" si="3"/>
        <v>44-</v>
      </c>
      <c r="AR159" s="276" t="str">
        <f t="shared" si="4"/>
        <v>44-</v>
      </c>
    </row>
    <row r="160" spans="1:44" ht="30" x14ac:dyDescent="0.2">
      <c r="A160" s="187">
        <v>45</v>
      </c>
      <c r="B160" s="187" t="str">
        <f>IFERROR(IF(INDEX('WPTM - Section F'!B$8:B$89,MATCH('Print View'!$A160,'WPTM - Section F'!$A$8:$A$89,0))&lt;&gt;0,INDEX('WPTM - Section F'!B$8:B$89,MATCH('Print View'!$A160,'WPTM - Section F'!$A$8:$A$89,0)),""),"")</f>
        <v/>
      </c>
      <c r="C160" s="187" t="str">
        <f>IFERROR(IF(INDEX('WPTM - Section F'!C$8:C$89,MATCH('Print View'!$A160,'WPTM - Section F'!$A$8:$A$89,0))&lt;&gt;0,INDEX('WPTM - Section F'!C$8:C$89,MATCH('Print View'!$A160,'WPTM - Section F'!$A$8:$A$89,0)),""),"")</f>
        <v/>
      </c>
      <c r="D160" s="187" t="str">
        <f>IFERROR(IF(INDEX('WPTM - Section F'!D$8:D$89,MATCH('Print View'!$A160,'WPTM - Section F'!$A$8:$A$89,0))&lt;&gt;0,INDEX('WPTM - Section F'!D$8:D$89,MATCH('Print View'!$A160,'WPTM - Section F'!$A$8:$A$89,0)),""),"")</f>
        <v/>
      </c>
      <c r="E160" s="187" t="str">
        <f>IFERROR(IF(INDEX('WPTM - Section F'!E$8:E$89,MATCH('Print View'!$A160,'WPTM - Section F'!$A$8:$A$89,0))&lt;&gt;0,INDEX('WPTM - Section F'!E$8:E$89,MATCH('Print View'!$A160,'WPTM - Section F'!$A$8:$A$89,0)),""),"")</f>
        <v/>
      </c>
      <c r="F160" s="188" t="str">
        <f>IFERROR(IF(INDEX('WPTM - Section F'!W$8:W$89,MATCH('Print View'!$A160,'WPTM - Section F'!$A$8:$A$89,0))&lt;&gt;0,INDEX('WPTM - Section F'!W$8:W$89,MATCH('Print View'!$A160,'WPTM - Section F'!$A$8:$A$89,0)),""),"")</f>
        <v/>
      </c>
      <c r="G160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60" s="476"/>
      <c r="I160" s="477"/>
      <c r="J160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60" s="476"/>
      <c r="L160" s="465"/>
      <c r="M160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60" s="476"/>
      <c r="O160" s="477"/>
      <c r="P160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60" s="476"/>
      <c r="R160" s="465"/>
      <c r="S160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60" s="476"/>
      <c r="U160" s="477"/>
      <c r="V160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60" s="476"/>
      <c r="X160" s="465"/>
      <c r="Y160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60" s="476"/>
      <c r="AA160" s="477"/>
      <c r="AB160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60" s="476"/>
      <c r="AD160" s="465"/>
      <c r="AE160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60" s="476"/>
      <c r="AG160" s="477"/>
      <c r="AH160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60" s="465"/>
      <c r="AJ160" s="208" t="str">
        <f>IFERROR(IF(INDEX('WPTM - Section F'!X$8:X$89,MATCH('Print View'!$A160,'WPTM - Section F'!$A$8:$A$89,0))&lt;&gt;0,INDEX('WPTM - Section F'!X$8:X$89,MATCH('Print View'!$A160,'WPTM - Section F'!$A$8:$A$89,0)),""),"")</f>
        <v/>
      </c>
      <c r="AM160" s="298"/>
      <c r="AN160" s="276" t="str">
        <f t="shared" si="0"/>
        <v>45-a1Yg0000003KglkEAC</v>
      </c>
      <c r="AO160" s="276" t="str">
        <f t="shared" si="1"/>
        <v>45-3</v>
      </c>
      <c r="AP160" s="276" t="str">
        <f t="shared" si="2"/>
        <v>45-</v>
      </c>
      <c r="AQ160" s="276" t="str">
        <f t="shared" si="3"/>
        <v>45-</v>
      </c>
      <c r="AR160" s="276" t="str">
        <f t="shared" si="4"/>
        <v>45-</v>
      </c>
    </row>
    <row r="161" spans="1:44" ht="30" x14ac:dyDescent="0.2">
      <c r="A161" s="182">
        <v>46</v>
      </c>
      <c r="B161" s="182" t="str">
        <f>IFERROR(IF(INDEX('WPTM - Section F'!B$8:B$89,MATCH('Print View'!$A161,'WPTM - Section F'!$A$8:$A$89,0))&lt;&gt;0,INDEX('WPTM - Section F'!B$8:B$89,MATCH('Print View'!$A161,'WPTM - Section F'!$A$8:$A$89,0)),""),"")</f>
        <v/>
      </c>
      <c r="C161" s="182" t="str">
        <f>IFERROR(IF(INDEX('WPTM - Section F'!C$8:C$89,MATCH('Print View'!$A161,'WPTM - Section F'!$A$8:$A$89,0))&lt;&gt;0,INDEX('WPTM - Section F'!C$8:C$89,MATCH('Print View'!$A161,'WPTM - Section F'!$A$8:$A$89,0)),""),"")</f>
        <v/>
      </c>
      <c r="D161" s="182" t="str">
        <f>IFERROR(IF(INDEX('WPTM - Section F'!D$8:D$89,MATCH('Print View'!$A161,'WPTM - Section F'!$A$8:$A$89,0))&lt;&gt;0,INDEX('WPTM - Section F'!D$8:D$89,MATCH('Print View'!$A161,'WPTM - Section F'!$A$8:$A$89,0)),""),"")</f>
        <v/>
      </c>
      <c r="E161" s="182" t="str">
        <f>IFERROR(IF(INDEX('WPTM - Section F'!E$8:E$89,MATCH('Print View'!$A161,'WPTM - Section F'!$A$8:$A$89,0))&lt;&gt;0,INDEX('WPTM - Section F'!E$8:E$89,MATCH('Print View'!$A161,'WPTM - Section F'!$A$8:$A$89,0)),""),"")</f>
        <v/>
      </c>
      <c r="F161" s="183" t="str">
        <f>IFERROR(IF(INDEX('WPTM - Section F'!W$8:W$89,MATCH('Print View'!$A161,'WPTM - Section F'!$A$8:$A$89,0))&lt;&gt;0,INDEX('WPTM - Section F'!W$8:W$89,MATCH('Print View'!$A161,'WPTM - Section F'!$A$8:$A$89,0)),""),"")</f>
        <v/>
      </c>
      <c r="G161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61" s="473"/>
      <c r="I161" s="474"/>
      <c r="J161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61" s="473"/>
      <c r="L161" s="463"/>
      <c r="M161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61" s="473"/>
      <c r="O161" s="474"/>
      <c r="P161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61" s="473"/>
      <c r="R161" s="463"/>
      <c r="S161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61" s="473"/>
      <c r="U161" s="474"/>
      <c r="V161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61" s="473"/>
      <c r="X161" s="463"/>
      <c r="Y161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61" s="473"/>
      <c r="AA161" s="474"/>
      <c r="AB161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61" s="473"/>
      <c r="AD161" s="463"/>
      <c r="AE161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61" s="473"/>
      <c r="AG161" s="474"/>
      <c r="AH161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61" s="463"/>
      <c r="AJ161" s="207" t="str">
        <f>IFERROR(IF(INDEX('WPTM - Section F'!X$8:X$89,MATCH('Print View'!$A161,'WPTM - Section F'!$A$8:$A$89,0))&lt;&gt;0,INDEX('WPTM - Section F'!X$8:X$89,MATCH('Print View'!$A161,'WPTM - Section F'!$A$8:$A$89,0)),""),"")</f>
        <v/>
      </c>
      <c r="AM161" s="298"/>
      <c r="AN161" s="276" t="str">
        <f t="shared" si="0"/>
        <v>46-a1Yg0000003KglkEAC</v>
      </c>
      <c r="AO161" s="276" t="str">
        <f t="shared" si="1"/>
        <v>46-3</v>
      </c>
      <c r="AP161" s="276" t="str">
        <f t="shared" si="2"/>
        <v>46-</v>
      </c>
      <c r="AQ161" s="276" t="str">
        <f t="shared" si="3"/>
        <v>46-</v>
      </c>
      <c r="AR161" s="276" t="str">
        <f t="shared" si="4"/>
        <v>46-</v>
      </c>
    </row>
    <row r="162" spans="1:44" ht="30" x14ac:dyDescent="0.2">
      <c r="A162" s="187">
        <v>47</v>
      </c>
      <c r="B162" s="187" t="str">
        <f>IFERROR(IF(INDEX('WPTM - Section F'!B$8:B$89,MATCH('Print View'!$A162,'WPTM - Section F'!$A$8:$A$89,0))&lt;&gt;0,INDEX('WPTM - Section F'!B$8:B$89,MATCH('Print View'!$A162,'WPTM - Section F'!$A$8:$A$89,0)),""),"")</f>
        <v/>
      </c>
      <c r="C162" s="187" t="str">
        <f>IFERROR(IF(INDEX('WPTM - Section F'!C$8:C$89,MATCH('Print View'!$A162,'WPTM - Section F'!$A$8:$A$89,0))&lt;&gt;0,INDEX('WPTM - Section F'!C$8:C$89,MATCH('Print View'!$A162,'WPTM - Section F'!$A$8:$A$89,0)),""),"")</f>
        <v/>
      </c>
      <c r="D162" s="187" t="str">
        <f>IFERROR(IF(INDEX('WPTM - Section F'!D$8:D$89,MATCH('Print View'!$A162,'WPTM - Section F'!$A$8:$A$89,0))&lt;&gt;0,INDEX('WPTM - Section F'!D$8:D$89,MATCH('Print View'!$A162,'WPTM - Section F'!$A$8:$A$89,0)),""),"")</f>
        <v/>
      </c>
      <c r="E162" s="187" t="str">
        <f>IFERROR(IF(INDEX('WPTM - Section F'!E$8:E$89,MATCH('Print View'!$A162,'WPTM - Section F'!$A$8:$A$89,0))&lt;&gt;0,INDEX('WPTM - Section F'!E$8:E$89,MATCH('Print View'!$A162,'WPTM - Section F'!$A$8:$A$89,0)),""),"")</f>
        <v/>
      </c>
      <c r="F162" s="188" t="str">
        <f>IFERROR(IF(INDEX('WPTM - Section F'!W$8:W$89,MATCH('Print View'!$A162,'WPTM - Section F'!$A$8:$A$89,0))&lt;&gt;0,INDEX('WPTM - Section F'!W$8:W$89,MATCH('Print View'!$A162,'WPTM - Section F'!$A$8:$A$89,0)),""),"")</f>
        <v/>
      </c>
      <c r="G162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62" s="476"/>
      <c r="I162" s="477"/>
      <c r="J162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62" s="476"/>
      <c r="L162" s="465"/>
      <c r="M162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62" s="476"/>
      <c r="O162" s="477"/>
      <c r="P162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62" s="476"/>
      <c r="R162" s="465"/>
      <c r="S162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62" s="476"/>
      <c r="U162" s="477"/>
      <c r="V162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62" s="476"/>
      <c r="X162" s="465"/>
      <c r="Y162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62" s="476"/>
      <c r="AA162" s="477"/>
      <c r="AB162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62" s="476"/>
      <c r="AD162" s="465"/>
      <c r="AE162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62" s="476"/>
      <c r="AG162" s="477"/>
      <c r="AH162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62" s="465"/>
      <c r="AJ162" s="208" t="str">
        <f>IFERROR(IF(INDEX('WPTM - Section F'!X$8:X$89,MATCH('Print View'!$A162,'WPTM - Section F'!$A$8:$A$89,0))&lt;&gt;0,INDEX('WPTM - Section F'!X$8:X$89,MATCH('Print View'!$A162,'WPTM - Section F'!$A$8:$A$89,0)),""),"")</f>
        <v/>
      </c>
      <c r="AM162" s="298"/>
      <c r="AN162" s="276" t="str">
        <f t="shared" si="0"/>
        <v>47-a1Yg0000003KglkEAC</v>
      </c>
      <c r="AO162" s="276" t="str">
        <f t="shared" si="1"/>
        <v>47-3</v>
      </c>
      <c r="AP162" s="276" t="str">
        <f t="shared" si="2"/>
        <v>47-</v>
      </c>
      <c r="AQ162" s="276" t="str">
        <f t="shared" si="3"/>
        <v>47-</v>
      </c>
      <c r="AR162" s="276" t="str">
        <f t="shared" si="4"/>
        <v>47-</v>
      </c>
    </row>
    <row r="163" spans="1:44" ht="30" x14ac:dyDescent="0.2">
      <c r="A163" s="182">
        <v>48</v>
      </c>
      <c r="B163" s="182" t="str">
        <f>IFERROR(IF(INDEX('WPTM - Section F'!B$8:B$89,MATCH('Print View'!$A163,'WPTM - Section F'!$A$8:$A$89,0))&lt;&gt;0,INDEX('WPTM - Section F'!B$8:B$89,MATCH('Print View'!$A163,'WPTM - Section F'!$A$8:$A$89,0)),""),"")</f>
        <v/>
      </c>
      <c r="C163" s="182" t="str">
        <f>IFERROR(IF(INDEX('WPTM - Section F'!C$8:C$89,MATCH('Print View'!$A163,'WPTM - Section F'!$A$8:$A$89,0))&lt;&gt;0,INDEX('WPTM - Section F'!C$8:C$89,MATCH('Print View'!$A163,'WPTM - Section F'!$A$8:$A$89,0)),""),"")</f>
        <v/>
      </c>
      <c r="D163" s="182" t="str">
        <f>IFERROR(IF(INDEX('WPTM - Section F'!D$8:D$89,MATCH('Print View'!$A163,'WPTM - Section F'!$A$8:$A$89,0))&lt;&gt;0,INDEX('WPTM - Section F'!D$8:D$89,MATCH('Print View'!$A163,'WPTM - Section F'!$A$8:$A$89,0)),""),"")</f>
        <v/>
      </c>
      <c r="E163" s="182" t="str">
        <f>IFERROR(IF(INDEX('WPTM - Section F'!E$8:E$89,MATCH('Print View'!$A163,'WPTM - Section F'!$A$8:$A$89,0))&lt;&gt;0,INDEX('WPTM - Section F'!E$8:E$89,MATCH('Print View'!$A163,'WPTM - Section F'!$A$8:$A$89,0)),""),"")</f>
        <v/>
      </c>
      <c r="F163" s="183" t="str">
        <f>IFERROR(IF(INDEX('WPTM - Section F'!W$8:W$89,MATCH('Print View'!$A163,'WPTM - Section F'!$A$8:$A$89,0))&lt;&gt;0,INDEX('WPTM - Section F'!W$8:W$89,MATCH('Print View'!$A163,'WPTM - Section F'!$A$8:$A$89,0)),""),"")</f>
        <v/>
      </c>
      <c r="G163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63" s="473"/>
      <c r="I163" s="474"/>
      <c r="J163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63" s="473"/>
      <c r="L163" s="463"/>
      <c r="M163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63" s="473"/>
      <c r="O163" s="474"/>
      <c r="P163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63" s="473"/>
      <c r="R163" s="463"/>
      <c r="S163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63" s="473"/>
      <c r="U163" s="474"/>
      <c r="V163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63" s="473"/>
      <c r="X163" s="463"/>
      <c r="Y163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63" s="473"/>
      <c r="AA163" s="474"/>
      <c r="AB163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63" s="473"/>
      <c r="AD163" s="463"/>
      <c r="AE163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63" s="473"/>
      <c r="AG163" s="474"/>
      <c r="AH163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63" s="463"/>
      <c r="AJ163" s="207" t="str">
        <f>IFERROR(IF(INDEX('WPTM - Section F'!X$8:X$89,MATCH('Print View'!$A163,'WPTM - Section F'!$A$8:$A$89,0))&lt;&gt;0,INDEX('WPTM - Section F'!X$8:X$89,MATCH('Print View'!$A163,'WPTM - Section F'!$A$8:$A$89,0)),""),"")</f>
        <v/>
      </c>
      <c r="AM163" s="298"/>
      <c r="AN163" s="276" t="str">
        <f t="shared" si="0"/>
        <v>48-a1Yg0000003KglkEAC</v>
      </c>
      <c r="AO163" s="276" t="str">
        <f t="shared" si="1"/>
        <v>48-3</v>
      </c>
      <c r="AP163" s="276" t="str">
        <f t="shared" si="2"/>
        <v>48-</v>
      </c>
      <c r="AQ163" s="276" t="str">
        <f t="shared" si="3"/>
        <v>48-</v>
      </c>
      <c r="AR163" s="276" t="str">
        <f t="shared" si="4"/>
        <v>48-</v>
      </c>
    </row>
    <row r="164" spans="1:44" ht="30" x14ac:dyDescent="0.2">
      <c r="A164" s="187">
        <v>49</v>
      </c>
      <c r="B164" s="187" t="str">
        <f>IFERROR(IF(INDEX('WPTM - Section F'!B$8:B$89,MATCH('Print View'!$A164,'WPTM - Section F'!$A$8:$A$89,0))&lt;&gt;0,INDEX('WPTM - Section F'!B$8:B$89,MATCH('Print View'!$A164,'WPTM - Section F'!$A$8:$A$89,0)),""),"")</f>
        <v/>
      </c>
      <c r="C164" s="187" t="str">
        <f>IFERROR(IF(INDEX('WPTM - Section F'!C$8:C$89,MATCH('Print View'!$A164,'WPTM - Section F'!$A$8:$A$89,0))&lt;&gt;0,INDEX('WPTM - Section F'!C$8:C$89,MATCH('Print View'!$A164,'WPTM - Section F'!$A$8:$A$89,0)),""),"")</f>
        <v/>
      </c>
      <c r="D164" s="187" t="str">
        <f>IFERROR(IF(INDEX('WPTM - Section F'!D$8:D$89,MATCH('Print View'!$A164,'WPTM - Section F'!$A$8:$A$89,0))&lt;&gt;0,INDEX('WPTM - Section F'!D$8:D$89,MATCH('Print View'!$A164,'WPTM - Section F'!$A$8:$A$89,0)),""),"")</f>
        <v/>
      </c>
      <c r="E164" s="187" t="str">
        <f>IFERROR(IF(INDEX('WPTM - Section F'!E$8:E$89,MATCH('Print View'!$A164,'WPTM - Section F'!$A$8:$A$89,0))&lt;&gt;0,INDEX('WPTM - Section F'!E$8:E$89,MATCH('Print View'!$A164,'WPTM - Section F'!$A$8:$A$89,0)),""),"")</f>
        <v/>
      </c>
      <c r="F164" s="188" t="str">
        <f>IFERROR(IF(INDEX('WPTM - Section F'!W$8:W$89,MATCH('Print View'!$A164,'WPTM - Section F'!$A$8:$A$89,0))&lt;&gt;0,INDEX('WPTM - Section F'!W$8:W$89,MATCH('Print View'!$A164,'WPTM - Section F'!$A$8:$A$89,0)),""),"")</f>
        <v/>
      </c>
      <c r="G164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64" s="476"/>
      <c r="I164" s="477"/>
      <c r="J164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64" s="476"/>
      <c r="L164" s="465"/>
      <c r="M164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64" s="476"/>
      <c r="O164" s="477"/>
      <c r="P164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64" s="476"/>
      <c r="R164" s="465"/>
      <c r="S164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64" s="476"/>
      <c r="U164" s="477"/>
      <c r="V164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64" s="476"/>
      <c r="X164" s="465"/>
      <c r="Y164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64" s="476"/>
      <c r="AA164" s="477"/>
      <c r="AB164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64" s="476"/>
      <c r="AD164" s="465"/>
      <c r="AE164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64" s="476"/>
      <c r="AG164" s="477"/>
      <c r="AH164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64" s="465"/>
      <c r="AJ164" s="208" t="str">
        <f>IFERROR(IF(INDEX('WPTM - Section F'!X$8:X$89,MATCH('Print View'!$A164,'WPTM - Section F'!$A$8:$A$89,0))&lt;&gt;0,INDEX('WPTM - Section F'!X$8:X$89,MATCH('Print View'!$A164,'WPTM - Section F'!$A$8:$A$89,0)),""),"")</f>
        <v/>
      </c>
      <c r="AM164" s="298"/>
      <c r="AN164" s="276" t="str">
        <f t="shared" si="0"/>
        <v>49-a1Yg0000003KglkEAC</v>
      </c>
      <c r="AO164" s="276" t="str">
        <f t="shared" si="1"/>
        <v>49-3</v>
      </c>
      <c r="AP164" s="276" t="str">
        <f t="shared" si="2"/>
        <v>49-</v>
      </c>
      <c r="AQ164" s="276" t="str">
        <f t="shared" si="3"/>
        <v>49-</v>
      </c>
      <c r="AR164" s="276" t="str">
        <f t="shared" si="4"/>
        <v>49-</v>
      </c>
    </row>
    <row r="165" spans="1:44" ht="30" x14ac:dyDescent="0.2">
      <c r="A165" s="182">
        <v>50</v>
      </c>
      <c r="B165" s="182" t="str">
        <f>IFERROR(IF(INDEX('WPTM - Section F'!B$8:B$89,MATCH('Print View'!$A165,'WPTM - Section F'!$A$8:$A$89,0))&lt;&gt;0,INDEX('WPTM - Section F'!B$8:B$89,MATCH('Print View'!$A165,'WPTM - Section F'!$A$8:$A$89,0)),""),"")</f>
        <v/>
      </c>
      <c r="C165" s="182" t="str">
        <f>IFERROR(IF(INDEX('WPTM - Section F'!C$8:C$89,MATCH('Print View'!$A165,'WPTM - Section F'!$A$8:$A$89,0))&lt;&gt;0,INDEX('WPTM - Section F'!C$8:C$89,MATCH('Print View'!$A165,'WPTM - Section F'!$A$8:$A$89,0)),""),"")</f>
        <v/>
      </c>
      <c r="D165" s="182" t="str">
        <f>IFERROR(IF(INDEX('WPTM - Section F'!D$8:D$89,MATCH('Print View'!$A165,'WPTM - Section F'!$A$8:$A$89,0))&lt;&gt;0,INDEX('WPTM - Section F'!D$8:D$89,MATCH('Print View'!$A165,'WPTM - Section F'!$A$8:$A$89,0)),""),"")</f>
        <v/>
      </c>
      <c r="E165" s="182" t="str">
        <f>IFERROR(IF(INDEX('WPTM - Section F'!E$8:E$89,MATCH('Print View'!$A165,'WPTM - Section F'!$A$8:$A$89,0))&lt;&gt;0,INDEX('WPTM - Section F'!E$8:E$89,MATCH('Print View'!$A165,'WPTM - Section F'!$A$8:$A$89,0)),""),"")</f>
        <v/>
      </c>
      <c r="F165" s="183" t="str">
        <f>IFERROR(IF(INDEX('WPTM - Section F'!W$8:W$89,MATCH('Print View'!$A165,'WPTM - Section F'!$A$8:$A$89,0))&lt;&gt;0,INDEX('WPTM - Section F'!W$8:W$89,MATCH('Print View'!$A165,'WPTM - Section F'!$A$8:$A$89,0)),""),"")</f>
        <v/>
      </c>
      <c r="G165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65" s="473"/>
      <c r="I165" s="474"/>
      <c r="J165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65" s="473"/>
      <c r="L165" s="463"/>
      <c r="M165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65" s="473"/>
      <c r="O165" s="474"/>
      <c r="P165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65" s="473"/>
      <c r="R165" s="463"/>
      <c r="S165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65" s="473"/>
      <c r="U165" s="474"/>
      <c r="V165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65" s="473"/>
      <c r="X165" s="463"/>
      <c r="Y165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65" s="473"/>
      <c r="AA165" s="474"/>
      <c r="AB165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65" s="473"/>
      <c r="AD165" s="463"/>
      <c r="AE165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65" s="473"/>
      <c r="AG165" s="474"/>
      <c r="AH165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65" s="463"/>
      <c r="AJ165" s="207" t="str">
        <f>IFERROR(IF(INDEX('WPTM - Section F'!X$8:X$89,MATCH('Print View'!$A165,'WPTM - Section F'!$A$8:$A$89,0))&lt;&gt;0,INDEX('WPTM - Section F'!X$8:X$89,MATCH('Print View'!$A165,'WPTM - Section F'!$A$8:$A$89,0)),""),"")</f>
        <v/>
      </c>
      <c r="AM165" s="298"/>
      <c r="AN165" s="276" t="str">
        <f t="shared" si="0"/>
        <v>50-a1Yg0000003KglkEAC</v>
      </c>
      <c r="AO165" s="276" t="str">
        <f t="shared" si="1"/>
        <v>50-3</v>
      </c>
      <c r="AP165" s="276" t="str">
        <f t="shared" si="2"/>
        <v>50-</v>
      </c>
      <c r="AQ165" s="276" t="str">
        <f t="shared" si="3"/>
        <v>50-</v>
      </c>
      <c r="AR165" s="276" t="str">
        <f t="shared" si="4"/>
        <v>50-</v>
      </c>
    </row>
    <row r="166" spans="1:44" ht="30" x14ac:dyDescent="0.2">
      <c r="A166" s="187">
        <v>51</v>
      </c>
      <c r="B166" s="187" t="str">
        <f>IFERROR(IF(INDEX('WPTM - Section F'!B$8:B$89,MATCH('Print View'!$A166,'WPTM - Section F'!$A$8:$A$89,0))&lt;&gt;0,INDEX('WPTM - Section F'!B$8:B$89,MATCH('Print View'!$A166,'WPTM - Section F'!$A$8:$A$89,0)),""),"")</f>
        <v/>
      </c>
      <c r="C166" s="187" t="str">
        <f>IFERROR(IF(INDEX('WPTM - Section F'!C$8:C$89,MATCH('Print View'!$A166,'WPTM - Section F'!$A$8:$A$89,0))&lt;&gt;0,INDEX('WPTM - Section F'!C$8:C$89,MATCH('Print View'!$A166,'WPTM - Section F'!$A$8:$A$89,0)),""),"")</f>
        <v/>
      </c>
      <c r="D166" s="187" t="str">
        <f>IFERROR(IF(INDEX('WPTM - Section F'!D$8:D$89,MATCH('Print View'!$A166,'WPTM - Section F'!$A$8:$A$89,0))&lt;&gt;0,INDEX('WPTM - Section F'!D$8:D$89,MATCH('Print View'!$A166,'WPTM - Section F'!$A$8:$A$89,0)),""),"")</f>
        <v/>
      </c>
      <c r="E166" s="187" t="str">
        <f>IFERROR(IF(INDEX('WPTM - Section F'!E$8:E$89,MATCH('Print View'!$A166,'WPTM - Section F'!$A$8:$A$89,0))&lt;&gt;0,INDEX('WPTM - Section F'!E$8:E$89,MATCH('Print View'!$A166,'WPTM - Section F'!$A$8:$A$89,0)),""),"")</f>
        <v/>
      </c>
      <c r="F166" s="188" t="str">
        <f>IFERROR(IF(INDEX('WPTM - Section F'!W$8:W$89,MATCH('Print View'!$A166,'WPTM - Section F'!$A$8:$A$89,0))&lt;&gt;0,INDEX('WPTM - Section F'!W$8:W$89,MATCH('Print View'!$A166,'WPTM - Section F'!$A$8:$A$89,0)),""),"")</f>
        <v/>
      </c>
      <c r="G166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66" s="476"/>
      <c r="I166" s="477"/>
      <c r="J166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66" s="476"/>
      <c r="L166" s="465"/>
      <c r="M166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66" s="476"/>
      <c r="O166" s="477"/>
      <c r="P166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66" s="476"/>
      <c r="R166" s="465"/>
      <c r="S166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66" s="476"/>
      <c r="U166" s="477"/>
      <c r="V166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66" s="476"/>
      <c r="X166" s="465"/>
      <c r="Y166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66" s="476"/>
      <c r="AA166" s="477"/>
      <c r="AB166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66" s="476"/>
      <c r="AD166" s="465"/>
      <c r="AE166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66" s="476"/>
      <c r="AG166" s="477"/>
      <c r="AH166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66" s="465"/>
      <c r="AJ166" s="208" t="str">
        <f>IFERROR(IF(INDEX('WPTM - Section F'!X$8:X$89,MATCH('Print View'!$A166,'WPTM - Section F'!$A$8:$A$89,0))&lt;&gt;0,INDEX('WPTM - Section F'!X$8:X$89,MATCH('Print View'!$A166,'WPTM - Section F'!$A$8:$A$89,0)),""),"")</f>
        <v/>
      </c>
      <c r="AM166" s="298"/>
      <c r="AN166" s="276" t="str">
        <f t="shared" si="0"/>
        <v>51-a1Yg0000003KglkEAC</v>
      </c>
      <c r="AO166" s="276" t="str">
        <f t="shared" si="1"/>
        <v>51-3</v>
      </c>
      <c r="AP166" s="276" t="str">
        <f t="shared" si="2"/>
        <v>51-</v>
      </c>
      <c r="AQ166" s="276" t="str">
        <f t="shared" si="3"/>
        <v>51-</v>
      </c>
      <c r="AR166" s="276" t="str">
        <f t="shared" si="4"/>
        <v>51-</v>
      </c>
    </row>
    <row r="167" spans="1:44" ht="30" x14ac:dyDescent="0.2">
      <c r="A167" s="182">
        <v>52</v>
      </c>
      <c r="B167" s="182" t="str">
        <f>IFERROR(IF(INDEX('WPTM - Section F'!B$8:B$89,MATCH('Print View'!$A167,'WPTM - Section F'!$A$8:$A$89,0))&lt;&gt;0,INDEX('WPTM - Section F'!B$8:B$89,MATCH('Print View'!$A167,'WPTM - Section F'!$A$8:$A$89,0)),""),"")</f>
        <v/>
      </c>
      <c r="C167" s="182" t="str">
        <f>IFERROR(IF(INDEX('WPTM - Section F'!C$8:C$89,MATCH('Print View'!$A167,'WPTM - Section F'!$A$8:$A$89,0))&lt;&gt;0,INDEX('WPTM - Section F'!C$8:C$89,MATCH('Print View'!$A167,'WPTM - Section F'!$A$8:$A$89,0)),""),"")</f>
        <v/>
      </c>
      <c r="D167" s="182" t="str">
        <f>IFERROR(IF(INDEX('WPTM - Section F'!D$8:D$89,MATCH('Print View'!$A167,'WPTM - Section F'!$A$8:$A$89,0))&lt;&gt;0,INDEX('WPTM - Section F'!D$8:D$89,MATCH('Print View'!$A167,'WPTM - Section F'!$A$8:$A$89,0)),""),"")</f>
        <v/>
      </c>
      <c r="E167" s="182" t="str">
        <f>IFERROR(IF(INDEX('WPTM - Section F'!E$8:E$89,MATCH('Print View'!$A167,'WPTM - Section F'!$A$8:$A$89,0))&lt;&gt;0,INDEX('WPTM - Section F'!E$8:E$89,MATCH('Print View'!$A167,'WPTM - Section F'!$A$8:$A$89,0)),""),"")</f>
        <v/>
      </c>
      <c r="F167" s="183" t="str">
        <f>IFERROR(IF(INDEX('WPTM - Section F'!W$8:W$89,MATCH('Print View'!$A167,'WPTM - Section F'!$A$8:$A$89,0))&lt;&gt;0,INDEX('WPTM - Section F'!W$8:W$89,MATCH('Print View'!$A167,'WPTM - Section F'!$A$8:$A$89,0)),""),"")</f>
        <v/>
      </c>
      <c r="G167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67" s="473"/>
      <c r="I167" s="474"/>
      <c r="J167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67" s="473"/>
      <c r="L167" s="463"/>
      <c r="M167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67" s="473"/>
      <c r="O167" s="474"/>
      <c r="P167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67" s="473"/>
      <c r="R167" s="463"/>
      <c r="S167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67" s="473"/>
      <c r="U167" s="474"/>
      <c r="V167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67" s="473"/>
      <c r="X167" s="463"/>
      <c r="Y167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67" s="473"/>
      <c r="AA167" s="474"/>
      <c r="AB167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67" s="473"/>
      <c r="AD167" s="463"/>
      <c r="AE167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67" s="473"/>
      <c r="AG167" s="474"/>
      <c r="AH167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67" s="463"/>
      <c r="AJ167" s="207" t="str">
        <f>IFERROR(IF(INDEX('WPTM - Section F'!X$8:X$89,MATCH('Print View'!$A167,'WPTM - Section F'!$A$8:$A$89,0))&lt;&gt;0,INDEX('WPTM - Section F'!X$8:X$89,MATCH('Print View'!$A167,'WPTM - Section F'!$A$8:$A$89,0)),""),"")</f>
        <v/>
      </c>
      <c r="AM167" s="298"/>
      <c r="AN167" s="276" t="str">
        <f t="shared" si="0"/>
        <v>52-a1Yg0000003KglkEAC</v>
      </c>
      <c r="AO167" s="276" t="str">
        <f t="shared" si="1"/>
        <v>52-3</v>
      </c>
      <c r="AP167" s="276" t="str">
        <f t="shared" si="2"/>
        <v>52-</v>
      </c>
      <c r="AQ167" s="276" t="str">
        <f t="shared" si="3"/>
        <v>52-</v>
      </c>
      <c r="AR167" s="276" t="str">
        <f t="shared" si="4"/>
        <v>52-</v>
      </c>
    </row>
    <row r="168" spans="1:44" ht="30" x14ac:dyDescent="0.2">
      <c r="A168" s="187">
        <v>53</v>
      </c>
      <c r="B168" s="187" t="str">
        <f>IFERROR(IF(INDEX('WPTM - Section F'!B$8:B$89,MATCH('Print View'!$A168,'WPTM - Section F'!$A$8:$A$89,0))&lt;&gt;0,INDEX('WPTM - Section F'!B$8:B$89,MATCH('Print View'!$A168,'WPTM - Section F'!$A$8:$A$89,0)),""),"")</f>
        <v/>
      </c>
      <c r="C168" s="187" t="str">
        <f>IFERROR(IF(INDEX('WPTM - Section F'!C$8:C$89,MATCH('Print View'!$A168,'WPTM - Section F'!$A$8:$A$89,0))&lt;&gt;0,INDEX('WPTM - Section F'!C$8:C$89,MATCH('Print View'!$A168,'WPTM - Section F'!$A$8:$A$89,0)),""),"")</f>
        <v/>
      </c>
      <c r="D168" s="187" t="str">
        <f>IFERROR(IF(INDEX('WPTM - Section F'!D$8:D$89,MATCH('Print View'!$A168,'WPTM - Section F'!$A$8:$A$89,0))&lt;&gt;0,INDEX('WPTM - Section F'!D$8:D$89,MATCH('Print View'!$A168,'WPTM - Section F'!$A$8:$A$89,0)),""),"")</f>
        <v/>
      </c>
      <c r="E168" s="187" t="str">
        <f>IFERROR(IF(INDEX('WPTM - Section F'!E$8:E$89,MATCH('Print View'!$A168,'WPTM - Section F'!$A$8:$A$89,0))&lt;&gt;0,INDEX('WPTM - Section F'!E$8:E$89,MATCH('Print View'!$A168,'WPTM - Section F'!$A$8:$A$89,0)),""),"")</f>
        <v/>
      </c>
      <c r="F168" s="188" t="str">
        <f>IFERROR(IF(INDEX('WPTM - Section F'!W$8:W$89,MATCH('Print View'!$A168,'WPTM - Section F'!$A$8:$A$89,0))&lt;&gt;0,INDEX('WPTM - Section F'!W$8:W$89,MATCH('Print View'!$A168,'WPTM - Section F'!$A$8:$A$89,0)),""),"")</f>
        <v/>
      </c>
      <c r="G168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68" s="476"/>
      <c r="I168" s="477"/>
      <c r="J168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68" s="476"/>
      <c r="L168" s="465"/>
      <c r="M168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68" s="476"/>
      <c r="O168" s="477"/>
      <c r="P168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68" s="476"/>
      <c r="R168" s="465"/>
      <c r="S168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68" s="476"/>
      <c r="U168" s="477"/>
      <c r="V168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68" s="476"/>
      <c r="X168" s="465"/>
      <c r="Y168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68" s="476"/>
      <c r="AA168" s="477"/>
      <c r="AB168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68" s="476"/>
      <c r="AD168" s="465"/>
      <c r="AE168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68" s="476"/>
      <c r="AG168" s="477"/>
      <c r="AH168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68" s="465"/>
      <c r="AJ168" s="208" t="str">
        <f>IFERROR(IF(INDEX('WPTM - Section F'!X$8:X$89,MATCH('Print View'!$A168,'WPTM - Section F'!$A$8:$A$89,0))&lt;&gt;0,INDEX('WPTM - Section F'!X$8:X$89,MATCH('Print View'!$A168,'WPTM - Section F'!$A$8:$A$89,0)),""),"")</f>
        <v/>
      </c>
      <c r="AM168" s="298"/>
      <c r="AN168" s="276" t="str">
        <f t="shared" si="0"/>
        <v>53-a1Yg0000003KglkEAC</v>
      </c>
      <c r="AO168" s="276" t="str">
        <f t="shared" si="1"/>
        <v>53-3</v>
      </c>
      <c r="AP168" s="276" t="str">
        <f t="shared" si="2"/>
        <v>53-</v>
      </c>
      <c r="AQ168" s="276" t="str">
        <f t="shared" si="3"/>
        <v>53-</v>
      </c>
      <c r="AR168" s="276" t="str">
        <f t="shared" si="4"/>
        <v>53-</v>
      </c>
    </row>
    <row r="169" spans="1:44" ht="30" x14ac:dyDescent="0.2">
      <c r="A169" s="182">
        <v>54</v>
      </c>
      <c r="B169" s="182" t="str">
        <f>IFERROR(IF(INDEX('WPTM - Section F'!B$8:B$89,MATCH('Print View'!$A169,'WPTM - Section F'!$A$8:$A$89,0))&lt;&gt;0,INDEX('WPTM - Section F'!B$8:B$89,MATCH('Print View'!$A169,'WPTM - Section F'!$A$8:$A$89,0)),""),"")</f>
        <v/>
      </c>
      <c r="C169" s="182" t="str">
        <f>IFERROR(IF(INDEX('WPTM - Section F'!C$8:C$89,MATCH('Print View'!$A169,'WPTM - Section F'!$A$8:$A$89,0))&lt;&gt;0,INDEX('WPTM - Section F'!C$8:C$89,MATCH('Print View'!$A169,'WPTM - Section F'!$A$8:$A$89,0)),""),"")</f>
        <v/>
      </c>
      <c r="D169" s="182" t="str">
        <f>IFERROR(IF(INDEX('WPTM - Section F'!D$8:D$89,MATCH('Print View'!$A169,'WPTM - Section F'!$A$8:$A$89,0))&lt;&gt;0,INDEX('WPTM - Section F'!D$8:D$89,MATCH('Print View'!$A169,'WPTM - Section F'!$A$8:$A$89,0)),""),"")</f>
        <v/>
      </c>
      <c r="E169" s="182" t="str">
        <f>IFERROR(IF(INDEX('WPTM - Section F'!E$8:E$89,MATCH('Print View'!$A169,'WPTM - Section F'!$A$8:$A$89,0))&lt;&gt;0,INDEX('WPTM - Section F'!E$8:E$89,MATCH('Print View'!$A169,'WPTM - Section F'!$A$8:$A$89,0)),""),"")</f>
        <v/>
      </c>
      <c r="F169" s="183" t="str">
        <f>IFERROR(IF(INDEX('WPTM - Section F'!W$8:W$89,MATCH('Print View'!$A169,'WPTM - Section F'!$A$8:$A$89,0))&lt;&gt;0,INDEX('WPTM - Section F'!W$8:W$89,MATCH('Print View'!$A169,'WPTM - Section F'!$A$8:$A$89,0)),""),"")</f>
        <v/>
      </c>
      <c r="G169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69" s="473"/>
      <c r="I169" s="474"/>
      <c r="J169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69" s="473"/>
      <c r="L169" s="463"/>
      <c r="M169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69" s="473"/>
      <c r="O169" s="474"/>
      <c r="P169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69" s="473"/>
      <c r="R169" s="463"/>
      <c r="S169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69" s="473"/>
      <c r="U169" s="474"/>
      <c r="V169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69" s="473"/>
      <c r="X169" s="463"/>
      <c r="Y169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69" s="473"/>
      <c r="AA169" s="474"/>
      <c r="AB169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69" s="473"/>
      <c r="AD169" s="463"/>
      <c r="AE169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69" s="473"/>
      <c r="AG169" s="474"/>
      <c r="AH169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69" s="463"/>
      <c r="AJ169" s="207" t="str">
        <f>IFERROR(IF(INDEX('WPTM - Section F'!X$8:X$89,MATCH('Print View'!$A169,'WPTM - Section F'!$A$8:$A$89,0))&lt;&gt;0,INDEX('WPTM - Section F'!X$8:X$89,MATCH('Print View'!$A169,'WPTM - Section F'!$A$8:$A$89,0)),""),"")</f>
        <v/>
      </c>
      <c r="AM169" s="298"/>
      <c r="AN169" s="276" t="str">
        <f t="shared" si="0"/>
        <v>54-a1Yg0000003KglkEAC</v>
      </c>
      <c r="AO169" s="276" t="str">
        <f t="shared" si="1"/>
        <v>54-3</v>
      </c>
      <c r="AP169" s="276" t="str">
        <f t="shared" si="2"/>
        <v>54-</v>
      </c>
      <c r="AQ169" s="276" t="str">
        <f t="shared" si="3"/>
        <v>54-</v>
      </c>
      <c r="AR169" s="276" t="str">
        <f t="shared" si="4"/>
        <v>54-</v>
      </c>
    </row>
    <row r="170" spans="1:44" ht="30" x14ac:dyDescent="0.2">
      <c r="A170" s="187">
        <v>55</v>
      </c>
      <c r="B170" s="187" t="str">
        <f>IFERROR(IF(INDEX('WPTM - Section F'!B$8:B$89,MATCH('Print View'!$A170,'WPTM - Section F'!$A$8:$A$89,0))&lt;&gt;0,INDEX('WPTM - Section F'!B$8:B$89,MATCH('Print View'!$A170,'WPTM - Section F'!$A$8:$A$89,0)),""),"")</f>
        <v/>
      </c>
      <c r="C170" s="187" t="str">
        <f>IFERROR(IF(INDEX('WPTM - Section F'!C$8:C$89,MATCH('Print View'!$A170,'WPTM - Section F'!$A$8:$A$89,0))&lt;&gt;0,INDEX('WPTM - Section F'!C$8:C$89,MATCH('Print View'!$A170,'WPTM - Section F'!$A$8:$A$89,0)),""),"")</f>
        <v/>
      </c>
      <c r="D170" s="187" t="str">
        <f>IFERROR(IF(INDEX('WPTM - Section F'!D$8:D$89,MATCH('Print View'!$A170,'WPTM - Section F'!$A$8:$A$89,0))&lt;&gt;0,INDEX('WPTM - Section F'!D$8:D$89,MATCH('Print View'!$A170,'WPTM - Section F'!$A$8:$A$89,0)),""),"")</f>
        <v/>
      </c>
      <c r="E170" s="187" t="str">
        <f>IFERROR(IF(INDEX('WPTM - Section F'!E$8:E$89,MATCH('Print View'!$A170,'WPTM - Section F'!$A$8:$A$89,0))&lt;&gt;0,INDEX('WPTM - Section F'!E$8:E$89,MATCH('Print View'!$A170,'WPTM - Section F'!$A$8:$A$89,0)),""),"")</f>
        <v/>
      </c>
      <c r="F170" s="188" t="str">
        <f>IFERROR(IF(INDEX('WPTM - Section F'!W$8:W$89,MATCH('Print View'!$A170,'WPTM - Section F'!$A$8:$A$89,0))&lt;&gt;0,INDEX('WPTM - Section F'!W$8:W$89,MATCH('Print View'!$A170,'WPTM - Section F'!$A$8:$A$89,0)),""),"")</f>
        <v/>
      </c>
      <c r="G170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70" s="476"/>
      <c r="I170" s="477"/>
      <c r="J170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70" s="476"/>
      <c r="L170" s="465"/>
      <c r="M170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70" s="476"/>
      <c r="O170" s="477"/>
      <c r="P170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70" s="476"/>
      <c r="R170" s="465"/>
      <c r="S170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70" s="476"/>
      <c r="U170" s="477"/>
      <c r="V170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70" s="476"/>
      <c r="X170" s="465"/>
      <c r="Y170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70" s="476"/>
      <c r="AA170" s="477"/>
      <c r="AB170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70" s="476"/>
      <c r="AD170" s="465"/>
      <c r="AE170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70" s="476"/>
      <c r="AG170" s="477"/>
      <c r="AH170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70" s="465"/>
      <c r="AJ170" s="208" t="str">
        <f>IFERROR(IF(INDEX('WPTM - Section F'!X$8:X$89,MATCH('Print View'!$A170,'WPTM - Section F'!$A$8:$A$89,0))&lt;&gt;0,INDEX('WPTM - Section F'!X$8:X$89,MATCH('Print View'!$A170,'WPTM - Section F'!$A$8:$A$89,0)),""),"")</f>
        <v/>
      </c>
      <c r="AM170" s="298"/>
      <c r="AN170" s="276" t="str">
        <f t="shared" si="0"/>
        <v>55-a1Yg0000003KglkEAC</v>
      </c>
      <c r="AO170" s="276" t="str">
        <f t="shared" si="1"/>
        <v>55-3</v>
      </c>
      <c r="AP170" s="276" t="str">
        <f t="shared" si="2"/>
        <v>55-</v>
      </c>
      <c r="AQ170" s="276" t="str">
        <f t="shared" si="3"/>
        <v>55-</v>
      </c>
      <c r="AR170" s="276" t="str">
        <f t="shared" si="4"/>
        <v>55-</v>
      </c>
    </row>
    <row r="171" spans="1:44" ht="30" x14ac:dyDescent="0.2">
      <c r="A171" s="182">
        <v>56</v>
      </c>
      <c r="B171" s="182" t="str">
        <f>IFERROR(IF(INDEX('WPTM - Section F'!B$8:B$89,MATCH('Print View'!$A171,'WPTM - Section F'!$A$8:$A$89,0))&lt;&gt;0,INDEX('WPTM - Section F'!B$8:B$89,MATCH('Print View'!$A171,'WPTM - Section F'!$A$8:$A$89,0)),""),"")</f>
        <v/>
      </c>
      <c r="C171" s="182" t="str">
        <f>IFERROR(IF(INDEX('WPTM - Section F'!C$8:C$89,MATCH('Print View'!$A171,'WPTM - Section F'!$A$8:$A$89,0))&lt;&gt;0,INDEX('WPTM - Section F'!C$8:C$89,MATCH('Print View'!$A171,'WPTM - Section F'!$A$8:$A$89,0)),""),"")</f>
        <v/>
      </c>
      <c r="D171" s="182" t="str">
        <f>IFERROR(IF(INDEX('WPTM - Section F'!D$8:D$89,MATCH('Print View'!$A171,'WPTM - Section F'!$A$8:$A$89,0))&lt;&gt;0,INDEX('WPTM - Section F'!D$8:D$89,MATCH('Print View'!$A171,'WPTM - Section F'!$A$8:$A$89,0)),""),"")</f>
        <v/>
      </c>
      <c r="E171" s="182" t="str">
        <f>IFERROR(IF(INDEX('WPTM - Section F'!E$8:E$89,MATCH('Print View'!$A171,'WPTM - Section F'!$A$8:$A$89,0))&lt;&gt;0,INDEX('WPTM - Section F'!E$8:E$89,MATCH('Print View'!$A171,'WPTM - Section F'!$A$8:$A$89,0)),""),"")</f>
        <v/>
      </c>
      <c r="F171" s="183" t="str">
        <f>IFERROR(IF(INDEX('WPTM - Section F'!W$8:W$89,MATCH('Print View'!$A171,'WPTM - Section F'!$A$8:$A$89,0))&lt;&gt;0,INDEX('WPTM - Section F'!W$8:W$89,MATCH('Print View'!$A171,'WPTM - Section F'!$A$8:$A$89,0)),""),"")</f>
        <v/>
      </c>
      <c r="G171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71" s="473"/>
      <c r="I171" s="474"/>
      <c r="J171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71" s="473"/>
      <c r="L171" s="463"/>
      <c r="M171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71" s="473"/>
      <c r="O171" s="474"/>
      <c r="P171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71" s="473"/>
      <c r="R171" s="463"/>
      <c r="S171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71" s="473"/>
      <c r="U171" s="474"/>
      <c r="V171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71" s="473"/>
      <c r="X171" s="463"/>
      <c r="Y171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71" s="473"/>
      <c r="AA171" s="474"/>
      <c r="AB171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71" s="473"/>
      <c r="AD171" s="463"/>
      <c r="AE171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71" s="473"/>
      <c r="AG171" s="474"/>
      <c r="AH171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71" s="463"/>
      <c r="AJ171" s="207" t="str">
        <f>IFERROR(IF(INDEX('WPTM - Section F'!X$8:X$89,MATCH('Print View'!$A171,'WPTM - Section F'!$A$8:$A$89,0))&lt;&gt;0,INDEX('WPTM - Section F'!X$8:X$89,MATCH('Print View'!$A171,'WPTM - Section F'!$A$8:$A$89,0)),""),"")</f>
        <v/>
      </c>
      <c r="AM171" s="298"/>
      <c r="AN171" s="276" t="str">
        <f t="shared" si="0"/>
        <v>56-a1Yg0000003KglkEAC</v>
      </c>
      <c r="AO171" s="276" t="str">
        <f t="shared" si="1"/>
        <v>56-3</v>
      </c>
      <c r="AP171" s="276" t="str">
        <f t="shared" si="2"/>
        <v>56-</v>
      </c>
      <c r="AQ171" s="276" t="str">
        <f t="shared" si="3"/>
        <v>56-</v>
      </c>
      <c r="AR171" s="276" t="str">
        <f t="shared" si="4"/>
        <v>56-</v>
      </c>
    </row>
    <row r="172" spans="1:44" ht="30" x14ac:dyDescent="0.2">
      <c r="A172" s="187">
        <v>57</v>
      </c>
      <c r="B172" s="187" t="str">
        <f>IFERROR(IF(INDEX('WPTM - Section F'!B$8:B$89,MATCH('Print View'!$A172,'WPTM - Section F'!$A$8:$A$89,0))&lt;&gt;0,INDEX('WPTM - Section F'!B$8:B$89,MATCH('Print View'!$A172,'WPTM - Section F'!$A$8:$A$89,0)),""),"")</f>
        <v/>
      </c>
      <c r="C172" s="187" t="str">
        <f>IFERROR(IF(INDEX('WPTM - Section F'!C$8:C$89,MATCH('Print View'!$A172,'WPTM - Section F'!$A$8:$A$89,0))&lt;&gt;0,INDEX('WPTM - Section F'!C$8:C$89,MATCH('Print View'!$A172,'WPTM - Section F'!$A$8:$A$89,0)),""),"")</f>
        <v/>
      </c>
      <c r="D172" s="187" t="str">
        <f>IFERROR(IF(INDEX('WPTM - Section F'!D$8:D$89,MATCH('Print View'!$A172,'WPTM - Section F'!$A$8:$A$89,0))&lt;&gt;0,INDEX('WPTM - Section F'!D$8:D$89,MATCH('Print View'!$A172,'WPTM - Section F'!$A$8:$A$89,0)),""),"")</f>
        <v/>
      </c>
      <c r="E172" s="187" t="str">
        <f>IFERROR(IF(INDEX('WPTM - Section F'!E$8:E$89,MATCH('Print View'!$A172,'WPTM - Section F'!$A$8:$A$89,0))&lt;&gt;0,INDEX('WPTM - Section F'!E$8:E$89,MATCH('Print View'!$A172,'WPTM - Section F'!$A$8:$A$89,0)),""),"")</f>
        <v/>
      </c>
      <c r="F172" s="188" t="str">
        <f>IFERROR(IF(INDEX('WPTM - Section F'!W$8:W$89,MATCH('Print View'!$A172,'WPTM - Section F'!$A$8:$A$89,0))&lt;&gt;0,INDEX('WPTM - Section F'!W$8:W$89,MATCH('Print View'!$A172,'WPTM - Section F'!$A$8:$A$89,0)),""),"")</f>
        <v/>
      </c>
      <c r="G172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72" s="476"/>
      <c r="I172" s="477"/>
      <c r="J172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72" s="476"/>
      <c r="L172" s="465"/>
      <c r="M172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72" s="476"/>
      <c r="O172" s="477"/>
      <c r="P172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72" s="476"/>
      <c r="R172" s="465"/>
      <c r="S172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72" s="476"/>
      <c r="U172" s="477"/>
      <c r="V172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72" s="476"/>
      <c r="X172" s="465"/>
      <c r="Y172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72" s="476"/>
      <c r="AA172" s="477"/>
      <c r="AB172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72" s="476"/>
      <c r="AD172" s="465"/>
      <c r="AE172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72" s="476"/>
      <c r="AG172" s="477"/>
      <c r="AH172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72" s="465"/>
      <c r="AJ172" s="208" t="str">
        <f>IFERROR(IF(INDEX('WPTM - Section F'!X$8:X$89,MATCH('Print View'!$A172,'WPTM - Section F'!$A$8:$A$89,0))&lt;&gt;0,INDEX('WPTM - Section F'!X$8:X$89,MATCH('Print View'!$A172,'WPTM - Section F'!$A$8:$A$89,0)),""),"")</f>
        <v/>
      </c>
      <c r="AM172" s="298"/>
      <c r="AN172" s="276" t="str">
        <f t="shared" si="0"/>
        <v>57-a1Yg0000003KglkEAC</v>
      </c>
      <c r="AO172" s="276" t="str">
        <f t="shared" si="1"/>
        <v>57-3</v>
      </c>
      <c r="AP172" s="276" t="str">
        <f t="shared" si="2"/>
        <v>57-</v>
      </c>
      <c r="AQ172" s="276" t="str">
        <f t="shared" si="3"/>
        <v>57-</v>
      </c>
      <c r="AR172" s="276" t="str">
        <f t="shared" si="4"/>
        <v>57-</v>
      </c>
    </row>
    <row r="173" spans="1:44" ht="30" x14ac:dyDescent="0.2">
      <c r="A173" s="182">
        <v>58</v>
      </c>
      <c r="B173" s="182" t="str">
        <f>IFERROR(IF(INDEX('WPTM - Section F'!B$8:B$89,MATCH('Print View'!$A173,'WPTM - Section F'!$A$8:$A$89,0))&lt;&gt;0,INDEX('WPTM - Section F'!B$8:B$89,MATCH('Print View'!$A173,'WPTM - Section F'!$A$8:$A$89,0)),""),"")</f>
        <v/>
      </c>
      <c r="C173" s="182" t="str">
        <f>IFERROR(IF(INDEX('WPTM - Section F'!C$8:C$89,MATCH('Print View'!$A173,'WPTM - Section F'!$A$8:$A$89,0))&lt;&gt;0,INDEX('WPTM - Section F'!C$8:C$89,MATCH('Print View'!$A173,'WPTM - Section F'!$A$8:$A$89,0)),""),"")</f>
        <v/>
      </c>
      <c r="D173" s="182" t="str">
        <f>IFERROR(IF(INDEX('WPTM - Section F'!D$8:D$89,MATCH('Print View'!$A173,'WPTM - Section F'!$A$8:$A$89,0))&lt;&gt;0,INDEX('WPTM - Section F'!D$8:D$89,MATCH('Print View'!$A173,'WPTM - Section F'!$A$8:$A$89,0)),""),"")</f>
        <v/>
      </c>
      <c r="E173" s="182" t="str">
        <f>IFERROR(IF(INDEX('WPTM - Section F'!E$8:E$89,MATCH('Print View'!$A173,'WPTM - Section F'!$A$8:$A$89,0))&lt;&gt;0,INDEX('WPTM - Section F'!E$8:E$89,MATCH('Print View'!$A173,'WPTM - Section F'!$A$8:$A$89,0)),""),"")</f>
        <v/>
      </c>
      <c r="F173" s="183" t="str">
        <f>IFERROR(IF(INDEX('WPTM - Section F'!W$8:W$89,MATCH('Print View'!$A173,'WPTM - Section F'!$A$8:$A$89,0))&lt;&gt;0,INDEX('WPTM - Section F'!W$8:W$89,MATCH('Print View'!$A173,'WPTM - Section F'!$A$8:$A$89,0)),""),"")</f>
        <v/>
      </c>
      <c r="G173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73" s="473"/>
      <c r="I173" s="474"/>
      <c r="J173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73" s="473"/>
      <c r="L173" s="463"/>
      <c r="M173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73" s="473"/>
      <c r="O173" s="474"/>
      <c r="P173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73" s="473"/>
      <c r="R173" s="463"/>
      <c r="S173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73" s="473"/>
      <c r="U173" s="474"/>
      <c r="V173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73" s="473"/>
      <c r="X173" s="463"/>
      <c r="Y173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73" s="473"/>
      <c r="AA173" s="474"/>
      <c r="AB173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73" s="473"/>
      <c r="AD173" s="463"/>
      <c r="AE173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73" s="473"/>
      <c r="AG173" s="474"/>
      <c r="AH173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73" s="463"/>
      <c r="AJ173" s="207" t="str">
        <f>IFERROR(IF(INDEX('WPTM - Section F'!X$8:X$89,MATCH('Print View'!$A173,'WPTM - Section F'!$A$8:$A$89,0))&lt;&gt;0,INDEX('WPTM - Section F'!X$8:X$89,MATCH('Print View'!$A173,'WPTM - Section F'!$A$8:$A$89,0)),""),"")</f>
        <v/>
      </c>
      <c r="AM173" s="298"/>
      <c r="AN173" s="276" t="str">
        <f t="shared" si="0"/>
        <v>58-a1Yg0000003KglkEAC</v>
      </c>
      <c r="AO173" s="276" t="str">
        <f t="shared" si="1"/>
        <v>58-3</v>
      </c>
      <c r="AP173" s="276" t="str">
        <f t="shared" si="2"/>
        <v>58-</v>
      </c>
      <c r="AQ173" s="276" t="str">
        <f t="shared" si="3"/>
        <v>58-</v>
      </c>
      <c r="AR173" s="276" t="str">
        <f t="shared" si="4"/>
        <v>58-</v>
      </c>
    </row>
    <row r="174" spans="1:44" ht="30" x14ac:dyDescent="0.2">
      <c r="A174" s="187">
        <v>59</v>
      </c>
      <c r="B174" s="187" t="str">
        <f>IFERROR(IF(INDEX('WPTM - Section F'!B$8:B$89,MATCH('Print View'!$A174,'WPTM - Section F'!$A$8:$A$89,0))&lt;&gt;0,INDEX('WPTM - Section F'!B$8:B$89,MATCH('Print View'!$A174,'WPTM - Section F'!$A$8:$A$89,0)),""),"")</f>
        <v/>
      </c>
      <c r="C174" s="187" t="str">
        <f>IFERROR(IF(INDEX('WPTM - Section F'!C$8:C$89,MATCH('Print View'!$A174,'WPTM - Section F'!$A$8:$A$89,0))&lt;&gt;0,INDEX('WPTM - Section F'!C$8:C$89,MATCH('Print View'!$A174,'WPTM - Section F'!$A$8:$A$89,0)),""),"")</f>
        <v/>
      </c>
      <c r="D174" s="187" t="str">
        <f>IFERROR(IF(INDEX('WPTM - Section F'!D$8:D$89,MATCH('Print View'!$A174,'WPTM - Section F'!$A$8:$A$89,0))&lt;&gt;0,INDEX('WPTM - Section F'!D$8:D$89,MATCH('Print View'!$A174,'WPTM - Section F'!$A$8:$A$89,0)),""),"")</f>
        <v/>
      </c>
      <c r="E174" s="187" t="str">
        <f>IFERROR(IF(INDEX('WPTM - Section F'!E$8:E$89,MATCH('Print View'!$A174,'WPTM - Section F'!$A$8:$A$89,0))&lt;&gt;0,INDEX('WPTM - Section F'!E$8:E$89,MATCH('Print View'!$A174,'WPTM - Section F'!$A$8:$A$89,0)),""),"")</f>
        <v/>
      </c>
      <c r="F174" s="188" t="str">
        <f>IFERROR(IF(INDEX('WPTM - Section F'!W$8:W$89,MATCH('Print View'!$A174,'WPTM - Section F'!$A$8:$A$89,0))&lt;&gt;0,INDEX('WPTM - Section F'!W$8:W$89,MATCH('Print View'!$A174,'WPTM - Section F'!$A$8:$A$89,0)),""),"")</f>
        <v/>
      </c>
      <c r="G174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74" s="476"/>
      <c r="I174" s="477"/>
      <c r="J174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74" s="476"/>
      <c r="L174" s="465"/>
      <c r="M174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74" s="476"/>
      <c r="O174" s="477"/>
      <c r="P174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74" s="476"/>
      <c r="R174" s="465"/>
      <c r="S174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74" s="476"/>
      <c r="U174" s="477"/>
      <c r="V174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74" s="476"/>
      <c r="X174" s="465"/>
      <c r="Y174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74" s="476"/>
      <c r="AA174" s="477"/>
      <c r="AB174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74" s="476"/>
      <c r="AD174" s="465"/>
      <c r="AE174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74" s="476"/>
      <c r="AG174" s="477"/>
      <c r="AH174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74" s="465"/>
      <c r="AJ174" s="208" t="str">
        <f>IFERROR(IF(INDEX('WPTM - Section F'!X$8:X$89,MATCH('Print View'!$A174,'WPTM - Section F'!$A$8:$A$89,0))&lt;&gt;0,INDEX('WPTM - Section F'!X$8:X$89,MATCH('Print View'!$A174,'WPTM - Section F'!$A$8:$A$89,0)),""),"")</f>
        <v/>
      </c>
      <c r="AM174" s="298"/>
      <c r="AN174" s="276" t="str">
        <f t="shared" si="0"/>
        <v>59-a1Yg0000003KglkEAC</v>
      </c>
      <c r="AO174" s="276" t="str">
        <f t="shared" si="1"/>
        <v>59-3</v>
      </c>
      <c r="AP174" s="276" t="str">
        <f t="shared" si="2"/>
        <v>59-</v>
      </c>
      <c r="AQ174" s="276" t="str">
        <f t="shared" si="3"/>
        <v>59-</v>
      </c>
      <c r="AR174" s="276" t="str">
        <f t="shared" si="4"/>
        <v>59-</v>
      </c>
    </row>
    <row r="175" spans="1:44" ht="30" x14ac:dyDescent="0.2">
      <c r="A175" s="182">
        <v>60</v>
      </c>
      <c r="B175" s="182" t="str">
        <f>IFERROR(IF(INDEX('WPTM - Section F'!B$8:B$89,MATCH('Print View'!$A175,'WPTM - Section F'!$A$8:$A$89,0))&lt;&gt;0,INDEX('WPTM - Section F'!B$8:B$89,MATCH('Print View'!$A175,'WPTM - Section F'!$A$8:$A$89,0)),""),"")</f>
        <v/>
      </c>
      <c r="C175" s="182" t="str">
        <f>IFERROR(IF(INDEX('WPTM - Section F'!C$8:C$89,MATCH('Print View'!$A175,'WPTM - Section F'!$A$8:$A$89,0))&lt;&gt;0,INDEX('WPTM - Section F'!C$8:C$89,MATCH('Print View'!$A175,'WPTM - Section F'!$A$8:$A$89,0)),""),"")</f>
        <v/>
      </c>
      <c r="D175" s="182" t="str">
        <f>IFERROR(IF(INDEX('WPTM - Section F'!D$8:D$89,MATCH('Print View'!$A175,'WPTM - Section F'!$A$8:$A$89,0))&lt;&gt;0,INDEX('WPTM - Section F'!D$8:D$89,MATCH('Print View'!$A175,'WPTM - Section F'!$A$8:$A$89,0)),""),"")</f>
        <v/>
      </c>
      <c r="E175" s="182" t="str">
        <f>IFERROR(IF(INDEX('WPTM - Section F'!E$8:E$89,MATCH('Print View'!$A175,'WPTM - Section F'!$A$8:$A$89,0))&lt;&gt;0,INDEX('WPTM - Section F'!E$8:E$89,MATCH('Print View'!$A175,'WPTM - Section F'!$A$8:$A$89,0)),""),"")</f>
        <v/>
      </c>
      <c r="F175" s="183" t="str">
        <f>IFERROR(IF(INDEX('WPTM - Section F'!W$8:W$89,MATCH('Print View'!$A175,'WPTM - Section F'!$A$8:$A$89,0))&lt;&gt;0,INDEX('WPTM - Section F'!W$8:W$89,MATCH('Print View'!$A175,'WPTM - Section F'!$A$8:$A$89,0)),""),"")</f>
        <v/>
      </c>
      <c r="G175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75" s="473"/>
      <c r="I175" s="474"/>
      <c r="J175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75" s="473"/>
      <c r="L175" s="463"/>
      <c r="M175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75" s="473"/>
      <c r="O175" s="474"/>
      <c r="P175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75" s="473"/>
      <c r="R175" s="463"/>
      <c r="S175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75" s="473"/>
      <c r="U175" s="474"/>
      <c r="V175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75" s="473"/>
      <c r="X175" s="463"/>
      <c r="Y175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75" s="473"/>
      <c r="AA175" s="474"/>
      <c r="AB175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75" s="473"/>
      <c r="AD175" s="463"/>
      <c r="AE175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75" s="473"/>
      <c r="AG175" s="474"/>
      <c r="AH175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75" s="463"/>
      <c r="AJ175" s="207" t="str">
        <f>IFERROR(IF(INDEX('WPTM - Section F'!X$8:X$89,MATCH('Print View'!$A175,'WPTM - Section F'!$A$8:$A$89,0))&lt;&gt;0,INDEX('WPTM - Section F'!X$8:X$89,MATCH('Print View'!$A175,'WPTM - Section F'!$A$8:$A$89,0)),""),"")</f>
        <v/>
      </c>
      <c r="AM175" s="298"/>
      <c r="AN175" s="276" t="str">
        <f t="shared" si="0"/>
        <v>60-a1Yg0000003KglkEAC</v>
      </c>
      <c r="AO175" s="276" t="str">
        <f t="shared" si="1"/>
        <v>60-3</v>
      </c>
      <c r="AP175" s="276" t="str">
        <f t="shared" si="2"/>
        <v>60-</v>
      </c>
      <c r="AQ175" s="276" t="str">
        <f t="shared" si="3"/>
        <v>60-</v>
      </c>
      <c r="AR175" s="276" t="str">
        <f t="shared" si="4"/>
        <v>60-</v>
      </c>
    </row>
    <row r="176" spans="1:44" ht="30" x14ac:dyDescent="0.2">
      <c r="A176" s="187">
        <v>61</v>
      </c>
      <c r="B176" s="187" t="str">
        <f>IFERROR(IF(INDEX('WPTM - Section F'!B$8:B$89,MATCH('Print View'!$A176,'WPTM - Section F'!$A$8:$A$89,0))&lt;&gt;0,INDEX('WPTM - Section F'!B$8:B$89,MATCH('Print View'!$A176,'WPTM - Section F'!$A$8:$A$89,0)),""),"")</f>
        <v/>
      </c>
      <c r="C176" s="187" t="str">
        <f>IFERROR(IF(INDEX('WPTM - Section F'!C$8:C$89,MATCH('Print View'!$A176,'WPTM - Section F'!$A$8:$A$89,0))&lt;&gt;0,INDEX('WPTM - Section F'!C$8:C$89,MATCH('Print View'!$A176,'WPTM - Section F'!$A$8:$A$89,0)),""),"")</f>
        <v/>
      </c>
      <c r="D176" s="187" t="str">
        <f>IFERROR(IF(INDEX('WPTM - Section F'!D$8:D$89,MATCH('Print View'!$A176,'WPTM - Section F'!$A$8:$A$89,0))&lt;&gt;0,INDEX('WPTM - Section F'!D$8:D$89,MATCH('Print View'!$A176,'WPTM - Section F'!$A$8:$A$89,0)),""),"")</f>
        <v/>
      </c>
      <c r="E176" s="187" t="str">
        <f>IFERROR(IF(INDEX('WPTM - Section F'!E$8:E$89,MATCH('Print View'!$A176,'WPTM - Section F'!$A$8:$A$89,0))&lt;&gt;0,INDEX('WPTM - Section F'!E$8:E$89,MATCH('Print View'!$A176,'WPTM - Section F'!$A$8:$A$89,0)),""),"")</f>
        <v/>
      </c>
      <c r="F176" s="188" t="str">
        <f>IFERROR(IF(INDEX('WPTM - Section F'!W$8:W$89,MATCH('Print View'!$A176,'WPTM - Section F'!$A$8:$A$89,0))&lt;&gt;0,INDEX('WPTM - Section F'!W$8:W$89,MATCH('Print View'!$A176,'WPTM - Section F'!$A$8:$A$89,0)),""),"")</f>
        <v/>
      </c>
      <c r="G176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76" s="476"/>
      <c r="I176" s="477"/>
      <c r="J176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76" s="476"/>
      <c r="L176" s="465"/>
      <c r="M176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76" s="476"/>
      <c r="O176" s="477"/>
      <c r="P176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76" s="476"/>
      <c r="R176" s="465"/>
      <c r="S176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76" s="476"/>
      <c r="U176" s="477"/>
      <c r="V176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76" s="476"/>
      <c r="X176" s="465"/>
      <c r="Y176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76" s="476"/>
      <c r="AA176" s="477"/>
      <c r="AB176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76" s="476"/>
      <c r="AD176" s="465"/>
      <c r="AE176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76" s="476"/>
      <c r="AG176" s="477"/>
      <c r="AH176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76" s="465"/>
      <c r="AJ176" s="208" t="str">
        <f>IFERROR(IF(INDEX('WPTM - Section F'!X$8:X$89,MATCH('Print View'!$A176,'WPTM - Section F'!$A$8:$A$89,0))&lt;&gt;0,INDEX('WPTM - Section F'!X$8:X$89,MATCH('Print View'!$A176,'WPTM - Section F'!$A$8:$A$89,0)),""),"")</f>
        <v/>
      </c>
      <c r="AM176" s="298"/>
      <c r="AN176" s="276" t="str">
        <f t="shared" si="0"/>
        <v>61-a1Yg0000003KglkEAC</v>
      </c>
      <c r="AO176" s="276" t="str">
        <f t="shared" si="1"/>
        <v>61-3</v>
      </c>
      <c r="AP176" s="276" t="str">
        <f t="shared" si="2"/>
        <v>61-</v>
      </c>
      <c r="AQ176" s="276" t="str">
        <f t="shared" si="3"/>
        <v>61-</v>
      </c>
      <c r="AR176" s="276" t="str">
        <f t="shared" si="4"/>
        <v>61-</v>
      </c>
    </row>
    <row r="177" spans="1:44" ht="30" x14ac:dyDescent="0.2">
      <c r="A177" s="182">
        <v>62</v>
      </c>
      <c r="B177" s="182" t="str">
        <f>IFERROR(IF(INDEX('WPTM - Section F'!B$8:B$89,MATCH('Print View'!$A177,'WPTM - Section F'!$A$8:$A$89,0))&lt;&gt;0,INDEX('WPTM - Section F'!B$8:B$89,MATCH('Print View'!$A177,'WPTM - Section F'!$A$8:$A$89,0)),""),"")</f>
        <v/>
      </c>
      <c r="C177" s="182" t="str">
        <f>IFERROR(IF(INDEX('WPTM - Section F'!C$8:C$89,MATCH('Print View'!$A177,'WPTM - Section F'!$A$8:$A$89,0))&lt;&gt;0,INDEX('WPTM - Section F'!C$8:C$89,MATCH('Print View'!$A177,'WPTM - Section F'!$A$8:$A$89,0)),""),"")</f>
        <v/>
      </c>
      <c r="D177" s="182" t="str">
        <f>IFERROR(IF(INDEX('WPTM - Section F'!D$8:D$89,MATCH('Print View'!$A177,'WPTM - Section F'!$A$8:$A$89,0))&lt;&gt;0,INDEX('WPTM - Section F'!D$8:D$89,MATCH('Print View'!$A177,'WPTM - Section F'!$A$8:$A$89,0)),""),"")</f>
        <v/>
      </c>
      <c r="E177" s="182" t="str">
        <f>IFERROR(IF(INDEX('WPTM - Section F'!E$8:E$89,MATCH('Print View'!$A177,'WPTM - Section F'!$A$8:$A$89,0))&lt;&gt;0,INDEX('WPTM - Section F'!E$8:E$89,MATCH('Print View'!$A177,'WPTM - Section F'!$A$8:$A$89,0)),""),"")</f>
        <v/>
      </c>
      <c r="F177" s="183" t="str">
        <f>IFERROR(IF(INDEX('WPTM - Section F'!W$8:W$89,MATCH('Print View'!$A177,'WPTM - Section F'!$A$8:$A$89,0))&lt;&gt;0,INDEX('WPTM - Section F'!W$8:W$89,MATCH('Print View'!$A177,'WPTM - Section F'!$A$8:$A$89,0)),""),"")</f>
        <v/>
      </c>
      <c r="G177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77" s="473"/>
      <c r="I177" s="474"/>
      <c r="J177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77" s="473"/>
      <c r="L177" s="463"/>
      <c r="M177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77" s="473"/>
      <c r="O177" s="474"/>
      <c r="P177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77" s="473"/>
      <c r="R177" s="463"/>
      <c r="S177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77" s="473"/>
      <c r="U177" s="474"/>
      <c r="V177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77" s="473"/>
      <c r="X177" s="463"/>
      <c r="Y177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77" s="473"/>
      <c r="AA177" s="474"/>
      <c r="AB177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77" s="473"/>
      <c r="AD177" s="463"/>
      <c r="AE177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77" s="473"/>
      <c r="AG177" s="474"/>
      <c r="AH177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77" s="463"/>
      <c r="AJ177" s="207" t="str">
        <f>IFERROR(IF(INDEX('WPTM - Section F'!X$8:X$89,MATCH('Print View'!$A177,'WPTM - Section F'!$A$8:$A$89,0))&lt;&gt;0,INDEX('WPTM - Section F'!X$8:X$89,MATCH('Print View'!$A177,'WPTM - Section F'!$A$8:$A$89,0)),""),"")</f>
        <v/>
      </c>
      <c r="AM177" s="298"/>
      <c r="AN177" s="276" t="str">
        <f t="shared" si="0"/>
        <v>62-a1Yg0000003KglkEAC</v>
      </c>
      <c r="AO177" s="276" t="str">
        <f t="shared" si="1"/>
        <v>62-3</v>
      </c>
      <c r="AP177" s="276" t="str">
        <f t="shared" si="2"/>
        <v>62-</v>
      </c>
      <c r="AQ177" s="276" t="str">
        <f t="shared" si="3"/>
        <v>62-</v>
      </c>
      <c r="AR177" s="276" t="str">
        <f t="shared" si="4"/>
        <v>62-</v>
      </c>
    </row>
    <row r="178" spans="1:44" ht="30" x14ac:dyDescent="0.2">
      <c r="A178" s="187">
        <v>63</v>
      </c>
      <c r="B178" s="187" t="str">
        <f>IFERROR(IF(INDEX('WPTM - Section F'!B$8:B$89,MATCH('Print View'!$A178,'WPTM - Section F'!$A$8:$A$89,0))&lt;&gt;0,INDEX('WPTM - Section F'!B$8:B$89,MATCH('Print View'!$A178,'WPTM - Section F'!$A$8:$A$89,0)),""),"")</f>
        <v/>
      </c>
      <c r="C178" s="187" t="str">
        <f>IFERROR(IF(INDEX('WPTM - Section F'!C$8:C$89,MATCH('Print View'!$A178,'WPTM - Section F'!$A$8:$A$89,0))&lt;&gt;0,INDEX('WPTM - Section F'!C$8:C$89,MATCH('Print View'!$A178,'WPTM - Section F'!$A$8:$A$89,0)),""),"")</f>
        <v/>
      </c>
      <c r="D178" s="187" t="str">
        <f>IFERROR(IF(INDEX('WPTM - Section F'!D$8:D$89,MATCH('Print View'!$A178,'WPTM - Section F'!$A$8:$A$89,0))&lt;&gt;0,INDEX('WPTM - Section F'!D$8:D$89,MATCH('Print View'!$A178,'WPTM - Section F'!$A$8:$A$89,0)),""),"")</f>
        <v/>
      </c>
      <c r="E178" s="187" t="str">
        <f>IFERROR(IF(INDEX('WPTM - Section F'!E$8:E$89,MATCH('Print View'!$A178,'WPTM - Section F'!$A$8:$A$89,0))&lt;&gt;0,INDEX('WPTM - Section F'!E$8:E$89,MATCH('Print View'!$A178,'WPTM - Section F'!$A$8:$A$89,0)),""),"")</f>
        <v/>
      </c>
      <c r="F178" s="188" t="str">
        <f>IFERROR(IF(INDEX('WPTM - Section F'!W$8:W$89,MATCH('Print View'!$A178,'WPTM - Section F'!$A$8:$A$89,0))&lt;&gt;0,INDEX('WPTM - Section F'!W$8:W$89,MATCH('Print View'!$A178,'WPTM - Section F'!$A$8:$A$89,0)),""),"")</f>
        <v/>
      </c>
      <c r="G178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78" s="476"/>
      <c r="I178" s="477"/>
      <c r="J178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78" s="476"/>
      <c r="L178" s="465"/>
      <c r="M178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78" s="476"/>
      <c r="O178" s="477"/>
      <c r="P178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78" s="476"/>
      <c r="R178" s="465"/>
      <c r="S178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78" s="476"/>
      <c r="U178" s="477"/>
      <c r="V178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78" s="476"/>
      <c r="X178" s="465"/>
      <c r="Y178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78" s="476"/>
      <c r="AA178" s="477"/>
      <c r="AB178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78" s="476"/>
      <c r="AD178" s="465"/>
      <c r="AE178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78" s="476"/>
      <c r="AG178" s="477"/>
      <c r="AH178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78" s="465"/>
      <c r="AJ178" s="208" t="str">
        <f>IFERROR(IF(INDEX('WPTM - Section F'!X$8:X$89,MATCH('Print View'!$A178,'WPTM - Section F'!$A$8:$A$89,0))&lt;&gt;0,INDEX('WPTM - Section F'!X$8:X$89,MATCH('Print View'!$A178,'WPTM - Section F'!$A$8:$A$89,0)),""),"")</f>
        <v/>
      </c>
      <c r="AM178" s="298"/>
      <c r="AN178" s="276" t="str">
        <f t="shared" si="0"/>
        <v>63-a1Yg0000003KglkEAC</v>
      </c>
      <c r="AO178" s="276" t="str">
        <f t="shared" si="1"/>
        <v>63-3</v>
      </c>
      <c r="AP178" s="276" t="str">
        <f t="shared" si="2"/>
        <v>63-</v>
      </c>
      <c r="AQ178" s="276" t="str">
        <f t="shared" si="3"/>
        <v>63-</v>
      </c>
      <c r="AR178" s="276" t="str">
        <f t="shared" si="4"/>
        <v>63-</v>
      </c>
    </row>
    <row r="179" spans="1:44" ht="30" x14ac:dyDescent="0.2">
      <c r="A179" s="182">
        <v>64</v>
      </c>
      <c r="B179" s="182" t="str">
        <f>IFERROR(IF(INDEX('WPTM - Section F'!B$8:B$89,MATCH('Print View'!$A179,'WPTM - Section F'!$A$8:$A$89,0))&lt;&gt;0,INDEX('WPTM - Section F'!B$8:B$89,MATCH('Print View'!$A179,'WPTM - Section F'!$A$8:$A$89,0)),""),"")</f>
        <v/>
      </c>
      <c r="C179" s="182" t="str">
        <f>IFERROR(IF(INDEX('WPTM - Section F'!C$8:C$89,MATCH('Print View'!$A179,'WPTM - Section F'!$A$8:$A$89,0))&lt;&gt;0,INDEX('WPTM - Section F'!C$8:C$89,MATCH('Print View'!$A179,'WPTM - Section F'!$A$8:$A$89,0)),""),"")</f>
        <v/>
      </c>
      <c r="D179" s="182" t="str">
        <f>IFERROR(IF(INDEX('WPTM - Section F'!D$8:D$89,MATCH('Print View'!$A179,'WPTM - Section F'!$A$8:$A$89,0))&lt;&gt;0,INDEX('WPTM - Section F'!D$8:D$89,MATCH('Print View'!$A179,'WPTM - Section F'!$A$8:$A$89,0)),""),"")</f>
        <v/>
      </c>
      <c r="E179" s="182" t="str">
        <f>IFERROR(IF(INDEX('WPTM - Section F'!E$8:E$89,MATCH('Print View'!$A179,'WPTM - Section F'!$A$8:$A$89,0))&lt;&gt;0,INDEX('WPTM - Section F'!E$8:E$89,MATCH('Print View'!$A179,'WPTM - Section F'!$A$8:$A$89,0)),""),"")</f>
        <v/>
      </c>
      <c r="F179" s="183" t="str">
        <f>IFERROR(IF(INDEX('WPTM - Section F'!W$8:W$89,MATCH('Print View'!$A179,'WPTM - Section F'!$A$8:$A$89,0))&lt;&gt;0,INDEX('WPTM - Section F'!W$8:W$89,MATCH('Print View'!$A179,'WPTM - Section F'!$A$8:$A$89,0)),""),"")</f>
        <v/>
      </c>
      <c r="G179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79" s="473"/>
      <c r="I179" s="474"/>
      <c r="J179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79" s="473"/>
      <c r="L179" s="463"/>
      <c r="M179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79" s="473"/>
      <c r="O179" s="474"/>
      <c r="P179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79" s="473"/>
      <c r="R179" s="463"/>
      <c r="S179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79" s="473"/>
      <c r="U179" s="474"/>
      <c r="V179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79" s="473"/>
      <c r="X179" s="463"/>
      <c r="Y179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79" s="473"/>
      <c r="AA179" s="474"/>
      <c r="AB179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79" s="473"/>
      <c r="AD179" s="463"/>
      <c r="AE179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79" s="473"/>
      <c r="AG179" s="474"/>
      <c r="AH179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79" s="463"/>
      <c r="AJ179" s="207" t="str">
        <f>IFERROR(IF(INDEX('WPTM - Section F'!X$8:X$89,MATCH('Print View'!$A179,'WPTM - Section F'!$A$8:$A$89,0))&lt;&gt;0,INDEX('WPTM - Section F'!X$8:X$89,MATCH('Print View'!$A179,'WPTM - Section F'!$A$8:$A$89,0)),""),"")</f>
        <v/>
      </c>
      <c r="AM179" s="298"/>
      <c r="AN179" s="276" t="str">
        <f t="shared" si="0"/>
        <v>64-a1Yg0000003KglkEAC</v>
      </c>
      <c r="AO179" s="276" t="str">
        <f t="shared" si="1"/>
        <v>64-3</v>
      </c>
      <c r="AP179" s="276" t="str">
        <f t="shared" si="2"/>
        <v>64-</v>
      </c>
      <c r="AQ179" s="276" t="str">
        <f t="shared" si="3"/>
        <v>64-</v>
      </c>
      <c r="AR179" s="276" t="str">
        <f t="shared" si="4"/>
        <v>64-</v>
      </c>
    </row>
    <row r="180" spans="1:44" ht="30" x14ac:dyDescent="0.2">
      <c r="A180" s="187">
        <v>65</v>
      </c>
      <c r="B180" s="187" t="str">
        <f>IFERROR(IF(INDEX('WPTM - Section F'!B$8:B$89,MATCH('Print View'!$A180,'WPTM - Section F'!$A$8:$A$89,0))&lt;&gt;0,INDEX('WPTM - Section F'!B$8:B$89,MATCH('Print View'!$A180,'WPTM - Section F'!$A$8:$A$89,0)),""),"")</f>
        <v/>
      </c>
      <c r="C180" s="187" t="str">
        <f>IFERROR(IF(INDEX('WPTM - Section F'!C$8:C$89,MATCH('Print View'!$A180,'WPTM - Section F'!$A$8:$A$89,0))&lt;&gt;0,INDEX('WPTM - Section F'!C$8:C$89,MATCH('Print View'!$A180,'WPTM - Section F'!$A$8:$A$89,0)),""),"")</f>
        <v/>
      </c>
      <c r="D180" s="187" t="str">
        <f>IFERROR(IF(INDEX('WPTM - Section F'!D$8:D$89,MATCH('Print View'!$A180,'WPTM - Section F'!$A$8:$A$89,0))&lt;&gt;0,INDEX('WPTM - Section F'!D$8:D$89,MATCH('Print View'!$A180,'WPTM - Section F'!$A$8:$A$89,0)),""),"")</f>
        <v/>
      </c>
      <c r="E180" s="187" t="str">
        <f>IFERROR(IF(INDEX('WPTM - Section F'!E$8:E$89,MATCH('Print View'!$A180,'WPTM - Section F'!$A$8:$A$89,0))&lt;&gt;0,INDEX('WPTM - Section F'!E$8:E$89,MATCH('Print View'!$A180,'WPTM - Section F'!$A$8:$A$89,0)),""),"")</f>
        <v/>
      </c>
      <c r="F180" s="188" t="str">
        <f>IFERROR(IF(INDEX('WPTM - Section F'!W$8:W$89,MATCH('Print View'!$A180,'WPTM - Section F'!$A$8:$A$89,0))&lt;&gt;0,INDEX('WPTM - Section F'!W$8:W$89,MATCH('Print View'!$A180,'WPTM - Section F'!$A$8:$A$89,0)),""),"")</f>
        <v/>
      </c>
      <c r="G180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80" s="476"/>
      <c r="I180" s="477"/>
      <c r="J180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80" s="476"/>
      <c r="L180" s="465"/>
      <c r="M180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80" s="476"/>
      <c r="O180" s="477"/>
      <c r="P180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80" s="476"/>
      <c r="R180" s="465"/>
      <c r="S180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80" s="476"/>
      <c r="U180" s="477"/>
      <c r="V180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80" s="476"/>
      <c r="X180" s="465"/>
      <c r="Y180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80" s="476"/>
      <c r="AA180" s="477"/>
      <c r="AB180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80" s="476"/>
      <c r="AD180" s="465"/>
      <c r="AE180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80" s="476"/>
      <c r="AG180" s="477"/>
      <c r="AH180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80" s="465"/>
      <c r="AJ180" s="208" t="str">
        <f>IFERROR(IF(INDEX('WPTM - Section F'!X$8:X$89,MATCH('Print View'!$A180,'WPTM - Section F'!$A$8:$A$89,0))&lt;&gt;0,INDEX('WPTM - Section F'!X$8:X$89,MATCH('Print View'!$A180,'WPTM - Section F'!$A$8:$A$89,0)),""),"")</f>
        <v/>
      </c>
      <c r="AM180" s="298"/>
      <c r="AN180" s="276" t="str">
        <f t="shared" si="0"/>
        <v>65-a1Yg0000003KglkEAC</v>
      </c>
      <c r="AO180" s="276" t="str">
        <f t="shared" si="1"/>
        <v>65-3</v>
      </c>
      <c r="AP180" s="276" t="str">
        <f t="shared" si="2"/>
        <v>65-</v>
      </c>
      <c r="AQ180" s="276" t="str">
        <f t="shared" si="3"/>
        <v>65-</v>
      </c>
      <c r="AR180" s="276" t="str">
        <f t="shared" si="4"/>
        <v>65-</v>
      </c>
    </row>
    <row r="181" spans="1:44" ht="30" x14ac:dyDescent="0.2">
      <c r="A181" s="182">
        <v>66</v>
      </c>
      <c r="B181" s="182" t="str">
        <f>IFERROR(IF(INDEX('WPTM - Section F'!B$8:B$89,MATCH('Print View'!$A181,'WPTM - Section F'!$A$8:$A$89,0))&lt;&gt;0,INDEX('WPTM - Section F'!B$8:B$89,MATCH('Print View'!$A181,'WPTM - Section F'!$A$8:$A$89,0)),""),"")</f>
        <v/>
      </c>
      <c r="C181" s="182" t="str">
        <f>IFERROR(IF(INDEX('WPTM - Section F'!C$8:C$89,MATCH('Print View'!$A181,'WPTM - Section F'!$A$8:$A$89,0))&lt;&gt;0,INDEX('WPTM - Section F'!C$8:C$89,MATCH('Print View'!$A181,'WPTM - Section F'!$A$8:$A$89,0)),""),"")</f>
        <v/>
      </c>
      <c r="D181" s="182" t="str">
        <f>IFERROR(IF(INDEX('WPTM - Section F'!D$8:D$89,MATCH('Print View'!$A181,'WPTM - Section F'!$A$8:$A$89,0))&lt;&gt;0,INDEX('WPTM - Section F'!D$8:D$89,MATCH('Print View'!$A181,'WPTM - Section F'!$A$8:$A$89,0)),""),"")</f>
        <v/>
      </c>
      <c r="E181" s="182" t="str">
        <f>IFERROR(IF(INDEX('WPTM - Section F'!E$8:E$89,MATCH('Print View'!$A181,'WPTM - Section F'!$A$8:$A$89,0))&lt;&gt;0,INDEX('WPTM - Section F'!E$8:E$89,MATCH('Print View'!$A181,'WPTM - Section F'!$A$8:$A$89,0)),""),"")</f>
        <v/>
      </c>
      <c r="F181" s="183" t="str">
        <f>IFERROR(IF(INDEX('WPTM - Section F'!W$8:W$89,MATCH('Print View'!$A181,'WPTM - Section F'!$A$8:$A$89,0))&lt;&gt;0,INDEX('WPTM - Section F'!W$8:W$89,MATCH('Print View'!$A181,'WPTM - Section F'!$A$8:$A$89,0)),""),"")</f>
        <v/>
      </c>
      <c r="G181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81" s="473"/>
      <c r="I181" s="474"/>
      <c r="J181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81" s="473"/>
      <c r="L181" s="463"/>
      <c r="M181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81" s="473"/>
      <c r="O181" s="474"/>
      <c r="P181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81" s="473"/>
      <c r="R181" s="463"/>
      <c r="S181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81" s="473"/>
      <c r="U181" s="474"/>
      <c r="V181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81" s="473"/>
      <c r="X181" s="463"/>
      <c r="Y181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81" s="473"/>
      <c r="AA181" s="474"/>
      <c r="AB181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81" s="473"/>
      <c r="AD181" s="463"/>
      <c r="AE181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81" s="473"/>
      <c r="AG181" s="474"/>
      <c r="AH181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81" s="463"/>
      <c r="AJ181" s="207" t="str">
        <f>IFERROR(IF(INDEX('WPTM - Section F'!X$8:X$89,MATCH('Print View'!$A181,'WPTM - Section F'!$A$8:$A$89,0))&lt;&gt;0,INDEX('WPTM - Section F'!X$8:X$89,MATCH('Print View'!$A181,'WPTM - Section F'!$A$8:$A$89,0)),""),"")</f>
        <v/>
      </c>
      <c r="AM181" s="298"/>
      <c r="AN181" s="276" t="str">
        <f t="shared" ref="AN181:AN195" si="5">CONCATENATE(A181,"-",$H$113)</f>
        <v>66-a1Yg0000003KglkEAC</v>
      </c>
      <c r="AO181" s="276" t="str">
        <f t="shared" ref="AO181:AO195" si="6">CONCATENATE($A181,"-",$N$113)</f>
        <v>66-3</v>
      </c>
      <c r="AP181" s="276" t="str">
        <f t="shared" ref="AP181:AP195" si="7">CONCATENATE($A181,"-",$T$113)</f>
        <v>66-</v>
      </c>
      <c r="AQ181" s="276" t="str">
        <f t="shared" ref="AQ181:AQ195" si="8">CONCATENATE($A181,"-",$Z$113)</f>
        <v>66-</v>
      </c>
      <c r="AR181" s="276" t="str">
        <f t="shared" ref="AR181:AR195" si="9">CONCATENATE($A181,"-",$AF$113)</f>
        <v>66-</v>
      </c>
    </row>
    <row r="182" spans="1:44" ht="30" x14ac:dyDescent="0.2">
      <c r="A182" s="187">
        <v>67</v>
      </c>
      <c r="B182" s="187" t="str">
        <f>IFERROR(IF(INDEX('WPTM - Section F'!B$8:B$89,MATCH('Print View'!$A182,'WPTM - Section F'!$A$8:$A$89,0))&lt;&gt;0,INDEX('WPTM - Section F'!B$8:B$89,MATCH('Print View'!$A182,'WPTM - Section F'!$A$8:$A$89,0)),""),"")</f>
        <v/>
      </c>
      <c r="C182" s="187" t="str">
        <f>IFERROR(IF(INDEX('WPTM - Section F'!C$8:C$89,MATCH('Print View'!$A182,'WPTM - Section F'!$A$8:$A$89,0))&lt;&gt;0,INDEX('WPTM - Section F'!C$8:C$89,MATCH('Print View'!$A182,'WPTM - Section F'!$A$8:$A$89,0)),""),"")</f>
        <v/>
      </c>
      <c r="D182" s="187" t="str">
        <f>IFERROR(IF(INDEX('WPTM - Section F'!D$8:D$89,MATCH('Print View'!$A182,'WPTM - Section F'!$A$8:$A$89,0))&lt;&gt;0,INDEX('WPTM - Section F'!D$8:D$89,MATCH('Print View'!$A182,'WPTM - Section F'!$A$8:$A$89,0)),""),"")</f>
        <v/>
      </c>
      <c r="E182" s="187" t="str">
        <f>IFERROR(IF(INDEX('WPTM - Section F'!E$8:E$89,MATCH('Print View'!$A182,'WPTM - Section F'!$A$8:$A$89,0))&lt;&gt;0,INDEX('WPTM - Section F'!E$8:E$89,MATCH('Print View'!$A182,'WPTM - Section F'!$A$8:$A$89,0)),""),"")</f>
        <v/>
      </c>
      <c r="F182" s="188" t="str">
        <f>IFERROR(IF(INDEX('WPTM - Section F'!W$8:W$89,MATCH('Print View'!$A182,'WPTM - Section F'!$A$8:$A$89,0))&lt;&gt;0,INDEX('WPTM - Section F'!W$8:W$89,MATCH('Print View'!$A182,'WPTM - Section F'!$A$8:$A$89,0)),""),"")</f>
        <v/>
      </c>
      <c r="G182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82" s="476"/>
      <c r="I182" s="477"/>
      <c r="J182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82" s="476"/>
      <c r="L182" s="465"/>
      <c r="M182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82" s="476"/>
      <c r="O182" s="477"/>
      <c r="P182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82" s="476"/>
      <c r="R182" s="465"/>
      <c r="S182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82" s="476"/>
      <c r="U182" s="477"/>
      <c r="V182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82" s="476"/>
      <c r="X182" s="465"/>
      <c r="Y182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82" s="476"/>
      <c r="AA182" s="477"/>
      <c r="AB182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82" s="476"/>
      <c r="AD182" s="465"/>
      <c r="AE182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82" s="476"/>
      <c r="AG182" s="477"/>
      <c r="AH182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82" s="465"/>
      <c r="AJ182" s="208" t="str">
        <f>IFERROR(IF(INDEX('WPTM - Section F'!X$8:X$89,MATCH('Print View'!$A182,'WPTM - Section F'!$A$8:$A$89,0))&lt;&gt;0,INDEX('WPTM - Section F'!X$8:X$89,MATCH('Print View'!$A182,'WPTM - Section F'!$A$8:$A$89,0)),""),"")</f>
        <v/>
      </c>
      <c r="AM182" s="298"/>
      <c r="AN182" s="276" t="str">
        <f t="shared" si="5"/>
        <v>67-a1Yg0000003KglkEAC</v>
      </c>
      <c r="AO182" s="276" t="str">
        <f t="shared" si="6"/>
        <v>67-3</v>
      </c>
      <c r="AP182" s="276" t="str">
        <f t="shared" si="7"/>
        <v>67-</v>
      </c>
      <c r="AQ182" s="276" t="str">
        <f t="shared" si="8"/>
        <v>67-</v>
      </c>
      <c r="AR182" s="276" t="str">
        <f t="shared" si="9"/>
        <v>67-</v>
      </c>
    </row>
    <row r="183" spans="1:44" ht="30" x14ac:dyDescent="0.2">
      <c r="A183" s="182">
        <v>68</v>
      </c>
      <c r="B183" s="182" t="str">
        <f>IFERROR(IF(INDEX('WPTM - Section F'!B$8:B$89,MATCH('Print View'!$A183,'WPTM - Section F'!$A$8:$A$89,0))&lt;&gt;0,INDEX('WPTM - Section F'!B$8:B$89,MATCH('Print View'!$A183,'WPTM - Section F'!$A$8:$A$89,0)),""),"")</f>
        <v/>
      </c>
      <c r="C183" s="182" t="str">
        <f>IFERROR(IF(INDEX('WPTM - Section F'!C$8:C$89,MATCH('Print View'!$A183,'WPTM - Section F'!$A$8:$A$89,0))&lt;&gt;0,INDEX('WPTM - Section F'!C$8:C$89,MATCH('Print View'!$A183,'WPTM - Section F'!$A$8:$A$89,0)),""),"")</f>
        <v/>
      </c>
      <c r="D183" s="182" t="str">
        <f>IFERROR(IF(INDEX('WPTM - Section F'!D$8:D$89,MATCH('Print View'!$A183,'WPTM - Section F'!$A$8:$A$89,0))&lt;&gt;0,INDEX('WPTM - Section F'!D$8:D$89,MATCH('Print View'!$A183,'WPTM - Section F'!$A$8:$A$89,0)),""),"")</f>
        <v/>
      </c>
      <c r="E183" s="182" t="str">
        <f>IFERROR(IF(INDEX('WPTM - Section F'!E$8:E$89,MATCH('Print View'!$A183,'WPTM - Section F'!$A$8:$A$89,0))&lt;&gt;0,INDEX('WPTM - Section F'!E$8:E$89,MATCH('Print View'!$A183,'WPTM - Section F'!$A$8:$A$89,0)),""),"")</f>
        <v/>
      </c>
      <c r="F183" s="183" t="str">
        <f>IFERROR(IF(INDEX('WPTM - Section F'!W$8:W$89,MATCH('Print View'!$A183,'WPTM - Section F'!$A$8:$A$89,0))&lt;&gt;0,INDEX('WPTM - Section F'!W$8:W$89,MATCH('Print View'!$A183,'WPTM - Section F'!$A$8:$A$89,0)),""),"")</f>
        <v/>
      </c>
      <c r="G183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83" s="473"/>
      <c r="I183" s="474"/>
      <c r="J183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83" s="473"/>
      <c r="L183" s="463"/>
      <c r="M183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83" s="473"/>
      <c r="O183" s="474"/>
      <c r="P183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83" s="473"/>
      <c r="R183" s="463"/>
      <c r="S183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83" s="473"/>
      <c r="U183" s="474"/>
      <c r="V183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83" s="473"/>
      <c r="X183" s="463"/>
      <c r="Y183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83" s="473"/>
      <c r="AA183" s="474"/>
      <c r="AB183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83" s="473"/>
      <c r="AD183" s="463"/>
      <c r="AE183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83" s="473"/>
      <c r="AG183" s="474"/>
      <c r="AH183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83" s="463"/>
      <c r="AJ183" s="207" t="str">
        <f>IFERROR(IF(INDEX('WPTM - Section F'!X$8:X$89,MATCH('Print View'!$A183,'WPTM - Section F'!$A$8:$A$89,0))&lt;&gt;0,INDEX('WPTM - Section F'!X$8:X$89,MATCH('Print View'!$A183,'WPTM - Section F'!$A$8:$A$89,0)),""),"")</f>
        <v/>
      </c>
      <c r="AM183" s="298"/>
      <c r="AN183" s="276" t="str">
        <f t="shared" si="5"/>
        <v>68-a1Yg0000003KglkEAC</v>
      </c>
      <c r="AO183" s="276" t="str">
        <f t="shared" si="6"/>
        <v>68-3</v>
      </c>
      <c r="AP183" s="276" t="str">
        <f t="shared" si="7"/>
        <v>68-</v>
      </c>
      <c r="AQ183" s="276" t="str">
        <f t="shared" si="8"/>
        <v>68-</v>
      </c>
      <c r="AR183" s="276" t="str">
        <f t="shared" si="9"/>
        <v>68-</v>
      </c>
    </row>
    <row r="184" spans="1:44" ht="30" x14ac:dyDescent="0.2">
      <c r="A184" s="187">
        <v>69</v>
      </c>
      <c r="B184" s="187" t="str">
        <f>IFERROR(IF(INDEX('WPTM - Section F'!B$8:B$89,MATCH('Print View'!$A184,'WPTM - Section F'!$A$8:$A$89,0))&lt;&gt;0,INDEX('WPTM - Section F'!B$8:B$89,MATCH('Print View'!$A184,'WPTM - Section F'!$A$8:$A$89,0)),""),"")</f>
        <v/>
      </c>
      <c r="C184" s="187" t="str">
        <f>IFERROR(IF(INDEX('WPTM - Section F'!C$8:C$89,MATCH('Print View'!$A184,'WPTM - Section F'!$A$8:$A$89,0))&lt;&gt;0,INDEX('WPTM - Section F'!C$8:C$89,MATCH('Print View'!$A184,'WPTM - Section F'!$A$8:$A$89,0)),""),"")</f>
        <v/>
      </c>
      <c r="D184" s="187" t="str">
        <f>IFERROR(IF(INDEX('WPTM - Section F'!D$8:D$89,MATCH('Print View'!$A184,'WPTM - Section F'!$A$8:$A$89,0))&lt;&gt;0,INDEX('WPTM - Section F'!D$8:D$89,MATCH('Print View'!$A184,'WPTM - Section F'!$A$8:$A$89,0)),""),"")</f>
        <v/>
      </c>
      <c r="E184" s="187" t="str">
        <f>IFERROR(IF(INDEX('WPTM - Section F'!E$8:E$89,MATCH('Print View'!$A184,'WPTM - Section F'!$A$8:$A$89,0))&lt;&gt;0,INDEX('WPTM - Section F'!E$8:E$89,MATCH('Print View'!$A184,'WPTM - Section F'!$A$8:$A$89,0)),""),"")</f>
        <v/>
      </c>
      <c r="F184" s="188" t="str">
        <f>IFERROR(IF(INDEX('WPTM - Section F'!W$8:W$89,MATCH('Print View'!$A184,'WPTM - Section F'!$A$8:$A$89,0))&lt;&gt;0,INDEX('WPTM - Section F'!W$8:W$89,MATCH('Print View'!$A184,'WPTM - Section F'!$A$8:$A$89,0)),""),"")</f>
        <v/>
      </c>
      <c r="G184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84" s="476"/>
      <c r="I184" s="477"/>
      <c r="J184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84" s="476"/>
      <c r="L184" s="465"/>
      <c r="M184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84" s="476"/>
      <c r="O184" s="477"/>
      <c r="P184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84" s="476"/>
      <c r="R184" s="465"/>
      <c r="S184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84" s="476"/>
      <c r="U184" s="477"/>
      <c r="V184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84" s="476"/>
      <c r="X184" s="465"/>
      <c r="Y184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84" s="476"/>
      <c r="AA184" s="477"/>
      <c r="AB184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84" s="476"/>
      <c r="AD184" s="465"/>
      <c r="AE184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84" s="476"/>
      <c r="AG184" s="477"/>
      <c r="AH184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84" s="465"/>
      <c r="AJ184" s="208" t="str">
        <f>IFERROR(IF(INDEX('WPTM - Section F'!X$8:X$89,MATCH('Print View'!$A184,'WPTM - Section F'!$A$8:$A$89,0))&lt;&gt;0,INDEX('WPTM - Section F'!X$8:X$89,MATCH('Print View'!$A184,'WPTM - Section F'!$A$8:$A$89,0)),""),"")</f>
        <v/>
      </c>
      <c r="AM184" s="298"/>
      <c r="AN184" s="276" t="str">
        <f t="shared" si="5"/>
        <v>69-a1Yg0000003KglkEAC</v>
      </c>
      <c r="AO184" s="276" t="str">
        <f t="shared" si="6"/>
        <v>69-3</v>
      </c>
      <c r="AP184" s="276" t="str">
        <f t="shared" si="7"/>
        <v>69-</v>
      </c>
      <c r="AQ184" s="276" t="str">
        <f t="shared" si="8"/>
        <v>69-</v>
      </c>
      <c r="AR184" s="276" t="str">
        <f t="shared" si="9"/>
        <v>69-</v>
      </c>
    </row>
    <row r="185" spans="1:44" ht="30" x14ac:dyDescent="0.2">
      <c r="A185" s="182">
        <v>70</v>
      </c>
      <c r="B185" s="182" t="str">
        <f>IFERROR(IF(INDEX('WPTM - Section F'!B$8:B$89,MATCH('Print View'!$A185,'WPTM - Section F'!$A$8:$A$89,0))&lt;&gt;0,INDEX('WPTM - Section F'!B$8:B$89,MATCH('Print View'!$A185,'WPTM - Section F'!$A$8:$A$89,0)),""),"")</f>
        <v/>
      </c>
      <c r="C185" s="182" t="str">
        <f>IFERROR(IF(INDEX('WPTM - Section F'!C$8:C$89,MATCH('Print View'!$A185,'WPTM - Section F'!$A$8:$A$89,0))&lt;&gt;0,INDEX('WPTM - Section F'!C$8:C$89,MATCH('Print View'!$A185,'WPTM - Section F'!$A$8:$A$89,0)),""),"")</f>
        <v/>
      </c>
      <c r="D185" s="182" t="str">
        <f>IFERROR(IF(INDEX('WPTM - Section F'!D$8:D$89,MATCH('Print View'!$A185,'WPTM - Section F'!$A$8:$A$89,0))&lt;&gt;0,INDEX('WPTM - Section F'!D$8:D$89,MATCH('Print View'!$A185,'WPTM - Section F'!$A$8:$A$89,0)),""),"")</f>
        <v/>
      </c>
      <c r="E185" s="182" t="str">
        <f>IFERROR(IF(INDEX('WPTM - Section F'!E$8:E$89,MATCH('Print View'!$A185,'WPTM - Section F'!$A$8:$A$89,0))&lt;&gt;0,INDEX('WPTM - Section F'!E$8:E$89,MATCH('Print View'!$A185,'WPTM - Section F'!$A$8:$A$89,0)),""),"")</f>
        <v/>
      </c>
      <c r="F185" s="183" t="str">
        <f>IFERROR(IF(INDEX('WPTM - Section F'!W$8:W$89,MATCH('Print View'!$A185,'WPTM - Section F'!$A$8:$A$89,0))&lt;&gt;0,INDEX('WPTM - Section F'!W$8:W$89,MATCH('Print View'!$A185,'WPTM - Section F'!$A$8:$A$89,0)),""),"")</f>
        <v/>
      </c>
      <c r="G185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85" s="473"/>
      <c r="I185" s="474"/>
      <c r="J185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85" s="473"/>
      <c r="L185" s="463"/>
      <c r="M185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85" s="473"/>
      <c r="O185" s="474"/>
      <c r="P185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85" s="473"/>
      <c r="R185" s="463"/>
      <c r="S185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85" s="473"/>
      <c r="U185" s="474"/>
      <c r="V185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85" s="473"/>
      <c r="X185" s="463"/>
      <c r="Y185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85" s="473"/>
      <c r="AA185" s="474"/>
      <c r="AB185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85" s="473"/>
      <c r="AD185" s="463"/>
      <c r="AE185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85" s="473"/>
      <c r="AG185" s="474"/>
      <c r="AH185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85" s="463"/>
      <c r="AJ185" s="207" t="str">
        <f>IFERROR(IF(INDEX('WPTM - Section F'!X$8:X$89,MATCH('Print View'!$A185,'WPTM - Section F'!$A$8:$A$89,0))&lt;&gt;0,INDEX('WPTM - Section F'!X$8:X$89,MATCH('Print View'!$A185,'WPTM - Section F'!$A$8:$A$89,0)),""),"")</f>
        <v/>
      </c>
      <c r="AM185" s="298"/>
      <c r="AN185" s="276" t="str">
        <f t="shared" si="5"/>
        <v>70-a1Yg0000003KglkEAC</v>
      </c>
      <c r="AO185" s="276" t="str">
        <f t="shared" si="6"/>
        <v>70-3</v>
      </c>
      <c r="AP185" s="276" t="str">
        <f t="shared" si="7"/>
        <v>70-</v>
      </c>
      <c r="AQ185" s="276" t="str">
        <f t="shared" si="8"/>
        <v>70-</v>
      </c>
      <c r="AR185" s="276" t="str">
        <f t="shared" si="9"/>
        <v>70-</v>
      </c>
    </row>
    <row r="186" spans="1:44" ht="30" x14ac:dyDescent="0.2">
      <c r="A186" s="187">
        <v>71</v>
      </c>
      <c r="B186" s="187" t="str">
        <f>IFERROR(IF(INDEX('WPTM - Section F'!B$8:B$89,MATCH('Print View'!$A186,'WPTM - Section F'!$A$8:$A$89,0))&lt;&gt;0,INDEX('WPTM - Section F'!B$8:B$89,MATCH('Print View'!$A186,'WPTM - Section F'!$A$8:$A$89,0)),""),"")</f>
        <v/>
      </c>
      <c r="C186" s="187" t="str">
        <f>IFERROR(IF(INDEX('WPTM - Section F'!C$8:C$89,MATCH('Print View'!$A186,'WPTM - Section F'!$A$8:$A$89,0))&lt;&gt;0,INDEX('WPTM - Section F'!C$8:C$89,MATCH('Print View'!$A186,'WPTM - Section F'!$A$8:$A$89,0)),""),"")</f>
        <v/>
      </c>
      <c r="D186" s="187" t="str">
        <f>IFERROR(IF(INDEX('WPTM - Section F'!D$8:D$89,MATCH('Print View'!$A186,'WPTM - Section F'!$A$8:$A$89,0))&lt;&gt;0,INDEX('WPTM - Section F'!D$8:D$89,MATCH('Print View'!$A186,'WPTM - Section F'!$A$8:$A$89,0)),""),"")</f>
        <v/>
      </c>
      <c r="E186" s="187" t="str">
        <f>IFERROR(IF(INDEX('WPTM - Section F'!E$8:E$89,MATCH('Print View'!$A186,'WPTM - Section F'!$A$8:$A$89,0))&lt;&gt;0,INDEX('WPTM - Section F'!E$8:E$89,MATCH('Print View'!$A186,'WPTM - Section F'!$A$8:$A$89,0)),""),"")</f>
        <v/>
      </c>
      <c r="F186" s="188" t="str">
        <f>IFERROR(IF(INDEX('WPTM - Section F'!W$8:W$89,MATCH('Print View'!$A186,'WPTM - Section F'!$A$8:$A$89,0))&lt;&gt;0,INDEX('WPTM - Section F'!W$8:W$89,MATCH('Print View'!$A186,'WPTM - Section F'!$A$8:$A$89,0)),""),"")</f>
        <v/>
      </c>
      <c r="G186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86" s="476"/>
      <c r="I186" s="477"/>
      <c r="J186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86" s="476"/>
      <c r="L186" s="465"/>
      <c r="M186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86" s="476"/>
      <c r="O186" s="477"/>
      <c r="P186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86" s="476"/>
      <c r="R186" s="465"/>
      <c r="S186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86" s="476"/>
      <c r="U186" s="477"/>
      <c r="V186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86" s="476"/>
      <c r="X186" s="465"/>
      <c r="Y186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86" s="476"/>
      <c r="AA186" s="477"/>
      <c r="AB186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86" s="476"/>
      <c r="AD186" s="465"/>
      <c r="AE186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86" s="476"/>
      <c r="AG186" s="477"/>
      <c r="AH186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86" s="465"/>
      <c r="AJ186" s="208" t="str">
        <f>IFERROR(IF(INDEX('WPTM - Section F'!X$8:X$89,MATCH('Print View'!$A186,'WPTM - Section F'!$A$8:$A$89,0))&lt;&gt;0,INDEX('WPTM - Section F'!X$8:X$89,MATCH('Print View'!$A186,'WPTM - Section F'!$A$8:$A$89,0)),""),"")</f>
        <v/>
      </c>
      <c r="AM186" s="298"/>
      <c r="AN186" s="276" t="str">
        <f t="shared" si="5"/>
        <v>71-a1Yg0000003KglkEAC</v>
      </c>
      <c r="AO186" s="276" t="str">
        <f t="shared" si="6"/>
        <v>71-3</v>
      </c>
      <c r="AP186" s="276" t="str">
        <f t="shared" si="7"/>
        <v>71-</v>
      </c>
      <c r="AQ186" s="276" t="str">
        <f t="shared" si="8"/>
        <v>71-</v>
      </c>
      <c r="AR186" s="276" t="str">
        <f t="shared" si="9"/>
        <v>71-</v>
      </c>
    </row>
    <row r="187" spans="1:44" ht="30" x14ac:dyDescent="0.2">
      <c r="A187" s="182">
        <v>72</v>
      </c>
      <c r="B187" s="182" t="str">
        <f>IFERROR(IF(INDEX('WPTM - Section F'!B$8:B$89,MATCH('Print View'!$A187,'WPTM - Section F'!$A$8:$A$89,0))&lt;&gt;0,INDEX('WPTM - Section F'!B$8:B$89,MATCH('Print View'!$A187,'WPTM - Section F'!$A$8:$A$89,0)),""),"")</f>
        <v/>
      </c>
      <c r="C187" s="182" t="str">
        <f>IFERROR(IF(INDEX('WPTM - Section F'!C$8:C$89,MATCH('Print View'!$A187,'WPTM - Section F'!$A$8:$A$89,0))&lt;&gt;0,INDEX('WPTM - Section F'!C$8:C$89,MATCH('Print View'!$A187,'WPTM - Section F'!$A$8:$A$89,0)),""),"")</f>
        <v/>
      </c>
      <c r="D187" s="182" t="str">
        <f>IFERROR(IF(INDEX('WPTM - Section F'!D$8:D$89,MATCH('Print View'!$A187,'WPTM - Section F'!$A$8:$A$89,0))&lt;&gt;0,INDEX('WPTM - Section F'!D$8:D$89,MATCH('Print View'!$A187,'WPTM - Section F'!$A$8:$A$89,0)),""),"")</f>
        <v/>
      </c>
      <c r="E187" s="182" t="str">
        <f>IFERROR(IF(INDEX('WPTM - Section F'!E$8:E$89,MATCH('Print View'!$A187,'WPTM - Section F'!$A$8:$A$89,0))&lt;&gt;0,INDEX('WPTM - Section F'!E$8:E$89,MATCH('Print View'!$A187,'WPTM - Section F'!$A$8:$A$89,0)),""),"")</f>
        <v/>
      </c>
      <c r="F187" s="183" t="str">
        <f>IFERROR(IF(INDEX('WPTM - Section F'!W$8:W$89,MATCH('Print View'!$A187,'WPTM - Section F'!$A$8:$A$89,0))&lt;&gt;0,INDEX('WPTM - Section F'!W$8:W$89,MATCH('Print View'!$A187,'WPTM - Section F'!$A$8:$A$89,0)),""),"")</f>
        <v/>
      </c>
      <c r="G187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87" s="473"/>
      <c r="I187" s="474"/>
      <c r="J187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87" s="473"/>
      <c r="L187" s="463"/>
      <c r="M187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87" s="473"/>
      <c r="O187" s="474"/>
      <c r="P187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87" s="473"/>
      <c r="R187" s="463"/>
      <c r="S187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87" s="473"/>
      <c r="U187" s="474"/>
      <c r="V187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87" s="473"/>
      <c r="X187" s="463"/>
      <c r="Y187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87" s="473"/>
      <c r="AA187" s="474"/>
      <c r="AB187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87" s="473"/>
      <c r="AD187" s="463"/>
      <c r="AE187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87" s="473"/>
      <c r="AG187" s="474"/>
      <c r="AH187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87" s="463"/>
      <c r="AJ187" s="207" t="str">
        <f>IFERROR(IF(INDEX('WPTM - Section F'!X$8:X$89,MATCH('Print View'!$A187,'WPTM - Section F'!$A$8:$A$89,0))&lt;&gt;0,INDEX('WPTM - Section F'!X$8:X$89,MATCH('Print View'!$A187,'WPTM - Section F'!$A$8:$A$89,0)),""),"")</f>
        <v/>
      </c>
      <c r="AM187" s="298"/>
      <c r="AN187" s="276" t="str">
        <f t="shared" si="5"/>
        <v>72-a1Yg0000003KglkEAC</v>
      </c>
      <c r="AO187" s="276" t="str">
        <f t="shared" si="6"/>
        <v>72-3</v>
      </c>
      <c r="AP187" s="276" t="str">
        <f t="shared" si="7"/>
        <v>72-</v>
      </c>
      <c r="AQ187" s="276" t="str">
        <f t="shared" si="8"/>
        <v>72-</v>
      </c>
      <c r="AR187" s="276" t="str">
        <f t="shared" si="9"/>
        <v>72-</v>
      </c>
    </row>
    <row r="188" spans="1:44" ht="30" x14ac:dyDescent="0.2">
      <c r="A188" s="187">
        <v>73</v>
      </c>
      <c r="B188" s="187" t="str">
        <f>IFERROR(IF(INDEX('WPTM - Section F'!B$8:B$89,MATCH('Print View'!$A188,'WPTM - Section F'!$A$8:$A$89,0))&lt;&gt;0,INDEX('WPTM - Section F'!B$8:B$89,MATCH('Print View'!$A188,'WPTM - Section F'!$A$8:$A$89,0)),""),"")</f>
        <v/>
      </c>
      <c r="C188" s="187" t="str">
        <f>IFERROR(IF(INDEX('WPTM - Section F'!C$8:C$89,MATCH('Print View'!$A188,'WPTM - Section F'!$A$8:$A$89,0))&lt;&gt;0,INDEX('WPTM - Section F'!C$8:C$89,MATCH('Print View'!$A188,'WPTM - Section F'!$A$8:$A$89,0)),""),"")</f>
        <v/>
      </c>
      <c r="D188" s="187" t="str">
        <f>IFERROR(IF(INDEX('WPTM - Section F'!D$8:D$89,MATCH('Print View'!$A188,'WPTM - Section F'!$A$8:$A$89,0))&lt;&gt;0,INDEX('WPTM - Section F'!D$8:D$89,MATCH('Print View'!$A188,'WPTM - Section F'!$A$8:$A$89,0)),""),"")</f>
        <v/>
      </c>
      <c r="E188" s="187" t="str">
        <f>IFERROR(IF(INDEX('WPTM - Section F'!E$8:E$89,MATCH('Print View'!$A188,'WPTM - Section F'!$A$8:$A$89,0))&lt;&gt;0,INDEX('WPTM - Section F'!E$8:E$89,MATCH('Print View'!$A188,'WPTM - Section F'!$A$8:$A$89,0)),""),"")</f>
        <v/>
      </c>
      <c r="F188" s="188" t="str">
        <f>IFERROR(IF(INDEX('WPTM - Section F'!W$8:W$89,MATCH('Print View'!$A188,'WPTM - Section F'!$A$8:$A$89,0))&lt;&gt;0,INDEX('WPTM - Section F'!W$8:W$89,MATCH('Print View'!$A188,'WPTM - Section F'!$A$8:$A$89,0)),""),"")</f>
        <v/>
      </c>
      <c r="G188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88" s="476"/>
      <c r="I188" s="477"/>
      <c r="J188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88" s="476"/>
      <c r="L188" s="465"/>
      <c r="M188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88" s="476"/>
      <c r="O188" s="477"/>
      <c r="P188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88" s="476"/>
      <c r="R188" s="465"/>
      <c r="S188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88" s="476"/>
      <c r="U188" s="477"/>
      <c r="V188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88" s="476"/>
      <c r="X188" s="465"/>
      <c r="Y188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88" s="476"/>
      <c r="AA188" s="477"/>
      <c r="AB188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88" s="476"/>
      <c r="AD188" s="465"/>
      <c r="AE188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88" s="476"/>
      <c r="AG188" s="477"/>
      <c r="AH188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88" s="465"/>
      <c r="AJ188" s="208" t="str">
        <f>IFERROR(IF(INDEX('WPTM - Section F'!X$8:X$89,MATCH('Print View'!$A188,'WPTM - Section F'!$A$8:$A$89,0))&lt;&gt;0,INDEX('WPTM - Section F'!X$8:X$89,MATCH('Print View'!$A188,'WPTM - Section F'!$A$8:$A$89,0)),""),"")</f>
        <v/>
      </c>
      <c r="AM188" s="298"/>
      <c r="AN188" s="276" t="str">
        <f t="shared" si="5"/>
        <v>73-a1Yg0000003KglkEAC</v>
      </c>
      <c r="AO188" s="276" t="str">
        <f t="shared" si="6"/>
        <v>73-3</v>
      </c>
      <c r="AP188" s="276" t="str">
        <f t="shared" si="7"/>
        <v>73-</v>
      </c>
      <c r="AQ188" s="276" t="str">
        <f t="shared" si="8"/>
        <v>73-</v>
      </c>
      <c r="AR188" s="276" t="str">
        <f t="shared" si="9"/>
        <v>73-</v>
      </c>
    </row>
    <row r="189" spans="1:44" ht="30" x14ac:dyDescent="0.2">
      <c r="A189" s="182">
        <v>74</v>
      </c>
      <c r="B189" s="182" t="str">
        <f>IFERROR(IF(INDEX('WPTM - Section F'!B$8:B$89,MATCH('Print View'!$A189,'WPTM - Section F'!$A$8:$A$89,0))&lt;&gt;0,INDEX('WPTM - Section F'!B$8:B$89,MATCH('Print View'!$A189,'WPTM - Section F'!$A$8:$A$89,0)),""),"")</f>
        <v/>
      </c>
      <c r="C189" s="182" t="str">
        <f>IFERROR(IF(INDEX('WPTM - Section F'!C$8:C$89,MATCH('Print View'!$A189,'WPTM - Section F'!$A$8:$A$89,0))&lt;&gt;0,INDEX('WPTM - Section F'!C$8:C$89,MATCH('Print View'!$A189,'WPTM - Section F'!$A$8:$A$89,0)),""),"")</f>
        <v/>
      </c>
      <c r="D189" s="182" t="str">
        <f>IFERROR(IF(INDEX('WPTM - Section F'!D$8:D$89,MATCH('Print View'!$A189,'WPTM - Section F'!$A$8:$A$89,0))&lt;&gt;0,INDEX('WPTM - Section F'!D$8:D$89,MATCH('Print View'!$A189,'WPTM - Section F'!$A$8:$A$89,0)),""),"")</f>
        <v/>
      </c>
      <c r="E189" s="182" t="str">
        <f>IFERROR(IF(INDEX('WPTM - Section F'!E$8:E$89,MATCH('Print View'!$A189,'WPTM - Section F'!$A$8:$A$89,0))&lt;&gt;0,INDEX('WPTM - Section F'!E$8:E$89,MATCH('Print View'!$A189,'WPTM - Section F'!$A$8:$A$89,0)),""),"")</f>
        <v/>
      </c>
      <c r="F189" s="183" t="str">
        <f>IFERROR(IF(INDEX('WPTM - Section F'!W$8:W$89,MATCH('Print View'!$A189,'WPTM - Section F'!$A$8:$A$89,0))&lt;&gt;0,INDEX('WPTM - Section F'!W$8:W$89,MATCH('Print View'!$A189,'WPTM - Section F'!$A$8:$A$89,0)),""),"")</f>
        <v/>
      </c>
      <c r="G189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89" s="473"/>
      <c r="I189" s="474"/>
      <c r="J189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89" s="473"/>
      <c r="L189" s="463"/>
      <c r="M189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89" s="473"/>
      <c r="O189" s="474"/>
      <c r="P189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89" s="473"/>
      <c r="R189" s="463"/>
      <c r="S189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89" s="473"/>
      <c r="U189" s="474"/>
      <c r="V189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89" s="473"/>
      <c r="X189" s="463"/>
      <c r="Y189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89" s="473"/>
      <c r="AA189" s="474"/>
      <c r="AB189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89" s="473"/>
      <c r="AD189" s="463"/>
      <c r="AE189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89" s="473"/>
      <c r="AG189" s="474"/>
      <c r="AH189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89" s="463"/>
      <c r="AJ189" s="207" t="str">
        <f>IFERROR(IF(INDEX('WPTM - Section F'!X$8:X$89,MATCH('Print View'!$A189,'WPTM - Section F'!$A$8:$A$89,0))&lt;&gt;0,INDEX('WPTM - Section F'!X$8:X$89,MATCH('Print View'!$A189,'WPTM - Section F'!$A$8:$A$89,0)),""),"")</f>
        <v/>
      </c>
      <c r="AM189" s="298"/>
      <c r="AN189" s="276" t="str">
        <f t="shared" si="5"/>
        <v>74-a1Yg0000003KglkEAC</v>
      </c>
      <c r="AO189" s="276" t="str">
        <f t="shared" si="6"/>
        <v>74-3</v>
      </c>
      <c r="AP189" s="276" t="str">
        <f t="shared" si="7"/>
        <v>74-</v>
      </c>
      <c r="AQ189" s="276" t="str">
        <f t="shared" si="8"/>
        <v>74-</v>
      </c>
      <c r="AR189" s="276" t="str">
        <f t="shared" si="9"/>
        <v>74-</v>
      </c>
    </row>
    <row r="190" spans="1:44" ht="30" x14ac:dyDescent="0.2">
      <c r="A190" s="187">
        <v>75</v>
      </c>
      <c r="B190" s="187" t="str">
        <f>IFERROR(IF(INDEX('WPTM - Section F'!B$8:B$89,MATCH('Print View'!$A190,'WPTM - Section F'!$A$8:$A$89,0))&lt;&gt;0,INDEX('WPTM - Section F'!B$8:B$89,MATCH('Print View'!$A190,'WPTM - Section F'!$A$8:$A$89,0)),""),"")</f>
        <v/>
      </c>
      <c r="C190" s="187" t="str">
        <f>IFERROR(IF(INDEX('WPTM - Section F'!C$8:C$89,MATCH('Print View'!$A190,'WPTM - Section F'!$A$8:$A$89,0))&lt;&gt;0,INDEX('WPTM - Section F'!C$8:C$89,MATCH('Print View'!$A190,'WPTM - Section F'!$A$8:$A$89,0)),""),"")</f>
        <v/>
      </c>
      <c r="D190" s="187" t="str">
        <f>IFERROR(IF(INDEX('WPTM - Section F'!D$8:D$89,MATCH('Print View'!$A190,'WPTM - Section F'!$A$8:$A$89,0))&lt;&gt;0,INDEX('WPTM - Section F'!D$8:D$89,MATCH('Print View'!$A190,'WPTM - Section F'!$A$8:$A$89,0)),""),"")</f>
        <v/>
      </c>
      <c r="E190" s="187" t="str">
        <f>IFERROR(IF(INDEX('WPTM - Section F'!E$8:E$89,MATCH('Print View'!$A190,'WPTM - Section F'!$A$8:$A$89,0))&lt;&gt;0,INDEX('WPTM - Section F'!E$8:E$89,MATCH('Print View'!$A190,'WPTM - Section F'!$A$8:$A$89,0)),""),"")</f>
        <v/>
      </c>
      <c r="F190" s="188" t="str">
        <f>IFERROR(IF(INDEX('WPTM - Section F'!W$8:W$89,MATCH('Print View'!$A190,'WPTM - Section F'!$A$8:$A$89,0))&lt;&gt;0,INDEX('WPTM - Section F'!W$8:W$89,MATCH('Print View'!$A190,'WPTM - Section F'!$A$8:$A$89,0)),""),"")</f>
        <v/>
      </c>
      <c r="G190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90" s="476"/>
      <c r="I190" s="477"/>
      <c r="J190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90" s="476"/>
      <c r="L190" s="465"/>
      <c r="M190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90" s="476"/>
      <c r="O190" s="477"/>
      <c r="P190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90" s="476"/>
      <c r="R190" s="465"/>
      <c r="S190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90" s="476"/>
      <c r="U190" s="477"/>
      <c r="V190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90" s="476"/>
      <c r="X190" s="465"/>
      <c r="Y190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90" s="476"/>
      <c r="AA190" s="477"/>
      <c r="AB190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90" s="476"/>
      <c r="AD190" s="465"/>
      <c r="AE190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90" s="476"/>
      <c r="AG190" s="477"/>
      <c r="AH190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90" s="465"/>
      <c r="AJ190" s="208" t="str">
        <f>IFERROR(IF(INDEX('WPTM - Section F'!X$8:X$89,MATCH('Print View'!$A190,'WPTM - Section F'!$A$8:$A$89,0))&lt;&gt;0,INDEX('WPTM - Section F'!X$8:X$89,MATCH('Print View'!$A190,'WPTM - Section F'!$A$8:$A$89,0)),""),"")</f>
        <v/>
      </c>
      <c r="AM190" s="298"/>
      <c r="AN190" s="276" t="str">
        <f t="shared" si="5"/>
        <v>75-a1Yg0000003KglkEAC</v>
      </c>
      <c r="AO190" s="276" t="str">
        <f t="shared" si="6"/>
        <v>75-3</v>
      </c>
      <c r="AP190" s="276" t="str">
        <f t="shared" si="7"/>
        <v>75-</v>
      </c>
      <c r="AQ190" s="276" t="str">
        <f t="shared" si="8"/>
        <v>75-</v>
      </c>
      <c r="AR190" s="276" t="str">
        <f t="shared" si="9"/>
        <v>75-</v>
      </c>
    </row>
    <row r="191" spans="1:44" ht="30" x14ac:dyDescent="0.2">
      <c r="A191" s="182">
        <v>76</v>
      </c>
      <c r="B191" s="182" t="str">
        <f>IFERROR(IF(INDEX('WPTM - Section F'!B$8:B$89,MATCH('Print View'!$A191,'WPTM - Section F'!$A$8:$A$89,0))&lt;&gt;0,INDEX('WPTM - Section F'!B$8:B$89,MATCH('Print View'!$A191,'WPTM - Section F'!$A$8:$A$89,0)),""),"")</f>
        <v/>
      </c>
      <c r="C191" s="182" t="str">
        <f>IFERROR(IF(INDEX('WPTM - Section F'!C$8:C$89,MATCH('Print View'!$A191,'WPTM - Section F'!$A$8:$A$89,0))&lt;&gt;0,INDEX('WPTM - Section F'!C$8:C$89,MATCH('Print View'!$A191,'WPTM - Section F'!$A$8:$A$89,0)),""),"")</f>
        <v/>
      </c>
      <c r="D191" s="182" t="str">
        <f>IFERROR(IF(INDEX('WPTM - Section F'!D$8:D$89,MATCH('Print View'!$A191,'WPTM - Section F'!$A$8:$A$89,0))&lt;&gt;0,INDEX('WPTM - Section F'!D$8:D$89,MATCH('Print View'!$A191,'WPTM - Section F'!$A$8:$A$89,0)),""),"")</f>
        <v/>
      </c>
      <c r="E191" s="182" t="str">
        <f>IFERROR(IF(INDEX('WPTM - Section F'!E$8:E$89,MATCH('Print View'!$A191,'WPTM - Section F'!$A$8:$A$89,0))&lt;&gt;0,INDEX('WPTM - Section F'!E$8:E$89,MATCH('Print View'!$A191,'WPTM - Section F'!$A$8:$A$89,0)),""),"")</f>
        <v/>
      </c>
      <c r="F191" s="183" t="str">
        <f>IFERROR(IF(INDEX('WPTM - Section F'!W$8:W$89,MATCH('Print View'!$A191,'WPTM - Section F'!$A$8:$A$89,0))&lt;&gt;0,INDEX('WPTM - Section F'!W$8:W$89,MATCH('Print View'!$A191,'WPTM - Section F'!$A$8:$A$89,0)),""),"")</f>
        <v/>
      </c>
      <c r="G191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91" s="473"/>
      <c r="I191" s="474"/>
      <c r="J191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91" s="473"/>
      <c r="L191" s="463"/>
      <c r="M191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91" s="473"/>
      <c r="O191" s="474"/>
      <c r="P191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91" s="473"/>
      <c r="R191" s="463"/>
      <c r="S191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91" s="473"/>
      <c r="U191" s="474"/>
      <c r="V191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91" s="473"/>
      <c r="X191" s="463"/>
      <c r="Y191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91" s="473"/>
      <c r="AA191" s="474"/>
      <c r="AB191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91" s="473"/>
      <c r="AD191" s="463"/>
      <c r="AE191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91" s="473"/>
      <c r="AG191" s="474"/>
      <c r="AH191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91" s="463"/>
      <c r="AJ191" s="207" t="str">
        <f>IFERROR(IF(INDEX('WPTM - Section F'!X$8:X$89,MATCH('Print View'!$A191,'WPTM - Section F'!$A$8:$A$89,0))&lt;&gt;0,INDEX('WPTM - Section F'!X$8:X$89,MATCH('Print View'!$A191,'WPTM - Section F'!$A$8:$A$89,0)),""),"")</f>
        <v/>
      </c>
      <c r="AM191" s="298"/>
      <c r="AN191" s="276" t="str">
        <f t="shared" si="5"/>
        <v>76-a1Yg0000003KglkEAC</v>
      </c>
      <c r="AO191" s="276" t="str">
        <f t="shared" si="6"/>
        <v>76-3</v>
      </c>
      <c r="AP191" s="276" t="str">
        <f t="shared" si="7"/>
        <v>76-</v>
      </c>
      <c r="AQ191" s="276" t="str">
        <f t="shared" si="8"/>
        <v>76-</v>
      </c>
      <c r="AR191" s="276" t="str">
        <f t="shared" si="9"/>
        <v>76-</v>
      </c>
    </row>
    <row r="192" spans="1:44" ht="30" x14ac:dyDescent="0.2">
      <c r="A192" s="187">
        <v>77</v>
      </c>
      <c r="B192" s="187" t="str">
        <f>IFERROR(IF(INDEX('WPTM - Section F'!B$8:B$89,MATCH('Print View'!$A192,'WPTM - Section F'!$A$8:$A$89,0))&lt;&gt;0,INDEX('WPTM - Section F'!B$8:B$89,MATCH('Print View'!$A192,'WPTM - Section F'!$A$8:$A$89,0)),""),"")</f>
        <v/>
      </c>
      <c r="C192" s="187" t="str">
        <f>IFERROR(IF(INDEX('WPTM - Section F'!C$8:C$89,MATCH('Print View'!$A192,'WPTM - Section F'!$A$8:$A$89,0))&lt;&gt;0,INDEX('WPTM - Section F'!C$8:C$89,MATCH('Print View'!$A192,'WPTM - Section F'!$A$8:$A$89,0)),""),"")</f>
        <v/>
      </c>
      <c r="D192" s="187" t="str">
        <f>IFERROR(IF(INDEX('WPTM - Section F'!D$8:D$89,MATCH('Print View'!$A192,'WPTM - Section F'!$A$8:$A$89,0))&lt;&gt;0,INDEX('WPTM - Section F'!D$8:D$89,MATCH('Print View'!$A192,'WPTM - Section F'!$A$8:$A$89,0)),""),"")</f>
        <v/>
      </c>
      <c r="E192" s="187" t="str">
        <f>IFERROR(IF(INDEX('WPTM - Section F'!E$8:E$89,MATCH('Print View'!$A192,'WPTM - Section F'!$A$8:$A$89,0))&lt;&gt;0,INDEX('WPTM - Section F'!E$8:E$89,MATCH('Print View'!$A192,'WPTM - Section F'!$A$8:$A$89,0)),""),"")</f>
        <v/>
      </c>
      <c r="F192" s="188" t="str">
        <f>IFERROR(IF(INDEX('WPTM - Section F'!W$8:W$89,MATCH('Print View'!$A192,'WPTM - Section F'!$A$8:$A$89,0))&lt;&gt;0,INDEX('WPTM - Section F'!W$8:W$89,MATCH('Print View'!$A192,'WPTM - Section F'!$A$8:$A$89,0)),""),"")</f>
        <v/>
      </c>
      <c r="G192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92" s="476"/>
      <c r="I192" s="477"/>
      <c r="J192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92" s="476"/>
      <c r="L192" s="465"/>
      <c r="M192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92" s="476"/>
      <c r="O192" s="477"/>
      <c r="P192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92" s="476"/>
      <c r="R192" s="465"/>
      <c r="S192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92" s="476"/>
      <c r="U192" s="477"/>
      <c r="V192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92" s="476"/>
      <c r="X192" s="465"/>
      <c r="Y192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92" s="476"/>
      <c r="AA192" s="477"/>
      <c r="AB192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92" s="476"/>
      <c r="AD192" s="465"/>
      <c r="AE192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92" s="476"/>
      <c r="AG192" s="477"/>
      <c r="AH192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92" s="465"/>
      <c r="AJ192" s="208" t="str">
        <f>IFERROR(IF(INDEX('WPTM - Section F'!X$8:X$89,MATCH('Print View'!$A192,'WPTM - Section F'!$A$8:$A$89,0))&lt;&gt;0,INDEX('WPTM - Section F'!X$8:X$89,MATCH('Print View'!$A192,'WPTM - Section F'!$A$8:$A$89,0)),""),"")</f>
        <v/>
      </c>
      <c r="AM192" s="298"/>
      <c r="AN192" s="276" t="str">
        <f t="shared" si="5"/>
        <v>77-a1Yg0000003KglkEAC</v>
      </c>
      <c r="AO192" s="276" t="str">
        <f t="shared" si="6"/>
        <v>77-3</v>
      </c>
      <c r="AP192" s="276" t="str">
        <f t="shared" si="7"/>
        <v>77-</v>
      </c>
      <c r="AQ192" s="276" t="str">
        <f t="shared" si="8"/>
        <v>77-</v>
      </c>
      <c r="AR192" s="276" t="str">
        <f t="shared" si="9"/>
        <v>77-</v>
      </c>
    </row>
    <row r="193" spans="1:44" ht="30" x14ac:dyDescent="0.2">
      <c r="A193" s="182">
        <v>78</v>
      </c>
      <c r="B193" s="182" t="str">
        <f>IFERROR(IF(INDEX('WPTM - Section F'!B$8:B$89,MATCH('Print View'!$A193,'WPTM - Section F'!$A$8:$A$89,0))&lt;&gt;0,INDEX('WPTM - Section F'!B$8:B$89,MATCH('Print View'!$A193,'WPTM - Section F'!$A$8:$A$89,0)),""),"")</f>
        <v/>
      </c>
      <c r="C193" s="182" t="str">
        <f>IFERROR(IF(INDEX('WPTM - Section F'!C$8:C$89,MATCH('Print View'!$A193,'WPTM - Section F'!$A$8:$A$89,0))&lt;&gt;0,INDEX('WPTM - Section F'!C$8:C$89,MATCH('Print View'!$A193,'WPTM - Section F'!$A$8:$A$89,0)),""),"")</f>
        <v/>
      </c>
      <c r="D193" s="182" t="str">
        <f>IFERROR(IF(INDEX('WPTM - Section F'!D$8:D$89,MATCH('Print View'!$A193,'WPTM - Section F'!$A$8:$A$89,0))&lt;&gt;0,INDEX('WPTM - Section F'!D$8:D$89,MATCH('Print View'!$A193,'WPTM - Section F'!$A$8:$A$89,0)),""),"")</f>
        <v/>
      </c>
      <c r="E193" s="182" t="str">
        <f>IFERROR(IF(INDEX('WPTM - Section F'!E$8:E$89,MATCH('Print View'!$A193,'WPTM - Section F'!$A$8:$A$89,0))&lt;&gt;0,INDEX('WPTM - Section F'!E$8:E$89,MATCH('Print View'!$A193,'WPTM - Section F'!$A$8:$A$89,0)),""),"")</f>
        <v/>
      </c>
      <c r="F193" s="183" t="str">
        <f>IFERROR(IF(INDEX('WPTM - Section F'!W$8:W$89,MATCH('Print View'!$A193,'WPTM - Section F'!$A$8:$A$89,0))&lt;&gt;0,INDEX('WPTM - Section F'!W$8:W$89,MATCH('Print View'!$A193,'WPTM - Section F'!$A$8:$A$89,0)),""),"")</f>
        <v/>
      </c>
      <c r="G193" s="472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93" s="473"/>
      <c r="I193" s="474"/>
      <c r="J193" s="462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93" s="473"/>
      <c r="L193" s="463"/>
      <c r="M193" s="472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93" s="473"/>
      <c r="O193" s="474"/>
      <c r="P193" s="462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93" s="473"/>
      <c r="R193" s="463"/>
      <c r="S193" s="472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93" s="473"/>
      <c r="U193" s="474"/>
      <c r="V193" s="462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93" s="473"/>
      <c r="X193" s="463"/>
      <c r="Y193" s="472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93" s="473"/>
      <c r="AA193" s="474"/>
      <c r="AB193" s="462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93" s="473"/>
      <c r="AD193" s="463"/>
      <c r="AE193" s="472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93" s="473"/>
      <c r="AG193" s="474"/>
      <c r="AH193" s="462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93" s="463"/>
      <c r="AJ193" s="207" t="str">
        <f>IFERROR(IF(INDEX('WPTM - Section F'!X$8:X$89,MATCH('Print View'!$A193,'WPTM - Section F'!$A$8:$A$89,0))&lt;&gt;0,INDEX('WPTM - Section F'!X$8:X$89,MATCH('Print View'!$A193,'WPTM - Section F'!$A$8:$A$89,0)),""),"")</f>
        <v/>
      </c>
      <c r="AM193" s="298"/>
      <c r="AN193" s="276" t="str">
        <f t="shared" si="5"/>
        <v>78-a1Yg0000003KglkEAC</v>
      </c>
      <c r="AO193" s="276" t="str">
        <f t="shared" si="6"/>
        <v>78-3</v>
      </c>
      <c r="AP193" s="276" t="str">
        <f t="shared" si="7"/>
        <v>78-</v>
      </c>
      <c r="AQ193" s="276" t="str">
        <f t="shared" si="8"/>
        <v>78-</v>
      </c>
      <c r="AR193" s="276" t="str">
        <f t="shared" si="9"/>
        <v>78-</v>
      </c>
    </row>
    <row r="194" spans="1:44" ht="30" x14ac:dyDescent="0.2">
      <c r="A194" s="187">
        <v>79</v>
      </c>
      <c r="B194" s="187" t="str">
        <f>IFERROR(IF(INDEX('WPTM - Section F'!B$8:B$89,MATCH('Print View'!$A194,'WPTM - Section F'!$A$8:$A$89,0))&lt;&gt;0,INDEX('WPTM - Section F'!B$8:B$89,MATCH('Print View'!$A194,'WPTM - Section F'!$A$8:$A$89,0)),""),"")</f>
        <v/>
      </c>
      <c r="C194" s="187" t="str">
        <f>IFERROR(IF(INDEX('WPTM - Section F'!C$8:C$89,MATCH('Print View'!$A194,'WPTM - Section F'!$A$8:$A$89,0))&lt;&gt;0,INDEX('WPTM - Section F'!C$8:C$89,MATCH('Print View'!$A194,'WPTM - Section F'!$A$8:$A$89,0)),""),"")</f>
        <v/>
      </c>
      <c r="D194" s="187" t="str">
        <f>IFERROR(IF(INDEX('WPTM - Section F'!D$8:D$89,MATCH('Print View'!$A194,'WPTM - Section F'!$A$8:$A$89,0))&lt;&gt;0,INDEX('WPTM - Section F'!D$8:D$89,MATCH('Print View'!$A194,'WPTM - Section F'!$A$8:$A$89,0)),""),"")</f>
        <v/>
      </c>
      <c r="E194" s="187" t="str">
        <f>IFERROR(IF(INDEX('WPTM - Section F'!E$8:E$89,MATCH('Print View'!$A194,'WPTM - Section F'!$A$8:$A$89,0))&lt;&gt;0,INDEX('WPTM - Section F'!E$8:E$89,MATCH('Print View'!$A194,'WPTM - Section F'!$A$8:$A$89,0)),""),"")</f>
        <v/>
      </c>
      <c r="F194" s="188" t="str">
        <f>IFERROR(IF(INDEX('WPTM - Section F'!W$8:W$89,MATCH('Print View'!$A194,'WPTM - Section F'!$A$8:$A$89,0))&lt;&gt;0,INDEX('WPTM - Section F'!W$8:W$89,MATCH('Print View'!$A194,'WPTM - Section F'!$A$8:$A$89,0)),""),"")</f>
        <v/>
      </c>
      <c r="G194" s="475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94" s="476"/>
      <c r="I194" s="477"/>
      <c r="J194" s="464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94" s="476"/>
      <c r="L194" s="465"/>
      <c r="M194" s="475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94" s="476"/>
      <c r="O194" s="477"/>
      <c r="P194" s="464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94" s="476"/>
      <c r="R194" s="465"/>
      <c r="S194" s="475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94" s="476"/>
      <c r="U194" s="477"/>
      <c r="V194" s="464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94" s="476"/>
      <c r="X194" s="465"/>
      <c r="Y194" s="475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94" s="476"/>
      <c r="AA194" s="477"/>
      <c r="AB194" s="464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94" s="476"/>
      <c r="AD194" s="465"/>
      <c r="AE194" s="475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94" s="476"/>
      <c r="AG194" s="477"/>
      <c r="AH194" s="464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94" s="465"/>
      <c r="AJ194" s="208" t="str">
        <f>IFERROR(IF(INDEX('WPTM - Section F'!X$8:X$89,MATCH('Print View'!$A194,'WPTM - Section F'!$A$8:$A$89,0))&lt;&gt;0,INDEX('WPTM - Section F'!X$8:X$89,MATCH('Print View'!$A194,'WPTM - Section F'!$A$8:$A$89,0)),""),"")</f>
        <v/>
      </c>
      <c r="AM194" s="298"/>
      <c r="AN194" s="276" t="str">
        <f t="shared" si="5"/>
        <v>79-a1Yg0000003KglkEAC</v>
      </c>
      <c r="AO194" s="276" t="str">
        <f t="shared" si="6"/>
        <v>79-3</v>
      </c>
      <c r="AP194" s="276" t="str">
        <f t="shared" si="7"/>
        <v>79-</v>
      </c>
      <c r="AQ194" s="276" t="str">
        <f t="shared" si="8"/>
        <v>79-</v>
      </c>
      <c r="AR194" s="276" t="str">
        <f t="shared" si="9"/>
        <v>79-</v>
      </c>
    </row>
    <row r="195" spans="1:44" ht="31" thickBot="1" x14ac:dyDescent="0.25">
      <c r="A195" s="209">
        <v>80</v>
      </c>
      <c r="B195" s="209" t="str">
        <f>IFERROR(IF(INDEX('WPTM - Section F'!B$8:B$89,MATCH('Print View'!$A195,'WPTM - Section F'!$A$8:$A$89,0))&lt;&gt;0,INDEX('WPTM - Section F'!B$8:B$89,MATCH('Print View'!$A195,'WPTM - Section F'!$A$8:$A$89,0)),""),"")</f>
        <v/>
      </c>
      <c r="C195" s="209" t="str">
        <f>IFERROR(IF(INDEX('WPTM - Section F'!C$8:C$89,MATCH('Print View'!$A195,'WPTM - Section F'!$A$8:$A$89,0))&lt;&gt;0,INDEX('WPTM - Section F'!C$8:C$89,MATCH('Print View'!$A195,'WPTM - Section F'!$A$8:$A$89,0)),""),"")</f>
        <v/>
      </c>
      <c r="D195" s="209" t="str">
        <f>IFERROR(IF(INDEX('WPTM - Section F'!D$8:D$89,MATCH('Print View'!$A195,'WPTM - Section F'!$A$8:$A$89,0))&lt;&gt;0,INDEX('WPTM - Section F'!D$8:D$89,MATCH('Print View'!$A195,'WPTM - Section F'!$A$8:$A$89,0)),""),"")</f>
        <v/>
      </c>
      <c r="E195" s="209" t="str">
        <f>IFERROR(IF(INDEX('WPTM - Section F'!E$8:E$89,MATCH('Print View'!$A195,'WPTM - Section F'!$A$8:$A$89,0))&lt;&gt;0,INDEX('WPTM - Section F'!E$8:E$89,MATCH('Print View'!$A195,'WPTM - Section F'!$A$8:$A$89,0)),""),"")</f>
        <v/>
      </c>
      <c r="F195" s="210" t="str">
        <f>IFERROR(IF(INDEX('WPTM - Section F'!W$8:W$89,MATCH('Print View'!$A195,'WPTM - Section F'!$A$8:$A$89,0))&lt;&gt;0,INDEX('WPTM - Section F'!W$8:W$89,MATCH('Print View'!$A195,'WPTM - Section F'!$A$8:$A$89,0)),""),"")</f>
        <v/>
      </c>
      <c r="G195" s="478" t="str">
        <f>IFERROR(IF(INDEX('WPTM - Section F'!D$93:D$414,MATCH('Print View'!$AN$116,'WPTM - Section F'!$M$93:$MK$414,0))&lt;&gt;0,INDEX('WPTM - Section F'!D$93:D$414,MATCH('Print View'!$AN$116,'WPTM - Section F'!$M$93:$M$414,0)),""),"")</f>
        <v/>
      </c>
      <c r="H195" s="479"/>
      <c r="I195" s="480"/>
      <c r="J195" s="466" t="str">
        <f>IFERROR(IF(INDEX('WPTM - Section F'!E$93:E$414,MATCH('Print View'!$AN$116,'WPTM - Section F'!$M$93:$M$414,0))&lt;&gt;0,INDEX('WPTM - Section F'!E$93:E$414,MATCH('Print View'!$AN$116,'WPTM - Section F'!$M$93:$M$414,0)),""),"")</f>
        <v/>
      </c>
      <c r="K195" s="479"/>
      <c r="L195" s="467"/>
      <c r="M195" s="478" t="str">
        <f>IFERROR(IF(INDEX('WPTM - Section F'!D$93:D$414,MATCH('Print View'!$AO$116,'WPTM - Section F'!$M$93:$MK$414,0))&lt;&gt;0,INDEX('WPTM - Section F'!D$93:D$414,MATCH('Print View'!$AO$116,'WPTM - Section F'!$M$93:$M$414,0)),""),"")</f>
        <v/>
      </c>
      <c r="N195" s="479"/>
      <c r="O195" s="480"/>
      <c r="P195" s="466" t="str">
        <f>IFERROR(IF(INDEX('WPTM - Section F'!E$93:E$414,MATCH('Print View'!$AO$116,'WPTM - Section F'!$M$93:$M$414,0))&lt;&gt;0,INDEX('WPTM - Section F'!E$93:E$414,MATCH('Print View'!$AO$116,'WPTM - Section F'!$M$93:$M$414,0)),""),"")</f>
        <v/>
      </c>
      <c r="Q195" s="479"/>
      <c r="R195" s="467"/>
      <c r="S195" s="478" t="str">
        <f>IFERROR(IF(INDEX('WPTM - Section F'!D$93:D$414,MATCH('Print View'!$AP$116,'WPTM - Section F'!$M$93:$MK$414,0))&lt;&gt;0,INDEX('WPTM - Section F'!D$93:D$414,MATCH('Print View'!$AP$116,'WPTM - Section F'!$M$93:$M$414,0)),""),"")</f>
        <v/>
      </c>
      <c r="T195" s="479"/>
      <c r="U195" s="480"/>
      <c r="V195" s="466" t="str">
        <f>IFERROR(IF(INDEX('WPTM - Section F'!E$93:E$414,MATCH('Print View'!$AP$116,'WPTM - Section F'!$M$93:$M$414,0))&lt;&gt;0,INDEX('WPTM - Section F'!E$93:E$414,MATCH('Print View'!$AP$116,'WPTM - Section F'!$M$93:$M$414,0)),""),"")</f>
        <v/>
      </c>
      <c r="W195" s="479"/>
      <c r="X195" s="467"/>
      <c r="Y195" s="478" t="str">
        <f>IFERROR(IF(INDEX('WPTM - Section F'!D$93:D$414,MATCH('Print View'!$AQ$116,'WPTM - Section F'!$M$93:$MK$414,0))&lt;&gt;0,INDEX('WPTM - Section F'!D$93:D$414,MATCH('Print View'!$AQ$116,'WPTM - Section F'!$M$93:$M$414,0)),""),"")</f>
        <v/>
      </c>
      <c r="Z195" s="479"/>
      <c r="AA195" s="480"/>
      <c r="AB195" s="466" t="str">
        <f>IFERROR(IF(INDEX('WPTM - Section F'!E$93:E$414,MATCH('Print View'!$AQ$116,'WPTM - Section F'!$M$93:$M$414,0))&lt;&gt;0,INDEX('WPTM - Section F'!E$93:E$414,MATCH('Print View'!$AQ$116,'WPTM - Section F'!$M$93:$M$414,0)),""),"")</f>
        <v/>
      </c>
      <c r="AC195" s="479"/>
      <c r="AD195" s="467"/>
      <c r="AE195" s="478" t="str">
        <f>IFERROR(IF(INDEX('WPTM - Section F'!D$93:D$414,MATCH('Print View'!$AR$116,'WPTM - Section F'!$M$93:$MK$414,0))&lt;&gt;0,INDEX('WPTM - Section F'!D$93:D$414,MATCH('Print View'!$AR$116,'WPTM - Section F'!$M$93:$M$414,0)),""),"")</f>
        <v/>
      </c>
      <c r="AF195" s="479"/>
      <c r="AG195" s="480"/>
      <c r="AH195" s="466" t="str">
        <f>IFERROR(IF(INDEX('WPTM - Section F'!E$93:E$414,MATCH('Print View'!$AR$116,'WPTM - Section F'!$M$93:$M$414,0))&lt;&gt;0,INDEX('WPTM - Section F'!E$93:E$414,MATCH('Print View'!$AR$116,'WPTM - Section F'!$M$93:$M$414,0)),""),"")</f>
        <v/>
      </c>
      <c r="AI195" s="467"/>
      <c r="AJ195" s="211" t="str">
        <f>IFERROR(IF(INDEX('WPTM - Section F'!X$8:X$89,MATCH('Print View'!$A195,'WPTM - Section F'!$A$8:$A$89,0))&lt;&gt;0,INDEX('WPTM - Section F'!X$8:X$89,MATCH('Print View'!$A195,'WPTM - Section F'!$A$8:$A$89,0)),""),"")</f>
        <v/>
      </c>
      <c r="AM195" s="298"/>
      <c r="AN195" s="276" t="str">
        <f t="shared" si="5"/>
        <v>80-a1Yg0000003KglkEAC</v>
      </c>
      <c r="AO195" s="276" t="str">
        <f t="shared" si="6"/>
        <v>80-3</v>
      </c>
      <c r="AP195" s="276" t="str">
        <f t="shared" si="7"/>
        <v>80-</v>
      </c>
      <c r="AQ195" s="276" t="str">
        <f t="shared" si="8"/>
        <v>80-</v>
      </c>
      <c r="AR195" s="276" t="str">
        <f t="shared" si="9"/>
        <v>80-</v>
      </c>
    </row>
    <row r="196" spans="1:44" x14ac:dyDescent="0.2">
      <c r="A196" s="297"/>
    </row>
  </sheetData>
  <sheetProtection sheet="1" objects="1" scenarios="1" formatCells="0" formatColumns="0" formatRows="0"/>
  <mergeCells count="953">
    <mergeCell ref="B24:L24"/>
    <mergeCell ref="O24:AA24"/>
    <mergeCell ref="B25:L25"/>
    <mergeCell ref="O25:AA25"/>
    <mergeCell ref="B26:L26"/>
    <mergeCell ref="O26:AA26"/>
    <mergeCell ref="B21:L21"/>
    <mergeCell ref="O21:AA21"/>
    <mergeCell ref="AJ36:AJ37"/>
    <mergeCell ref="B22:L22"/>
    <mergeCell ref="O22:AA22"/>
    <mergeCell ref="B23:L23"/>
    <mergeCell ref="O23:AA23"/>
    <mergeCell ref="J57:N57"/>
    <mergeCell ref="O57:S57"/>
    <mergeCell ref="T57:X57"/>
    <mergeCell ref="Y57:AC57"/>
    <mergeCell ref="AD57:AH57"/>
    <mergeCell ref="AJ57:AJ58"/>
    <mergeCell ref="B27:L27"/>
    <mergeCell ref="O27:AA27"/>
    <mergeCell ref="B28:L28"/>
    <mergeCell ref="O28:AA28"/>
    <mergeCell ref="B29:L29"/>
    <mergeCell ref="O29:AA29"/>
    <mergeCell ref="A55:I55"/>
    <mergeCell ref="A34:I34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M195:O195"/>
    <mergeCell ref="M194:O194"/>
    <mergeCell ref="M193:O193"/>
    <mergeCell ref="J36:N36"/>
    <mergeCell ref="AD36:AH36"/>
    <mergeCell ref="Y36:AC36"/>
    <mergeCell ref="T36:X36"/>
    <mergeCell ref="O36:S36"/>
    <mergeCell ref="O78:O79"/>
    <mergeCell ref="Y183:AA183"/>
    <mergeCell ref="Y184:AA184"/>
    <mergeCell ref="Y185:AA185"/>
    <mergeCell ref="Y186:AA186"/>
    <mergeCell ref="Y187:AA187"/>
    <mergeCell ref="Y188:AA188"/>
    <mergeCell ref="P78:Q78"/>
    <mergeCell ref="R78:S78"/>
    <mergeCell ref="M192:O192"/>
    <mergeCell ref="M191:O191"/>
    <mergeCell ref="J191:L191"/>
    <mergeCell ref="J192:L192"/>
    <mergeCell ref="M188:O188"/>
    <mergeCell ref="M187:O187"/>
    <mergeCell ref="J187:L187"/>
    <mergeCell ref="G191:I191"/>
    <mergeCell ref="G192:I192"/>
    <mergeCell ref="P191:R191"/>
    <mergeCell ref="P192:R192"/>
    <mergeCell ref="S191:U191"/>
    <mergeCell ref="S192:U192"/>
    <mergeCell ref="M190:O190"/>
    <mergeCell ref="M189:O189"/>
    <mergeCell ref="J189:L189"/>
    <mergeCell ref="J190:L190"/>
    <mergeCell ref="G189:I189"/>
    <mergeCell ref="G190:I190"/>
    <mergeCell ref="P189:R189"/>
    <mergeCell ref="P190:R190"/>
    <mergeCell ref="S189:U189"/>
    <mergeCell ref="S190:U190"/>
    <mergeCell ref="J188:L188"/>
    <mergeCell ref="G187:I187"/>
    <mergeCell ref="G188:I188"/>
    <mergeCell ref="P187:R187"/>
    <mergeCell ref="P188:R188"/>
    <mergeCell ref="S187:U187"/>
    <mergeCell ref="S188:U188"/>
    <mergeCell ref="M186:O186"/>
    <mergeCell ref="M185:O185"/>
    <mergeCell ref="J185:L185"/>
    <mergeCell ref="J186:L186"/>
    <mergeCell ref="G185:I185"/>
    <mergeCell ref="G186:I186"/>
    <mergeCell ref="P185:R185"/>
    <mergeCell ref="P186:R186"/>
    <mergeCell ref="S185:U185"/>
    <mergeCell ref="S186:U186"/>
    <mergeCell ref="M184:O184"/>
    <mergeCell ref="M183:O183"/>
    <mergeCell ref="J183:L183"/>
    <mergeCell ref="J184:L184"/>
    <mergeCell ref="G183:I183"/>
    <mergeCell ref="G184:I184"/>
    <mergeCell ref="P183:R183"/>
    <mergeCell ref="P184:R184"/>
    <mergeCell ref="S183:U183"/>
    <mergeCell ref="S184:U184"/>
    <mergeCell ref="M182:O182"/>
    <mergeCell ref="M181:O181"/>
    <mergeCell ref="J181:L181"/>
    <mergeCell ref="J182:L182"/>
    <mergeCell ref="G181:I181"/>
    <mergeCell ref="G182:I182"/>
    <mergeCell ref="P181:R181"/>
    <mergeCell ref="P182:R182"/>
    <mergeCell ref="S181:U181"/>
    <mergeCell ref="S182:U182"/>
    <mergeCell ref="M180:O180"/>
    <mergeCell ref="M179:O179"/>
    <mergeCell ref="J179:L179"/>
    <mergeCell ref="J180:L180"/>
    <mergeCell ref="G179:I179"/>
    <mergeCell ref="G180:I180"/>
    <mergeCell ref="P179:R179"/>
    <mergeCell ref="P180:R180"/>
    <mergeCell ref="S179:U179"/>
    <mergeCell ref="S180:U180"/>
    <mergeCell ref="M178:O178"/>
    <mergeCell ref="M177:O177"/>
    <mergeCell ref="J177:L177"/>
    <mergeCell ref="J178:L178"/>
    <mergeCell ref="G177:I177"/>
    <mergeCell ref="G178:I178"/>
    <mergeCell ref="P177:R177"/>
    <mergeCell ref="P178:R178"/>
    <mergeCell ref="S177:U177"/>
    <mergeCell ref="S178:U178"/>
    <mergeCell ref="M176:O176"/>
    <mergeCell ref="M175:O175"/>
    <mergeCell ref="J175:L175"/>
    <mergeCell ref="J176:L176"/>
    <mergeCell ref="G175:I175"/>
    <mergeCell ref="G176:I176"/>
    <mergeCell ref="P175:R175"/>
    <mergeCell ref="P176:R176"/>
    <mergeCell ref="S175:U175"/>
    <mergeCell ref="S176:U176"/>
    <mergeCell ref="M174:O174"/>
    <mergeCell ref="M173:O173"/>
    <mergeCell ref="J173:L173"/>
    <mergeCell ref="J174:L174"/>
    <mergeCell ref="G173:I173"/>
    <mergeCell ref="G174:I174"/>
    <mergeCell ref="P173:R173"/>
    <mergeCell ref="P174:R174"/>
    <mergeCell ref="S173:U173"/>
    <mergeCell ref="S174:U174"/>
    <mergeCell ref="M172:O172"/>
    <mergeCell ref="M171:O171"/>
    <mergeCell ref="J171:L171"/>
    <mergeCell ref="J172:L172"/>
    <mergeCell ref="G171:I171"/>
    <mergeCell ref="G172:I172"/>
    <mergeCell ref="P171:R171"/>
    <mergeCell ref="P172:R172"/>
    <mergeCell ref="AE171:AG171"/>
    <mergeCell ref="AE172:AG172"/>
    <mergeCell ref="Y167:AA167"/>
    <mergeCell ref="M170:O170"/>
    <mergeCell ref="M169:O169"/>
    <mergeCell ref="J169:L169"/>
    <mergeCell ref="J170:L170"/>
    <mergeCell ref="G169:I169"/>
    <mergeCell ref="G170:I170"/>
    <mergeCell ref="P169:R169"/>
    <mergeCell ref="P170:R170"/>
    <mergeCell ref="M166:O166"/>
    <mergeCell ref="M165:O165"/>
    <mergeCell ref="J165:L165"/>
    <mergeCell ref="J166:L166"/>
    <mergeCell ref="G165:I165"/>
    <mergeCell ref="G166:I166"/>
    <mergeCell ref="P165:R165"/>
    <mergeCell ref="P166:R166"/>
    <mergeCell ref="M168:O168"/>
    <mergeCell ref="M167:O167"/>
    <mergeCell ref="J167:L167"/>
    <mergeCell ref="J168:L168"/>
    <mergeCell ref="G167:I167"/>
    <mergeCell ref="G168:I168"/>
    <mergeCell ref="P167:R167"/>
    <mergeCell ref="P168:R168"/>
    <mergeCell ref="M162:O162"/>
    <mergeCell ref="M161:O161"/>
    <mergeCell ref="J161:L161"/>
    <mergeCell ref="J162:L162"/>
    <mergeCell ref="G161:I161"/>
    <mergeCell ref="G162:I162"/>
    <mergeCell ref="P161:R161"/>
    <mergeCell ref="P162:R162"/>
    <mergeCell ref="M164:O164"/>
    <mergeCell ref="M163:O163"/>
    <mergeCell ref="J163:L163"/>
    <mergeCell ref="J164:L164"/>
    <mergeCell ref="G163:I163"/>
    <mergeCell ref="G164:I164"/>
    <mergeCell ref="P163:R163"/>
    <mergeCell ref="P164:R164"/>
    <mergeCell ref="M158:O158"/>
    <mergeCell ref="M157:O157"/>
    <mergeCell ref="J157:L157"/>
    <mergeCell ref="J158:L158"/>
    <mergeCell ref="G157:I157"/>
    <mergeCell ref="G158:I158"/>
    <mergeCell ref="P157:R157"/>
    <mergeCell ref="P158:R158"/>
    <mergeCell ref="M160:O160"/>
    <mergeCell ref="M159:O159"/>
    <mergeCell ref="J159:L159"/>
    <mergeCell ref="J160:L160"/>
    <mergeCell ref="G159:I159"/>
    <mergeCell ref="G160:I160"/>
    <mergeCell ref="P159:R159"/>
    <mergeCell ref="P160:R160"/>
    <mergeCell ref="M154:O154"/>
    <mergeCell ref="M153:O153"/>
    <mergeCell ref="J153:L153"/>
    <mergeCell ref="J154:L154"/>
    <mergeCell ref="G153:I153"/>
    <mergeCell ref="G154:I154"/>
    <mergeCell ref="P153:R153"/>
    <mergeCell ref="P154:R154"/>
    <mergeCell ref="M156:O156"/>
    <mergeCell ref="M155:O155"/>
    <mergeCell ref="J155:L155"/>
    <mergeCell ref="J156:L156"/>
    <mergeCell ref="G155:I155"/>
    <mergeCell ref="G156:I156"/>
    <mergeCell ref="P155:R155"/>
    <mergeCell ref="P156:R156"/>
    <mergeCell ref="M150:O150"/>
    <mergeCell ref="M149:O149"/>
    <mergeCell ref="J149:L149"/>
    <mergeCell ref="J150:L150"/>
    <mergeCell ref="G149:I149"/>
    <mergeCell ref="G150:I150"/>
    <mergeCell ref="P149:R149"/>
    <mergeCell ref="P150:R150"/>
    <mergeCell ref="M152:O152"/>
    <mergeCell ref="M151:O151"/>
    <mergeCell ref="J151:L151"/>
    <mergeCell ref="J152:L152"/>
    <mergeCell ref="G151:I151"/>
    <mergeCell ref="G152:I152"/>
    <mergeCell ref="P151:R151"/>
    <mergeCell ref="P152:R152"/>
    <mergeCell ref="M146:O146"/>
    <mergeCell ref="M145:O145"/>
    <mergeCell ref="J145:L145"/>
    <mergeCell ref="J146:L146"/>
    <mergeCell ref="G145:I145"/>
    <mergeCell ref="G146:I146"/>
    <mergeCell ref="P145:R145"/>
    <mergeCell ref="P146:R146"/>
    <mergeCell ref="M148:O148"/>
    <mergeCell ref="M147:O147"/>
    <mergeCell ref="J147:L147"/>
    <mergeCell ref="J148:L148"/>
    <mergeCell ref="G147:I147"/>
    <mergeCell ref="G148:I148"/>
    <mergeCell ref="P147:R147"/>
    <mergeCell ref="P148:R148"/>
    <mergeCell ref="M142:O142"/>
    <mergeCell ref="M141:O141"/>
    <mergeCell ref="J141:L141"/>
    <mergeCell ref="J142:L142"/>
    <mergeCell ref="G141:I141"/>
    <mergeCell ref="G142:I142"/>
    <mergeCell ref="P141:R141"/>
    <mergeCell ref="P142:R142"/>
    <mergeCell ref="M144:O144"/>
    <mergeCell ref="M143:O143"/>
    <mergeCell ref="J143:L143"/>
    <mergeCell ref="J144:L144"/>
    <mergeCell ref="G143:I143"/>
    <mergeCell ref="G144:I144"/>
    <mergeCell ref="P143:R143"/>
    <mergeCell ref="P144:R144"/>
    <mergeCell ref="G137:I137"/>
    <mergeCell ref="G138:I138"/>
    <mergeCell ref="P137:R137"/>
    <mergeCell ref="P138:R138"/>
    <mergeCell ref="M140:O140"/>
    <mergeCell ref="M139:O139"/>
    <mergeCell ref="J139:L139"/>
    <mergeCell ref="J140:L140"/>
    <mergeCell ref="G139:I139"/>
    <mergeCell ref="G140:I140"/>
    <mergeCell ref="P139:R139"/>
    <mergeCell ref="P140:R140"/>
    <mergeCell ref="M136:O136"/>
    <mergeCell ref="M135:O135"/>
    <mergeCell ref="J135:L135"/>
    <mergeCell ref="J136:L136"/>
    <mergeCell ref="Y135:AA135"/>
    <mergeCell ref="Y136:AA136"/>
    <mergeCell ref="M138:O138"/>
    <mergeCell ref="M137:O137"/>
    <mergeCell ref="J137:L137"/>
    <mergeCell ref="J138:L138"/>
    <mergeCell ref="S137:U137"/>
    <mergeCell ref="S138:U138"/>
    <mergeCell ref="M132:O132"/>
    <mergeCell ref="M131:O131"/>
    <mergeCell ref="J131:L131"/>
    <mergeCell ref="J132:L132"/>
    <mergeCell ref="Y131:AA131"/>
    <mergeCell ref="Y132:AA132"/>
    <mergeCell ref="M134:O134"/>
    <mergeCell ref="M133:O133"/>
    <mergeCell ref="J133:L133"/>
    <mergeCell ref="J134:L134"/>
    <mergeCell ref="Y133:AA133"/>
    <mergeCell ref="Y134:AA134"/>
    <mergeCell ref="M128:O128"/>
    <mergeCell ref="M127:O127"/>
    <mergeCell ref="J127:L127"/>
    <mergeCell ref="J128:L128"/>
    <mergeCell ref="Y127:AA127"/>
    <mergeCell ref="Y128:AA128"/>
    <mergeCell ref="M130:O130"/>
    <mergeCell ref="M129:O129"/>
    <mergeCell ref="J129:L129"/>
    <mergeCell ref="J130:L130"/>
    <mergeCell ref="Y129:AA129"/>
    <mergeCell ref="Y130:AA130"/>
    <mergeCell ref="M124:O124"/>
    <mergeCell ref="M123:O123"/>
    <mergeCell ref="J123:L123"/>
    <mergeCell ref="J124:L124"/>
    <mergeCell ref="M126:O126"/>
    <mergeCell ref="M125:O125"/>
    <mergeCell ref="J125:L125"/>
    <mergeCell ref="J126:L126"/>
    <mergeCell ref="Y126:AA126"/>
    <mergeCell ref="M116:O116"/>
    <mergeCell ref="AJ114:AJ115"/>
    <mergeCell ref="M118:O118"/>
    <mergeCell ref="M117:O117"/>
    <mergeCell ref="M120:O120"/>
    <mergeCell ref="M119:O119"/>
    <mergeCell ref="J120:L120"/>
    <mergeCell ref="M122:O122"/>
    <mergeCell ref="M121:O121"/>
    <mergeCell ref="J121:L121"/>
    <mergeCell ref="J122:L122"/>
    <mergeCell ref="J116:L116"/>
    <mergeCell ref="J115:L115"/>
    <mergeCell ref="M115:O115"/>
    <mergeCell ref="P115:R115"/>
    <mergeCell ref="S115:U115"/>
    <mergeCell ref="V115:X115"/>
    <mergeCell ref="Y115:AA115"/>
    <mergeCell ref="AB115:AD115"/>
    <mergeCell ref="A112:I112"/>
    <mergeCell ref="A114:A115"/>
    <mergeCell ref="B114:B115"/>
    <mergeCell ref="C114:C115"/>
    <mergeCell ref="D114:D115"/>
    <mergeCell ref="E114:E115"/>
    <mergeCell ref="F114:F115"/>
    <mergeCell ref="N78:N79"/>
    <mergeCell ref="AJ78:AJ79"/>
    <mergeCell ref="H78:H79"/>
    <mergeCell ref="I78:I79"/>
    <mergeCell ref="J78:J79"/>
    <mergeCell ref="K78:K79"/>
    <mergeCell ref="L78:L79"/>
    <mergeCell ref="M78:M79"/>
    <mergeCell ref="T78:U78"/>
    <mergeCell ref="V78:W78"/>
    <mergeCell ref="X78:Y78"/>
    <mergeCell ref="AF78:AG78"/>
    <mergeCell ref="AH78:AI78"/>
    <mergeCell ref="AD78:AE78"/>
    <mergeCell ref="AB78:AC78"/>
    <mergeCell ref="Z78:AA78"/>
    <mergeCell ref="G115:I115"/>
    <mergeCell ref="A76:I76"/>
    <mergeCell ref="A78:A79"/>
    <mergeCell ref="B78:B79"/>
    <mergeCell ref="C78:C79"/>
    <mergeCell ref="D78:D79"/>
    <mergeCell ref="E78:E79"/>
    <mergeCell ref="F78:F79"/>
    <mergeCell ref="G78:G79"/>
    <mergeCell ref="G57:G58"/>
    <mergeCell ref="H57:H58"/>
    <mergeCell ref="I57:I58"/>
    <mergeCell ref="A57:A58"/>
    <mergeCell ref="B57:B58"/>
    <mergeCell ref="C57:C58"/>
    <mergeCell ref="D57:D58"/>
    <mergeCell ref="E57:E58"/>
    <mergeCell ref="F57:F58"/>
    <mergeCell ref="B18:L18"/>
    <mergeCell ref="O18:AA18"/>
    <mergeCell ref="B19:L19"/>
    <mergeCell ref="O19:AA19"/>
    <mergeCell ref="B20:L20"/>
    <mergeCell ref="O20:AA20"/>
    <mergeCell ref="B17:L17"/>
    <mergeCell ref="O17:AA17"/>
    <mergeCell ref="E11:H11"/>
    <mergeCell ref="I11:L11"/>
    <mergeCell ref="O11:P11"/>
    <mergeCell ref="Q11:R11"/>
    <mergeCell ref="E12:H12"/>
    <mergeCell ref="I12:L12"/>
    <mergeCell ref="O12:P12"/>
    <mergeCell ref="Q12:R12"/>
    <mergeCell ref="Q13:R13"/>
    <mergeCell ref="Q7:R7"/>
    <mergeCell ref="O7:P7"/>
    <mergeCell ref="Q10:R10"/>
    <mergeCell ref="O10:P10"/>
    <mergeCell ref="Q9:R9"/>
    <mergeCell ref="E13:H13"/>
    <mergeCell ref="I13:L13"/>
    <mergeCell ref="O13:P13"/>
    <mergeCell ref="E14:H14"/>
    <mergeCell ref="I14:L14"/>
    <mergeCell ref="O9:P9"/>
    <mergeCell ref="A1:AJ1"/>
    <mergeCell ref="A2:AJ2"/>
    <mergeCell ref="A3:AJ3"/>
    <mergeCell ref="J117:L117"/>
    <mergeCell ref="J118:L118"/>
    <mergeCell ref="J119:L119"/>
    <mergeCell ref="E9:H9"/>
    <mergeCell ref="I9:L9"/>
    <mergeCell ref="E10:H10"/>
    <mergeCell ref="I10:L10"/>
    <mergeCell ref="E7:H7"/>
    <mergeCell ref="I7:L7"/>
    <mergeCell ref="E8:H8"/>
    <mergeCell ref="I8:L8"/>
    <mergeCell ref="E5:H5"/>
    <mergeCell ref="I5:L5"/>
    <mergeCell ref="O5:R5"/>
    <mergeCell ref="E6:H6"/>
    <mergeCell ref="I6:L6"/>
    <mergeCell ref="O6:P6"/>
    <mergeCell ref="Q6:R6"/>
    <mergeCell ref="Q8:R8"/>
    <mergeCell ref="O8:P8"/>
    <mergeCell ref="AH115:AI115"/>
    <mergeCell ref="J193:L193"/>
    <mergeCell ref="J194:L194"/>
    <mergeCell ref="J195:L195"/>
    <mergeCell ref="G116:I116"/>
    <mergeCell ref="G117:I117"/>
    <mergeCell ref="G118:I118"/>
    <mergeCell ref="G119:I119"/>
    <mergeCell ref="G120:I120"/>
    <mergeCell ref="G121:I121"/>
    <mergeCell ref="G122:I122"/>
    <mergeCell ref="G123:I123"/>
    <mergeCell ref="G124:I124"/>
    <mergeCell ref="G125:I125"/>
    <mergeCell ref="G126:I126"/>
    <mergeCell ref="G127:I127"/>
    <mergeCell ref="G128:I128"/>
    <mergeCell ref="G129:I129"/>
    <mergeCell ref="G130:I130"/>
    <mergeCell ref="G131:I131"/>
    <mergeCell ref="G132:I132"/>
    <mergeCell ref="G133:I133"/>
    <mergeCell ref="G134:I134"/>
    <mergeCell ref="G135:I135"/>
    <mergeCell ref="G136:I136"/>
    <mergeCell ref="G193:I193"/>
    <mergeCell ref="G194:I194"/>
    <mergeCell ref="G195:I195"/>
    <mergeCell ref="P116:R116"/>
    <mergeCell ref="P117:R117"/>
    <mergeCell ref="P118:R118"/>
    <mergeCell ref="P119:R119"/>
    <mergeCell ref="P120:R120"/>
    <mergeCell ref="P121:R121"/>
    <mergeCell ref="P122:R122"/>
    <mergeCell ref="P123:R123"/>
    <mergeCell ref="P124:R124"/>
    <mergeCell ref="P125:R125"/>
    <mergeCell ref="P126:R126"/>
    <mergeCell ref="P127:R127"/>
    <mergeCell ref="P128:R128"/>
    <mergeCell ref="P129:R129"/>
    <mergeCell ref="P130:R130"/>
    <mergeCell ref="P131:R131"/>
    <mergeCell ref="P132:R132"/>
    <mergeCell ref="P133:R133"/>
    <mergeCell ref="P134:R134"/>
    <mergeCell ref="P135:R135"/>
    <mergeCell ref="P136:R136"/>
    <mergeCell ref="P193:R193"/>
    <mergeCell ref="P194:R194"/>
    <mergeCell ref="P195:R195"/>
    <mergeCell ref="S116:U116"/>
    <mergeCell ref="S117:U117"/>
    <mergeCell ref="S118:U118"/>
    <mergeCell ref="S119:U119"/>
    <mergeCell ref="S120:U120"/>
    <mergeCell ref="S121:U121"/>
    <mergeCell ref="S122:U122"/>
    <mergeCell ref="S123:U123"/>
    <mergeCell ref="S124:U124"/>
    <mergeCell ref="S125:U125"/>
    <mergeCell ref="S126:U126"/>
    <mergeCell ref="S127:U127"/>
    <mergeCell ref="S128:U128"/>
    <mergeCell ref="S129:U129"/>
    <mergeCell ref="S130:U130"/>
    <mergeCell ref="S131:U131"/>
    <mergeCell ref="S132:U132"/>
    <mergeCell ref="S133:U133"/>
    <mergeCell ref="S134:U134"/>
    <mergeCell ref="S135:U135"/>
    <mergeCell ref="S136:U136"/>
    <mergeCell ref="S139:U139"/>
    <mergeCell ref="S140:U140"/>
    <mergeCell ref="S141:U141"/>
    <mergeCell ref="S142:U142"/>
    <mergeCell ref="S143:U143"/>
    <mergeCell ref="S144:U144"/>
    <mergeCell ref="S145:U145"/>
    <mergeCell ref="S146:U146"/>
    <mergeCell ref="S147:U147"/>
    <mergeCell ref="S148:U148"/>
    <mergeCell ref="S149:U149"/>
    <mergeCell ref="S150:U150"/>
    <mergeCell ref="S151:U151"/>
    <mergeCell ref="S152:U152"/>
    <mergeCell ref="S153:U153"/>
    <mergeCell ref="S154:U154"/>
    <mergeCell ref="S155:U155"/>
    <mergeCell ref="S156:U156"/>
    <mergeCell ref="S157:U157"/>
    <mergeCell ref="S158:U158"/>
    <mergeCell ref="S159:U159"/>
    <mergeCell ref="S160:U160"/>
    <mergeCell ref="S161:U161"/>
    <mergeCell ref="S162:U162"/>
    <mergeCell ref="S163:U163"/>
    <mergeCell ref="S164:U164"/>
    <mergeCell ref="S165:U165"/>
    <mergeCell ref="S166:U166"/>
    <mergeCell ref="S167:U167"/>
    <mergeCell ref="S168:U168"/>
    <mergeCell ref="S169:U169"/>
    <mergeCell ref="S170:U170"/>
    <mergeCell ref="S171:U171"/>
    <mergeCell ref="S172:U172"/>
    <mergeCell ref="S193:U193"/>
    <mergeCell ref="S194:U194"/>
    <mergeCell ref="S195:U195"/>
    <mergeCell ref="V116:X116"/>
    <mergeCell ref="V117:X117"/>
    <mergeCell ref="V118:X118"/>
    <mergeCell ref="V119:X119"/>
    <mergeCell ref="V120:X120"/>
    <mergeCell ref="V121:X121"/>
    <mergeCell ref="V122:X122"/>
    <mergeCell ref="V123:X123"/>
    <mergeCell ref="V124:X124"/>
    <mergeCell ref="V125:X125"/>
    <mergeCell ref="V126:X126"/>
    <mergeCell ref="V127:X127"/>
    <mergeCell ref="V128:X128"/>
    <mergeCell ref="V129:X129"/>
    <mergeCell ref="V130:X130"/>
    <mergeCell ref="V131:X131"/>
    <mergeCell ref="V132:X132"/>
    <mergeCell ref="V133:X133"/>
    <mergeCell ref="V134:X134"/>
    <mergeCell ref="V135:X135"/>
    <mergeCell ref="V136:X136"/>
    <mergeCell ref="V137:X137"/>
    <mergeCell ref="V138:X138"/>
    <mergeCell ref="V139:X139"/>
    <mergeCell ref="V140:X140"/>
    <mergeCell ref="V141:X141"/>
    <mergeCell ref="V142:X142"/>
    <mergeCell ref="V143:X143"/>
    <mergeCell ref="V144:X144"/>
    <mergeCell ref="V145:X145"/>
    <mergeCell ref="V146:X146"/>
    <mergeCell ref="V147:X147"/>
    <mergeCell ref="V148:X148"/>
    <mergeCell ref="V149:X149"/>
    <mergeCell ref="V150:X150"/>
    <mergeCell ref="V151:X151"/>
    <mergeCell ref="V152:X152"/>
    <mergeCell ref="V153:X153"/>
    <mergeCell ref="V154:X154"/>
    <mergeCell ref="V155:X155"/>
    <mergeCell ref="V156:X156"/>
    <mergeCell ref="V157:X157"/>
    <mergeCell ref="V158:X158"/>
    <mergeCell ref="V159:X159"/>
    <mergeCell ref="V160:X160"/>
    <mergeCell ref="V161:X161"/>
    <mergeCell ref="V162:X162"/>
    <mergeCell ref="V163:X163"/>
    <mergeCell ref="V164:X164"/>
    <mergeCell ref="V165:X165"/>
    <mergeCell ref="V166:X166"/>
    <mergeCell ref="V167:X167"/>
    <mergeCell ref="V168:X168"/>
    <mergeCell ref="V169:X169"/>
    <mergeCell ref="V170:X170"/>
    <mergeCell ref="V171:X171"/>
    <mergeCell ref="V172:X172"/>
    <mergeCell ref="V173:X173"/>
    <mergeCell ref="V174:X174"/>
    <mergeCell ref="V175:X175"/>
    <mergeCell ref="V176:X176"/>
    <mergeCell ref="V177:X177"/>
    <mergeCell ref="V178:X178"/>
    <mergeCell ref="V179:X179"/>
    <mergeCell ref="V180:X180"/>
    <mergeCell ref="V181:X181"/>
    <mergeCell ref="V191:X191"/>
    <mergeCell ref="V192:X192"/>
    <mergeCell ref="V193:X193"/>
    <mergeCell ref="V194:X194"/>
    <mergeCell ref="V195:X195"/>
    <mergeCell ref="Y116:AA116"/>
    <mergeCell ref="Y117:AA117"/>
    <mergeCell ref="Y118:AA118"/>
    <mergeCell ref="Y119:AA119"/>
    <mergeCell ref="Y120:AA120"/>
    <mergeCell ref="Y121:AA121"/>
    <mergeCell ref="Y122:AA122"/>
    <mergeCell ref="Y123:AA123"/>
    <mergeCell ref="Y124:AA124"/>
    <mergeCell ref="Y125:AA125"/>
    <mergeCell ref="V182:X182"/>
    <mergeCell ref="V183:X183"/>
    <mergeCell ref="V184:X184"/>
    <mergeCell ref="V185:X185"/>
    <mergeCell ref="V186:X186"/>
    <mergeCell ref="V187:X187"/>
    <mergeCell ref="V188:X188"/>
    <mergeCell ref="V189:X189"/>
    <mergeCell ref="V190:X190"/>
    <mergeCell ref="Y142:AA142"/>
    <mergeCell ref="Y143:AA143"/>
    <mergeCell ref="Y144:AA144"/>
    <mergeCell ref="Y145:AA145"/>
    <mergeCell ref="Y146:AA146"/>
    <mergeCell ref="AB145:AD145"/>
    <mergeCell ref="AB146:AD146"/>
    <mergeCell ref="Y137:AA137"/>
    <mergeCell ref="Y138:AA138"/>
    <mergeCell ref="Y139:AA139"/>
    <mergeCell ref="Y140:AA140"/>
    <mergeCell ref="Y141:AA141"/>
    <mergeCell ref="Y147:AA147"/>
    <mergeCell ref="Y148:AA148"/>
    <mergeCell ref="Y149:AA149"/>
    <mergeCell ref="Y150:AA150"/>
    <mergeCell ref="Y151:AA151"/>
    <mergeCell ref="AB147:AD147"/>
    <mergeCell ref="AB148:AD148"/>
    <mergeCell ref="AB149:AD149"/>
    <mergeCell ref="AB150:AD150"/>
    <mergeCell ref="AB151:AD151"/>
    <mergeCell ref="Y152:AA152"/>
    <mergeCell ref="Y153:AA153"/>
    <mergeCell ref="Y154:AA154"/>
    <mergeCell ref="Y155:AA155"/>
    <mergeCell ref="Y156:AA156"/>
    <mergeCell ref="AB152:AD152"/>
    <mergeCell ref="AB153:AD153"/>
    <mergeCell ref="AB154:AD154"/>
    <mergeCell ref="AB155:AD155"/>
    <mergeCell ref="AB156:AD156"/>
    <mergeCell ref="Y157:AA157"/>
    <mergeCell ref="Y158:AA158"/>
    <mergeCell ref="Y159:AA159"/>
    <mergeCell ref="Y160:AA160"/>
    <mergeCell ref="Y161:AA161"/>
    <mergeCell ref="AB157:AD157"/>
    <mergeCell ref="AB158:AD158"/>
    <mergeCell ref="AB159:AD159"/>
    <mergeCell ref="AB160:AD160"/>
    <mergeCell ref="AB161:AD161"/>
    <mergeCell ref="Y162:AA162"/>
    <mergeCell ref="Y163:AA163"/>
    <mergeCell ref="Y164:AA164"/>
    <mergeCell ref="Y165:AA165"/>
    <mergeCell ref="Y166:AA166"/>
    <mergeCell ref="AB162:AD162"/>
    <mergeCell ref="AB163:AD163"/>
    <mergeCell ref="AB164:AD164"/>
    <mergeCell ref="AB165:AD165"/>
    <mergeCell ref="AB166:AD166"/>
    <mergeCell ref="Y173:AA173"/>
    <mergeCell ref="Y174:AA174"/>
    <mergeCell ref="Y175:AA175"/>
    <mergeCell ref="Y176:AA176"/>
    <mergeCell ref="Y177:AA177"/>
    <mergeCell ref="AB176:AD176"/>
    <mergeCell ref="AB177:AD177"/>
    <mergeCell ref="Y168:AA168"/>
    <mergeCell ref="Y169:AA169"/>
    <mergeCell ref="Y170:AA170"/>
    <mergeCell ref="Y171:AA171"/>
    <mergeCell ref="Y172:AA172"/>
    <mergeCell ref="Y191:AA191"/>
    <mergeCell ref="Y192:AA192"/>
    <mergeCell ref="Y193:AA193"/>
    <mergeCell ref="AB192:AD192"/>
    <mergeCell ref="AB193:AD193"/>
    <mergeCell ref="Y178:AA178"/>
    <mergeCell ref="Y179:AA179"/>
    <mergeCell ref="Y180:AA180"/>
    <mergeCell ref="Y181:AA181"/>
    <mergeCell ref="Y182:AA182"/>
    <mergeCell ref="AB178:AD178"/>
    <mergeCell ref="AB179:AD179"/>
    <mergeCell ref="AB180:AD180"/>
    <mergeCell ref="AB181:AD181"/>
    <mergeCell ref="AB182:AD182"/>
    <mergeCell ref="AB185:AD185"/>
    <mergeCell ref="AB186:AD186"/>
    <mergeCell ref="AB187:AD187"/>
    <mergeCell ref="AB188:AD188"/>
    <mergeCell ref="AB189:AD189"/>
    <mergeCell ref="AB190:AD190"/>
    <mergeCell ref="AB191:AD191"/>
    <mergeCell ref="Y194:AA194"/>
    <mergeCell ref="Y195:AA195"/>
    <mergeCell ref="AB116:AD116"/>
    <mergeCell ref="AB117:AD117"/>
    <mergeCell ref="AB118:AD118"/>
    <mergeCell ref="AB119:AD119"/>
    <mergeCell ref="AB120:AD120"/>
    <mergeCell ref="AB121:AD121"/>
    <mergeCell ref="AB122:AD122"/>
    <mergeCell ref="AB123:AD123"/>
    <mergeCell ref="AB124:AD124"/>
    <mergeCell ref="AB125:AD125"/>
    <mergeCell ref="AB126:AD126"/>
    <mergeCell ref="AB127:AD127"/>
    <mergeCell ref="AB128:AD128"/>
    <mergeCell ref="AB129:AD129"/>
    <mergeCell ref="AB130:AD130"/>
    <mergeCell ref="AB131:AD131"/>
    <mergeCell ref="AB132:AD132"/>
    <mergeCell ref="AB133:AD133"/>
    <mergeCell ref="AB134:AD134"/>
    <mergeCell ref="AB135:AD135"/>
    <mergeCell ref="Y189:AA189"/>
    <mergeCell ref="Y190:AA190"/>
    <mergeCell ref="AB136:AD136"/>
    <mergeCell ref="AB137:AD137"/>
    <mergeCell ref="AB138:AD138"/>
    <mergeCell ref="AB139:AD139"/>
    <mergeCell ref="AB140:AD140"/>
    <mergeCell ref="AB141:AD141"/>
    <mergeCell ref="AB142:AD142"/>
    <mergeCell ref="AB143:AD143"/>
    <mergeCell ref="AB144:AD144"/>
    <mergeCell ref="AB167:AD167"/>
    <mergeCell ref="AB168:AD168"/>
    <mergeCell ref="AB169:AD169"/>
    <mergeCell ref="AB170:AD170"/>
    <mergeCell ref="AB171:AD171"/>
    <mergeCell ref="AB172:AD172"/>
    <mergeCell ref="AB173:AD173"/>
    <mergeCell ref="AB174:AD174"/>
    <mergeCell ref="AB175:AD175"/>
    <mergeCell ref="AB194:AD194"/>
    <mergeCell ref="AB195:AD195"/>
    <mergeCell ref="AE115:AG115"/>
    <mergeCell ref="AE116:AG116"/>
    <mergeCell ref="AE117:AG117"/>
    <mergeCell ref="AE118:AG118"/>
    <mergeCell ref="AE119:AG119"/>
    <mergeCell ref="AE120:AG120"/>
    <mergeCell ref="AE121:AG121"/>
    <mergeCell ref="AE122:AG122"/>
    <mergeCell ref="AE123:AG123"/>
    <mergeCell ref="AE124:AG124"/>
    <mergeCell ref="AE125:AG125"/>
    <mergeCell ref="AE126:AG126"/>
    <mergeCell ref="AE127:AG127"/>
    <mergeCell ref="AE128:AG128"/>
    <mergeCell ref="AE129:AG129"/>
    <mergeCell ref="AE130:AG130"/>
    <mergeCell ref="AE131:AG131"/>
    <mergeCell ref="AE132:AG132"/>
    <mergeCell ref="AE133:AG133"/>
    <mergeCell ref="AE134:AG134"/>
    <mergeCell ref="AB183:AD183"/>
    <mergeCell ref="AB184:AD184"/>
    <mergeCell ref="AE135:AG135"/>
    <mergeCell ref="AE136:AG136"/>
    <mergeCell ref="AE137:AG137"/>
    <mergeCell ref="AE138:AG138"/>
    <mergeCell ref="AE139:AG139"/>
    <mergeCell ref="AE140:AG140"/>
    <mergeCell ref="AE141:AG141"/>
    <mergeCell ref="AE142:AG142"/>
    <mergeCell ref="AE143:AG143"/>
    <mergeCell ref="AE144:AG144"/>
    <mergeCell ref="AE145:AG145"/>
    <mergeCell ref="AE146:AG146"/>
    <mergeCell ref="AE147:AG147"/>
    <mergeCell ref="AE148:AG148"/>
    <mergeCell ref="AE149:AG149"/>
    <mergeCell ref="AE150:AG150"/>
    <mergeCell ref="AE151:AG151"/>
    <mergeCell ref="AE152:AG152"/>
    <mergeCell ref="AE153:AG153"/>
    <mergeCell ref="AE154:AG154"/>
    <mergeCell ref="AE155:AG155"/>
    <mergeCell ref="AE156:AG156"/>
    <mergeCell ref="AE157:AG157"/>
    <mergeCell ref="AE158:AG158"/>
    <mergeCell ref="AE159:AG159"/>
    <mergeCell ref="AE160:AG160"/>
    <mergeCell ref="AE161:AG161"/>
    <mergeCell ref="AE162:AG162"/>
    <mergeCell ref="AE163:AG163"/>
    <mergeCell ref="AE164:AG164"/>
    <mergeCell ref="AE165:AG165"/>
    <mergeCell ref="AE166:AG166"/>
    <mergeCell ref="AE167:AG167"/>
    <mergeCell ref="AE168:AG168"/>
    <mergeCell ref="AE169:AG169"/>
    <mergeCell ref="AE170:AG170"/>
    <mergeCell ref="AE173:AG173"/>
    <mergeCell ref="AE174:AG174"/>
    <mergeCell ref="AE175:AG175"/>
    <mergeCell ref="AE176:AG176"/>
    <mergeCell ref="AE177:AG177"/>
    <mergeCell ref="AE178:AG178"/>
    <mergeCell ref="AE179:AG179"/>
    <mergeCell ref="AE180:AG180"/>
    <mergeCell ref="AE181:AG181"/>
    <mergeCell ref="AE182:AG182"/>
    <mergeCell ref="AE183:AG183"/>
    <mergeCell ref="AE184:AG184"/>
    <mergeCell ref="AE185:AG185"/>
    <mergeCell ref="AE186:AG186"/>
    <mergeCell ref="AE187:AG187"/>
    <mergeCell ref="AE188:AG188"/>
    <mergeCell ref="AE189:AG189"/>
    <mergeCell ref="AE190:AG190"/>
    <mergeCell ref="AE191:AG191"/>
    <mergeCell ref="AE192:AG192"/>
    <mergeCell ref="AE193:AG193"/>
    <mergeCell ref="AE194:AG194"/>
    <mergeCell ref="AE195:AG195"/>
    <mergeCell ref="AH116:AI116"/>
    <mergeCell ref="AH117:AI117"/>
    <mergeCell ref="AH118:AI118"/>
    <mergeCell ref="AH119:AI119"/>
    <mergeCell ref="AH120:AI120"/>
    <mergeCell ref="AH121:AI121"/>
    <mergeCell ref="AH122:AI122"/>
    <mergeCell ref="AH123:AI123"/>
    <mergeCell ref="AH124:AI124"/>
    <mergeCell ref="AH125:AI125"/>
    <mergeCell ref="AH126:AI126"/>
    <mergeCell ref="AH127:AI127"/>
    <mergeCell ref="AH128:AI128"/>
    <mergeCell ref="AH129:AI129"/>
    <mergeCell ref="AH130:AI130"/>
    <mergeCell ref="AH131:AI131"/>
    <mergeCell ref="AH132:AI132"/>
    <mergeCell ref="AH133:AI133"/>
    <mergeCell ref="AH134:AI134"/>
    <mergeCell ref="AH135:AI135"/>
    <mergeCell ref="AH136:AI136"/>
    <mergeCell ref="AH137:AI137"/>
    <mergeCell ref="AH138:AI138"/>
    <mergeCell ref="AH139:AI139"/>
    <mergeCell ref="AH140:AI140"/>
    <mergeCell ref="AH141:AI141"/>
    <mergeCell ref="AH142:AI142"/>
    <mergeCell ref="AH143:AI143"/>
    <mergeCell ref="AH144:AI144"/>
    <mergeCell ref="AH145:AI145"/>
    <mergeCell ref="AH146:AI146"/>
    <mergeCell ref="AH147:AI147"/>
    <mergeCell ref="AH148:AI148"/>
    <mergeCell ref="AH149:AI149"/>
    <mergeCell ref="AH150:AI150"/>
    <mergeCell ref="AH151:AI151"/>
    <mergeCell ref="AH152:AI152"/>
    <mergeCell ref="AH153:AI153"/>
    <mergeCell ref="AH154:AI154"/>
    <mergeCell ref="AH155:AI155"/>
    <mergeCell ref="AH156:AI156"/>
    <mergeCell ref="AH157:AI157"/>
    <mergeCell ref="AH158:AI158"/>
    <mergeCell ref="AH159:AI159"/>
    <mergeCell ref="AH160:AI160"/>
    <mergeCell ref="AH161:AI161"/>
    <mergeCell ref="AH162:AI162"/>
    <mergeCell ref="AH163:AI163"/>
    <mergeCell ref="AH164:AI164"/>
    <mergeCell ref="AH165:AI165"/>
    <mergeCell ref="AH166:AI166"/>
    <mergeCell ref="AH167:AI167"/>
    <mergeCell ref="AH168:AI168"/>
    <mergeCell ref="AH169:AI169"/>
    <mergeCell ref="AH170:AI170"/>
    <mergeCell ref="AH187:AI187"/>
    <mergeCell ref="AH188:AI188"/>
    <mergeCell ref="AH171:AI171"/>
    <mergeCell ref="AH172:AI172"/>
    <mergeCell ref="AH173:AI173"/>
    <mergeCell ref="AH174:AI174"/>
    <mergeCell ref="AH175:AI175"/>
    <mergeCell ref="AH176:AI176"/>
    <mergeCell ref="AH177:AI177"/>
    <mergeCell ref="AH178:AI178"/>
    <mergeCell ref="AH179:AI179"/>
    <mergeCell ref="AH189:AI189"/>
    <mergeCell ref="AH190:AI190"/>
    <mergeCell ref="AH191:AI191"/>
    <mergeCell ref="AH192:AI192"/>
    <mergeCell ref="AH193:AI193"/>
    <mergeCell ref="AH194:AI194"/>
    <mergeCell ref="AH195:AI195"/>
    <mergeCell ref="G114:I114"/>
    <mergeCell ref="J114:L114"/>
    <mergeCell ref="P114:R114"/>
    <mergeCell ref="M114:O114"/>
    <mergeCell ref="S114:U114"/>
    <mergeCell ref="V114:X114"/>
    <mergeCell ref="AB114:AD114"/>
    <mergeCell ref="Y114:AA114"/>
    <mergeCell ref="AH114:AI114"/>
    <mergeCell ref="AE114:AG114"/>
    <mergeCell ref="AH180:AI180"/>
    <mergeCell ref="AH181:AI181"/>
    <mergeCell ref="AH182:AI182"/>
    <mergeCell ref="AH183:AI183"/>
    <mergeCell ref="AH184:AI184"/>
    <mergeCell ref="AH185:AI185"/>
    <mergeCell ref="AH186:AI186"/>
  </mergeCells>
  <conditionalFormatting sqref="O6:R13">
    <cfRule type="expression" dxfId="12" priority="1">
      <formula>"$Q6&gt;$C$8"</formula>
    </cfRule>
  </conditionalFormatting>
  <pageMargins left="0.25" right="0.25" top="0.75" bottom="0.75" header="0.3" footer="0.3"/>
  <pageSetup paperSize="8" scale="23" fitToHeight="0" orientation="landscape" r:id="rId1"/>
  <colBreaks count="1" manualBreakCount="1">
    <brk id="36" max="36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 enableFormatConditionsCalculation="0"/>
  <dimension ref="A2:I999"/>
  <sheetViews>
    <sheetView zoomScale="80" zoomScaleNormal="80" zoomScalePageLayoutView="80" workbookViewId="0">
      <selection activeCell="C19" sqref="C19"/>
    </sheetView>
  </sheetViews>
  <sheetFormatPr baseColWidth="10" defaultColWidth="8.83203125" defaultRowHeight="13" x14ac:dyDescent="0.15"/>
  <cols>
    <col min="1" max="1" width="25.83203125" style="1" customWidth="1"/>
    <col min="2" max="2" width="30.6640625" style="1" customWidth="1"/>
    <col min="3" max="3" width="52.33203125" style="1" customWidth="1"/>
    <col min="4" max="4" width="23.5" style="1" customWidth="1"/>
    <col min="5" max="5" width="19.6640625" style="1" customWidth="1"/>
    <col min="6" max="6" width="18.33203125" style="1" customWidth="1"/>
    <col min="7" max="7" width="10.33203125" style="1" customWidth="1"/>
    <col min="8" max="11" width="8.83203125" style="1"/>
    <col min="12" max="12" width="14.6640625" style="1" bestFit="1" customWidth="1"/>
    <col min="13" max="13" width="15" style="1" bestFit="1" customWidth="1"/>
    <col min="14" max="16384" width="8.83203125" style="1"/>
  </cols>
  <sheetData>
    <row r="2" spans="2:7" x14ac:dyDescent="0.15">
      <c r="B2" s="2" t="s">
        <v>129</v>
      </c>
    </row>
    <row r="3" spans="2:7" x14ac:dyDescent="0.15">
      <c r="B3" s="413" t="s">
        <v>126</v>
      </c>
      <c r="C3" s="413" t="s">
        <v>61</v>
      </c>
      <c r="D3" s="413" t="s">
        <v>63</v>
      </c>
      <c r="E3" s="413" t="s">
        <v>128</v>
      </c>
      <c r="F3" s="413" t="s">
        <v>224</v>
      </c>
      <c r="G3" s="413" t="s">
        <v>66</v>
      </c>
    </row>
    <row r="4" spans="2:7" ht="12.75" hidden="1" x14ac:dyDescent="0.2">
      <c r="B4" s="413" t="s">
        <v>125</v>
      </c>
      <c r="C4" s="416" t="s">
        <v>72</v>
      </c>
      <c r="D4" s="414" t="s">
        <v>62</v>
      </c>
      <c r="E4" s="413" t="s">
        <v>127</v>
      </c>
      <c r="F4" s="413" t="str">
        <f t="array" ref="F4">IFERROR(INDEX($C$4:$C$13, MATCH(0, COUNTIF($F$3:F3, $C$4:$C$13&amp;"") + IF($C$4:$C$13="",1,0), 0)), "")</f>
        <v>--Select--</v>
      </c>
      <c r="G4" s="413" t="s">
        <v>65</v>
      </c>
    </row>
    <row r="5" spans="2:7" s="11" customFormat="1" x14ac:dyDescent="0.15">
      <c r="B5" s="413" t="s">
        <v>1834</v>
      </c>
      <c r="C5" s="416" t="s">
        <v>1835</v>
      </c>
      <c r="D5" s="414"/>
      <c r="E5" s="413" t="s">
        <v>1685</v>
      </c>
      <c r="F5" s="413" t="str">
        <f t="array" ref="F5">IFERROR(INDEX($C$4:$C$13, MATCH(0, COUNTIF($F$3:F4, $C$4:$C$13&amp;"") + IF($C$4:$C$13="",1,0), 0)), "")</f>
        <v>TB I-4(M): RR-TB and/or MDR-TB prevalence among new TB patients: Proportion of new TB cases with RR-TB and/or MDR-TB</v>
      </c>
      <c r="G5" s="413" t="s">
        <v>1836</v>
      </c>
    </row>
    <row r="6" spans="2:7" s="11" customFormat="1" x14ac:dyDescent="0.15">
      <c r="B6" s="413" t="s">
        <v>1837</v>
      </c>
      <c r="C6" s="416" t="s">
        <v>1838</v>
      </c>
      <c r="D6" s="414"/>
      <c r="E6" s="413" t="s">
        <v>1685</v>
      </c>
      <c r="F6" s="413" t="str">
        <f t="array" ref="F6">IFERROR(INDEX($C$4:$C$13, MATCH(0, COUNTIF($F$3:F5, $C$4:$C$13&amp;"") + IF($C$4:$C$13="",1,0), 0)), "")</f>
        <v>TB I-1: TB prevalence rate per 100,000 population</v>
      </c>
      <c r="G6" s="413" t="s">
        <v>1839</v>
      </c>
    </row>
    <row r="7" spans="2:7" s="11" customFormat="1" x14ac:dyDescent="0.15">
      <c r="B7" s="413" t="s">
        <v>1840</v>
      </c>
      <c r="C7" s="416" t="s">
        <v>1841</v>
      </c>
      <c r="D7" s="414"/>
      <c r="E7" s="413" t="s">
        <v>1685</v>
      </c>
      <c r="F7" s="413" t="str">
        <f t="array" ref="F7">IFERROR(INDEX($C$4:$C$13, MATCH(0, COUNTIF($F$3:F6, $C$4:$C$13&amp;"") + IF($C$4:$C$13="",1,0), 0)), "")</f>
        <v>TB I-2: TB incidence rate per 100,000 population</v>
      </c>
      <c r="G7" s="413" t="s">
        <v>1842</v>
      </c>
    </row>
    <row r="8" spans="2:7" s="11" customFormat="1" x14ac:dyDescent="0.15">
      <c r="B8" s="413" t="s">
        <v>1843</v>
      </c>
      <c r="C8" s="416" t="s">
        <v>1844</v>
      </c>
      <c r="D8" s="414"/>
      <c r="E8" s="413" t="s">
        <v>1685</v>
      </c>
      <c r="F8" s="413" t="str">
        <f t="array" ref="F8">IFERROR(INDEX($C$4:$C$13, MATCH(0, COUNTIF($F$3:F7, $C$4:$C$13&amp;"") + IF($C$4:$C$13="",1,0), 0)), "")</f>
        <v>TB I-3(M): TB mortality rate per 100,000 population</v>
      </c>
      <c r="G8" s="413" t="s">
        <v>1845</v>
      </c>
    </row>
    <row r="9" spans="2:7" s="11" customFormat="1" x14ac:dyDescent="0.15">
      <c r="B9" s="413" t="s">
        <v>1846</v>
      </c>
      <c r="C9" s="416" t="s">
        <v>1847</v>
      </c>
      <c r="D9" s="414"/>
      <c r="E9" s="413" t="s">
        <v>1685</v>
      </c>
      <c r="F9" s="413" t="str">
        <f t="array" ref="F9">IFERROR(INDEX($C$4:$C$13, MATCH(0, COUNTIF($F$3:F8, $C$4:$C$13&amp;"") + IF($C$4:$C$13="",1,0), 0)), "")</f>
        <v>TB/HIV I-1: TB/HIV mortality rate per 100,000 population</v>
      </c>
      <c r="G9" s="413" t="s">
        <v>1848</v>
      </c>
    </row>
    <row r="10" spans="2:7" s="11" customFormat="1" x14ac:dyDescent="0.15">
      <c r="B10" s="413" t="s">
        <v>1849</v>
      </c>
      <c r="C10" s="416" t="s">
        <v>1850</v>
      </c>
      <c r="D10" s="414"/>
      <c r="E10" s="413" t="s">
        <v>1685</v>
      </c>
      <c r="F10" s="413" t="str">
        <f t="array" ref="F10">IFERROR(INDEX($C$4:$C$13, MATCH(0, COUNTIF($F$3:F9, $C$4:$C$13&amp;"") + IF($C$4:$C$13="",1,0), 0)), "")</f>
        <v>HSS I-1: Under 5 mortality rate per 1000 live births</v>
      </c>
      <c r="G10" s="413" t="s">
        <v>1851</v>
      </c>
    </row>
    <row r="11" spans="2:7" s="11" customFormat="1" x14ac:dyDescent="0.15">
      <c r="B11" s="413" t="s">
        <v>1852</v>
      </c>
      <c r="C11" s="416" t="s">
        <v>1853</v>
      </c>
      <c r="D11" s="414"/>
      <c r="E11" s="413" t="s">
        <v>1685</v>
      </c>
      <c r="F11" s="413" t="str">
        <f t="array" ref="F11">IFERROR(INDEX($C$4:$C$13, MATCH(0, COUNTIF($F$3:F10, $C$4:$C$13&amp;"") + IF($C$4:$C$13="",1,0), 0)), "")</f>
        <v>HSS I-2: Neonatal mortality rate, per 100,000 population</v>
      </c>
      <c r="G11" s="413" t="s">
        <v>1854</v>
      </c>
    </row>
    <row r="12" spans="2:7" s="11" customFormat="1" x14ac:dyDescent="0.15">
      <c r="B12" s="413" t="s">
        <v>1855</v>
      </c>
      <c r="C12" s="416" t="s">
        <v>1856</v>
      </c>
      <c r="D12" s="414"/>
      <c r="E12" s="413" t="s">
        <v>1685</v>
      </c>
      <c r="F12" s="413" t="str">
        <f t="array" ref="F12">IFERROR(INDEX($C$4:$C$13, MATCH(0, COUNTIF($F$3:F11, $C$4:$C$13&amp;"") + IF($C$4:$C$13="",1,0), 0)), "")</f>
        <v>HSS I-3: Maternal mortality ratio, per 100,000 population</v>
      </c>
      <c r="G12" s="413" t="s">
        <v>1857</v>
      </c>
    </row>
    <row r="14" spans="2:7" x14ac:dyDescent="0.15">
      <c r="B14" s="2" t="s">
        <v>130</v>
      </c>
    </row>
    <row r="15" spans="2:7" x14ac:dyDescent="0.15">
      <c r="B15" s="413" t="s">
        <v>126</v>
      </c>
      <c r="C15" s="413" t="s">
        <v>61</v>
      </c>
      <c r="D15" s="413" t="s">
        <v>63</v>
      </c>
      <c r="E15" s="413" t="s">
        <v>128</v>
      </c>
      <c r="F15" s="413" t="s">
        <v>224</v>
      </c>
      <c r="G15" s="413" t="s">
        <v>66</v>
      </c>
    </row>
    <row r="16" spans="2:7" ht="12.75" hidden="1" x14ac:dyDescent="0.2">
      <c r="B16" s="413" t="s">
        <v>125</v>
      </c>
      <c r="C16" s="416" t="s">
        <v>72</v>
      </c>
      <c r="D16" s="414" t="s">
        <v>62</v>
      </c>
      <c r="E16" s="413" t="s">
        <v>127</v>
      </c>
      <c r="F16" s="413" t="str">
        <f t="array" ref="F16">IFERROR(INDEX($C$16:$C$25, MATCH(0, COUNTIF($F$15:F15, $C$16:$C$25&amp;"") + IF($C$16:$C$25="",1,0), 0)), "")</f>
        <v>--Select--</v>
      </c>
      <c r="G16" s="413" t="s">
        <v>65</v>
      </c>
    </row>
    <row r="17" spans="1:7" s="11" customFormat="1" x14ac:dyDescent="0.15">
      <c r="B17" s="413" t="s">
        <v>1858</v>
      </c>
      <c r="C17" s="416" t="s">
        <v>1859</v>
      </c>
      <c r="D17" s="414"/>
      <c r="E17" s="413" t="s">
        <v>1685</v>
      </c>
      <c r="F17" s="413" t="str">
        <f t="array" ref="F17">IFERROR(INDEX($C$16:$C$25, MATCH(0, COUNTIF($F$15:F16, $C$16:$C$25&amp;"") + IF($C$16:$C$25="",1,0), 0)), "")</f>
        <v>HSS O-3: Ratio of household out-of-pocket payments for health to total expenditure on health</v>
      </c>
      <c r="G17" s="413" t="s">
        <v>1860</v>
      </c>
    </row>
    <row r="18" spans="1:7" s="11" customFormat="1" x14ac:dyDescent="0.15">
      <c r="B18" s="413" t="s">
        <v>1861</v>
      </c>
      <c r="C18" s="416" t="s">
        <v>1862</v>
      </c>
      <c r="D18" s="414"/>
      <c r="E18" s="413" t="s">
        <v>1685</v>
      </c>
      <c r="F18" s="413" t="str">
        <f t="array" ref="F18">IFERROR(INDEX($C$16:$C$25, MATCH(0, COUNTIF($F$15:F17, $C$16:$C$25&amp;"") + IF($C$16:$C$25="",1,0), 0)), "")</f>
        <v>TB O-2a: Treatment success rate of all forms of TB- bacteriologically confirmed plus clinically diagnosed, new and relapse cases</v>
      </c>
      <c r="G18" s="413" t="s">
        <v>1863</v>
      </c>
    </row>
    <row r="19" spans="1:7" s="11" customFormat="1" x14ac:dyDescent="0.15">
      <c r="B19" s="413" t="s">
        <v>1752</v>
      </c>
      <c r="C19" s="416" t="s">
        <v>1753</v>
      </c>
      <c r="D19" s="414" t="s">
        <v>1754</v>
      </c>
      <c r="E19" s="413" t="s">
        <v>1685</v>
      </c>
      <c r="F19" s="413" t="str">
        <f t="array" ref="F19">IFERROR(INDEX($C$16:$C$25, MATCH(0, COUNTIF($F$15:F18, $C$16:$C$25&amp;"") + IF($C$16:$C$25="",1,0), 0)), "")</f>
        <v>TB O-4(M): Treatment success rate of RR TB and/or MDR-TB: Percentage of cases with RR and/or MDR-TB successfully treated</v>
      </c>
      <c r="G19" s="413" t="s">
        <v>1864</v>
      </c>
    </row>
    <row r="20" spans="1:7" s="11" customFormat="1" x14ac:dyDescent="0.15">
      <c r="B20" s="413" t="s">
        <v>1865</v>
      </c>
      <c r="C20" s="416" t="s">
        <v>1866</v>
      </c>
      <c r="D20" s="414"/>
      <c r="E20" s="413" t="s">
        <v>1685</v>
      </c>
      <c r="F20" s="413" t="str">
        <f t="array" ref="F20">IFERROR(INDEX($C$16:$C$25, MATCH(0, COUNTIF($F$15:F19, $C$16:$C$25&amp;"") + IF($C$16:$C$25="",1,0), 0)), "")</f>
        <v>HSS O-1: Percentage of women attending antenatal care</v>
      </c>
      <c r="G20" s="413" t="s">
        <v>1867</v>
      </c>
    </row>
    <row r="21" spans="1:7" s="11" customFormat="1" x14ac:dyDescent="0.15">
      <c r="B21" s="413" t="s">
        <v>1868</v>
      </c>
      <c r="C21" s="416" t="s">
        <v>1869</v>
      </c>
      <c r="D21" s="414"/>
      <c r="E21" s="413" t="s">
        <v>1685</v>
      </c>
      <c r="F21" s="413" t="str">
        <f t="array" ref="F21">IFERROR(INDEX($C$16:$C$25, MATCH(0, COUNTIF($F$15:F20, $C$16:$C$25&amp;"") + IF($C$16:$C$25="",1,0), 0)), "")</f>
        <v>HSS O-2: Percentage of births attended by skilled health professional</v>
      </c>
      <c r="G21" s="413" t="s">
        <v>1870</v>
      </c>
    </row>
    <row r="22" spans="1:7" s="11" customFormat="1" x14ac:dyDescent="0.15">
      <c r="B22" s="413" t="s">
        <v>1871</v>
      </c>
      <c r="C22" s="416" t="s">
        <v>1872</v>
      </c>
      <c r="D22" s="414"/>
      <c r="E22" s="413" t="s">
        <v>1685</v>
      </c>
      <c r="F22" s="413" t="str">
        <f t="array" ref="F22">IFERROR(INDEX($C$16:$C$25, MATCH(0, COUNTIF($F$15:F21, $C$16:$C$25&amp;"") + IF($C$16:$C$25="",1,0), 0)), "")</f>
        <v>TB O-1a: Case notification rate of all forms of TB per 100,000 population - bacteriologically confirmed plus clinically diagnosed, new and relapse cases</v>
      </c>
      <c r="G22" s="413" t="s">
        <v>1873</v>
      </c>
    </row>
    <row r="23" spans="1:7" s="11" customFormat="1" x14ac:dyDescent="0.15">
      <c r="B23" s="413" t="s">
        <v>1874</v>
      </c>
      <c r="C23" s="416" t="s">
        <v>1875</v>
      </c>
      <c r="D23" s="414"/>
      <c r="E23" s="413" t="s">
        <v>1685</v>
      </c>
      <c r="F23" s="413" t="str">
        <f t="array" ref="F23">IFERROR(INDEX($C$16:$C$25, MATCH(0, COUNTIF($F$15:F22, $C$16:$C$25&amp;"") + IF($C$16:$C$25="",1,0), 0)), "")</f>
        <v>TB O-6: Notification of RR-TB and/or MDR-TB cases – Percentage of notified cases of bacteriologically confirmed, drug resistant RR-TB and/or MDR-TB as a proportion of all estimated RR-TB and/or MDR-TB cases</v>
      </c>
      <c r="G23" s="413" t="s">
        <v>1876</v>
      </c>
    </row>
    <row r="24" spans="1:7" s="11" customFormat="1" x14ac:dyDescent="0.15">
      <c r="B24" s="413" t="s">
        <v>1877</v>
      </c>
      <c r="C24" s="416" t="s">
        <v>1878</v>
      </c>
      <c r="D24" s="414"/>
      <c r="E24" s="413" t="s">
        <v>1685</v>
      </c>
      <c r="F24" s="413" t="str">
        <f t="array" ref="F24">IFERROR(INDEX($C$16:$C$25, MATCH(0, COUNTIF($F$15:F23, $C$16:$C$25&amp;"") + IF($C$16:$C$25="",1,0), 0)), "")</f>
        <v>TB O-5(M): TB treatment coverage: Percentage of new and relapse cases that were notified and treated among the estimated number of incident TB cases in the same year (all form of TB - bacteriologically confirmed plus clinically diagnosed)</v>
      </c>
      <c r="G24" s="413" t="s">
        <v>1879</v>
      </c>
    </row>
    <row r="26" spans="1:7" x14ac:dyDescent="0.15">
      <c r="B26" s="2" t="s">
        <v>200</v>
      </c>
    </row>
    <row r="27" spans="1:7" x14ac:dyDescent="0.15">
      <c r="A27" s="420" t="s">
        <v>1</v>
      </c>
      <c r="B27" s="421" t="s">
        <v>152</v>
      </c>
      <c r="C27" s="421" t="s">
        <v>61</v>
      </c>
      <c r="D27" s="421" t="s">
        <v>63</v>
      </c>
      <c r="E27" s="421" t="s">
        <v>148</v>
      </c>
      <c r="F27" s="421" t="s">
        <v>149</v>
      </c>
      <c r="G27" s="421" t="s">
        <v>66</v>
      </c>
    </row>
    <row r="28" spans="1:7" ht="12.75" hidden="1" x14ac:dyDescent="0.2">
      <c r="A28" s="421" t="s">
        <v>147</v>
      </c>
      <c r="B28" s="422" t="s">
        <v>114</v>
      </c>
      <c r="C28" s="423" t="s">
        <v>72</v>
      </c>
      <c r="D28" s="422" t="s">
        <v>62</v>
      </c>
      <c r="E28" s="421"/>
      <c r="F28" s="421"/>
      <c r="G28" s="421" t="s">
        <v>65</v>
      </c>
    </row>
    <row r="29" spans="1:7" s="11" customFormat="1" x14ac:dyDescent="0.15">
      <c r="A29" s="421" t="s">
        <v>1921</v>
      </c>
      <c r="B29" s="422" t="s">
        <v>1812</v>
      </c>
      <c r="C29" s="423" t="s">
        <v>1813</v>
      </c>
      <c r="D29" s="422" t="s">
        <v>1928</v>
      </c>
      <c r="E29" s="421"/>
      <c r="F29" s="421"/>
      <c r="G29" s="421" t="s">
        <v>1929</v>
      </c>
    </row>
    <row r="30" spans="1:7" s="11" customFormat="1" x14ac:dyDescent="0.15">
      <c r="A30" s="421" t="s">
        <v>1921</v>
      </c>
      <c r="B30" s="422" t="s">
        <v>1819</v>
      </c>
      <c r="C30" s="423" t="s">
        <v>1820</v>
      </c>
      <c r="D30" s="422" t="s">
        <v>1930</v>
      </c>
      <c r="E30" s="421"/>
      <c r="F30" s="421"/>
      <c r="G30" s="421" t="s">
        <v>1931</v>
      </c>
    </row>
    <row r="31" spans="1:7" s="11" customFormat="1" x14ac:dyDescent="0.15">
      <c r="A31" s="421" t="s">
        <v>1921</v>
      </c>
      <c r="B31" s="422" t="s">
        <v>1932</v>
      </c>
      <c r="C31" s="423" t="s">
        <v>1933</v>
      </c>
      <c r="D31" s="422"/>
      <c r="E31" s="421"/>
      <c r="F31" s="421"/>
      <c r="G31" s="421" t="s">
        <v>1934</v>
      </c>
    </row>
    <row r="32" spans="1:7" s="11" customFormat="1" x14ac:dyDescent="0.15">
      <c r="A32" s="421" t="s">
        <v>1921</v>
      </c>
      <c r="B32" s="422" t="s">
        <v>1935</v>
      </c>
      <c r="C32" s="423" t="s">
        <v>1936</v>
      </c>
      <c r="D32" s="422"/>
      <c r="E32" s="421"/>
      <c r="F32" s="421"/>
      <c r="G32" s="421" t="s">
        <v>1937</v>
      </c>
    </row>
    <row r="33" spans="1:7" s="11" customFormat="1" x14ac:dyDescent="0.15">
      <c r="A33" s="421" t="s">
        <v>1921</v>
      </c>
      <c r="B33" s="422" t="s">
        <v>1938</v>
      </c>
      <c r="C33" s="423" t="s">
        <v>1939</v>
      </c>
      <c r="D33" s="422"/>
      <c r="E33" s="421"/>
      <c r="F33" s="421"/>
      <c r="G33" s="421" t="s">
        <v>1940</v>
      </c>
    </row>
    <row r="34" spans="1:7" s="11" customFormat="1" x14ac:dyDescent="0.15">
      <c r="A34" s="421" t="s">
        <v>1921</v>
      </c>
      <c r="B34" s="422" t="s">
        <v>1941</v>
      </c>
      <c r="C34" s="423" t="s">
        <v>1942</v>
      </c>
      <c r="D34" s="422"/>
      <c r="E34" s="421"/>
      <c r="F34" s="421"/>
      <c r="G34" s="421" t="s">
        <v>1943</v>
      </c>
    </row>
    <row r="35" spans="1:7" s="11" customFormat="1" x14ac:dyDescent="0.15">
      <c r="A35" s="421" t="s">
        <v>1921</v>
      </c>
      <c r="B35" s="422" t="s">
        <v>1828</v>
      </c>
      <c r="C35" s="423" t="s">
        <v>1829</v>
      </c>
      <c r="D35" s="422" t="s">
        <v>1944</v>
      </c>
      <c r="E35" s="421"/>
      <c r="F35" s="421"/>
      <c r="G35" s="421" t="s">
        <v>1945</v>
      </c>
    </row>
    <row r="36" spans="1:7" s="11" customFormat="1" x14ac:dyDescent="0.15">
      <c r="A36" s="421" t="s">
        <v>1921</v>
      </c>
      <c r="B36" s="422" t="s">
        <v>1946</v>
      </c>
      <c r="C36" s="423" t="s">
        <v>1947</v>
      </c>
      <c r="D36" s="422"/>
      <c r="E36" s="421"/>
      <c r="F36" s="421"/>
      <c r="G36" s="421" t="s">
        <v>1948</v>
      </c>
    </row>
    <row r="37" spans="1:7" s="11" customFormat="1" x14ac:dyDescent="0.15">
      <c r="A37" s="421" t="s">
        <v>1921</v>
      </c>
      <c r="B37" s="422" t="s">
        <v>1949</v>
      </c>
      <c r="C37" s="423" t="s">
        <v>1950</v>
      </c>
      <c r="D37" s="422"/>
      <c r="E37" s="421"/>
      <c r="F37" s="421"/>
      <c r="G37" s="421" t="s">
        <v>1951</v>
      </c>
    </row>
    <row r="38" spans="1:7" s="11" customFormat="1" x14ac:dyDescent="0.15">
      <c r="A38" s="421" t="s">
        <v>1921</v>
      </c>
      <c r="B38" s="422" t="s">
        <v>1952</v>
      </c>
      <c r="C38" s="423" t="s">
        <v>1953</v>
      </c>
      <c r="D38" s="422"/>
      <c r="E38" s="421"/>
      <c r="F38" s="421"/>
      <c r="G38" s="421" t="s">
        <v>1954</v>
      </c>
    </row>
    <row r="39" spans="1:7" s="11" customFormat="1" x14ac:dyDescent="0.15">
      <c r="A39" s="421" t="s">
        <v>1921</v>
      </c>
      <c r="B39" s="422" t="s">
        <v>1955</v>
      </c>
      <c r="C39" s="423" t="s">
        <v>1956</v>
      </c>
      <c r="D39" s="422"/>
      <c r="E39" s="421"/>
      <c r="F39" s="421"/>
      <c r="G39" s="421" t="s">
        <v>1957</v>
      </c>
    </row>
    <row r="40" spans="1:7" s="11" customFormat="1" x14ac:dyDescent="0.15">
      <c r="A40" s="421" t="s">
        <v>1925</v>
      </c>
      <c r="B40" s="422" t="s">
        <v>1958</v>
      </c>
      <c r="C40" s="423" t="s">
        <v>1959</v>
      </c>
      <c r="D40" s="422"/>
      <c r="E40" s="421"/>
      <c r="F40" s="421"/>
      <c r="G40" s="421" t="s">
        <v>1960</v>
      </c>
    </row>
    <row r="41" spans="1:7" s="11" customFormat="1" x14ac:dyDescent="0.15">
      <c r="A41" s="421" t="s">
        <v>1925</v>
      </c>
      <c r="B41" s="422" t="s">
        <v>1961</v>
      </c>
      <c r="C41" s="423" t="s">
        <v>1962</v>
      </c>
      <c r="D41" s="422"/>
      <c r="E41" s="421"/>
      <c r="F41" s="421"/>
      <c r="G41" s="421" t="s">
        <v>1963</v>
      </c>
    </row>
    <row r="42" spans="1:7" s="11" customFormat="1" x14ac:dyDescent="0.15">
      <c r="A42" s="421" t="s">
        <v>1925</v>
      </c>
      <c r="B42" s="422" t="s">
        <v>1964</v>
      </c>
      <c r="C42" s="423" t="s">
        <v>1965</v>
      </c>
      <c r="D42" s="422"/>
      <c r="E42" s="421"/>
      <c r="F42" s="421"/>
      <c r="G42" s="421" t="s">
        <v>1966</v>
      </c>
    </row>
    <row r="43" spans="1:7" s="11" customFormat="1" x14ac:dyDescent="0.15">
      <c r="A43" s="421" t="s">
        <v>1925</v>
      </c>
      <c r="B43" s="422" t="s">
        <v>1967</v>
      </c>
      <c r="C43" s="423" t="s">
        <v>1968</v>
      </c>
      <c r="D43" s="422"/>
      <c r="E43" s="421"/>
      <c r="F43" s="421"/>
      <c r="G43" s="421" t="s">
        <v>1969</v>
      </c>
    </row>
    <row r="44" spans="1:7" s="11" customFormat="1" x14ac:dyDescent="0.15">
      <c r="A44" s="421" t="s">
        <v>1881</v>
      </c>
      <c r="B44" s="422" t="s">
        <v>1970</v>
      </c>
      <c r="C44" s="423" t="s">
        <v>1971</v>
      </c>
      <c r="D44" s="422"/>
      <c r="E44" s="421"/>
      <c r="F44" s="421"/>
      <c r="G44" s="421" t="s">
        <v>1972</v>
      </c>
    </row>
    <row r="45" spans="1:7" s="11" customFormat="1" x14ac:dyDescent="0.15">
      <c r="A45" s="421" t="s">
        <v>1881</v>
      </c>
      <c r="B45" s="422" t="s">
        <v>1771</v>
      </c>
      <c r="C45" s="423" t="s">
        <v>1772</v>
      </c>
      <c r="D45" s="422" t="s">
        <v>1973</v>
      </c>
      <c r="E45" s="421"/>
      <c r="F45" s="421"/>
      <c r="G45" s="421" t="s">
        <v>1974</v>
      </c>
    </row>
    <row r="46" spans="1:7" s="11" customFormat="1" x14ac:dyDescent="0.15">
      <c r="A46" s="421" t="s">
        <v>1881</v>
      </c>
      <c r="B46" s="422" t="s">
        <v>1773</v>
      </c>
      <c r="C46" s="423" t="s">
        <v>1774</v>
      </c>
      <c r="D46" s="422" t="s">
        <v>1975</v>
      </c>
      <c r="E46" s="421"/>
      <c r="F46" s="421"/>
      <c r="G46" s="421" t="s">
        <v>1976</v>
      </c>
    </row>
    <row r="47" spans="1:7" s="11" customFormat="1" x14ac:dyDescent="0.15">
      <c r="A47" s="421" t="s">
        <v>1881</v>
      </c>
      <c r="B47" s="422" t="s">
        <v>1977</v>
      </c>
      <c r="C47" s="423" t="s">
        <v>1978</v>
      </c>
      <c r="D47" s="422"/>
      <c r="E47" s="421"/>
      <c r="F47" s="421"/>
      <c r="G47" s="421" t="s">
        <v>1979</v>
      </c>
    </row>
    <row r="48" spans="1:7" s="11" customFormat="1" x14ac:dyDescent="0.15">
      <c r="A48" s="421" t="s">
        <v>1881</v>
      </c>
      <c r="B48" s="422" t="s">
        <v>1980</v>
      </c>
      <c r="C48" s="423" t="s">
        <v>1981</v>
      </c>
      <c r="D48" s="422"/>
      <c r="E48" s="421"/>
      <c r="F48" s="421"/>
      <c r="G48" s="421" t="s">
        <v>1982</v>
      </c>
    </row>
    <row r="49" spans="1:7" s="11" customFormat="1" x14ac:dyDescent="0.15">
      <c r="A49" s="421" t="s">
        <v>1881</v>
      </c>
      <c r="B49" s="422" t="s">
        <v>1983</v>
      </c>
      <c r="C49" s="423" t="s">
        <v>1984</v>
      </c>
      <c r="D49" s="422"/>
      <c r="E49" s="421"/>
      <c r="F49" s="421"/>
      <c r="G49" s="421" t="s">
        <v>1985</v>
      </c>
    </row>
    <row r="50" spans="1:7" s="11" customFormat="1" x14ac:dyDescent="0.15">
      <c r="A50" s="421" t="s">
        <v>1881</v>
      </c>
      <c r="B50" s="422" t="s">
        <v>1986</v>
      </c>
      <c r="C50" s="423" t="s">
        <v>1987</v>
      </c>
      <c r="D50" s="422"/>
      <c r="E50" s="421"/>
      <c r="F50" s="421"/>
      <c r="G50" s="421" t="s">
        <v>1988</v>
      </c>
    </row>
    <row r="51" spans="1:7" s="11" customFormat="1" x14ac:dyDescent="0.15">
      <c r="A51" s="421" t="s">
        <v>1881</v>
      </c>
      <c r="B51" s="422" t="s">
        <v>1989</v>
      </c>
      <c r="C51" s="423" t="s">
        <v>1990</v>
      </c>
      <c r="D51" s="422"/>
      <c r="E51" s="421"/>
      <c r="F51" s="421"/>
      <c r="G51" s="421" t="s">
        <v>1991</v>
      </c>
    </row>
    <row r="52" spans="1:7" s="11" customFormat="1" x14ac:dyDescent="0.15">
      <c r="A52" s="421" t="s">
        <v>1909</v>
      </c>
      <c r="B52" s="422" t="s">
        <v>1992</v>
      </c>
      <c r="C52" s="423" t="s">
        <v>1993</v>
      </c>
      <c r="D52" s="422"/>
      <c r="E52" s="421"/>
      <c r="F52" s="421"/>
      <c r="G52" s="421" t="s">
        <v>1994</v>
      </c>
    </row>
    <row r="53" spans="1:7" s="11" customFormat="1" x14ac:dyDescent="0.15">
      <c r="A53" s="421" t="s">
        <v>1909</v>
      </c>
      <c r="B53" s="422" t="s">
        <v>1995</v>
      </c>
      <c r="C53" s="423" t="s">
        <v>1996</v>
      </c>
      <c r="D53" s="422"/>
      <c r="E53" s="421"/>
      <c r="F53" s="421"/>
      <c r="G53" s="421" t="s">
        <v>1997</v>
      </c>
    </row>
    <row r="54" spans="1:7" s="11" customFormat="1" x14ac:dyDescent="0.15">
      <c r="A54" s="421" t="s">
        <v>1905</v>
      </c>
      <c r="B54" s="422" t="s">
        <v>1998</v>
      </c>
      <c r="C54" s="423" t="s">
        <v>1999</v>
      </c>
      <c r="D54" s="422"/>
      <c r="E54" s="421"/>
      <c r="F54" s="421"/>
      <c r="G54" s="421" t="s">
        <v>2000</v>
      </c>
    </row>
    <row r="55" spans="1:7" s="11" customFormat="1" x14ac:dyDescent="0.15">
      <c r="A55" s="421" t="s">
        <v>1905</v>
      </c>
      <c r="B55" s="422" t="s">
        <v>2001</v>
      </c>
      <c r="C55" s="423" t="s">
        <v>2002</v>
      </c>
      <c r="D55" s="422"/>
      <c r="E55" s="421"/>
      <c r="F55" s="421"/>
      <c r="G55" s="421" t="s">
        <v>2003</v>
      </c>
    </row>
    <row r="56" spans="1:7" s="11" customFormat="1" x14ac:dyDescent="0.15">
      <c r="A56" s="421" t="s">
        <v>1905</v>
      </c>
      <c r="B56" s="422" t="s">
        <v>2004</v>
      </c>
      <c r="C56" s="423" t="s">
        <v>2005</v>
      </c>
      <c r="D56" s="422"/>
      <c r="E56" s="421"/>
      <c r="F56" s="421"/>
      <c r="G56" s="421" t="s">
        <v>2006</v>
      </c>
    </row>
    <row r="57" spans="1:7" s="11" customFormat="1" x14ac:dyDescent="0.15">
      <c r="A57" s="421" t="s">
        <v>1905</v>
      </c>
      <c r="B57" s="422" t="s">
        <v>2007</v>
      </c>
      <c r="C57" s="423" t="s">
        <v>2008</v>
      </c>
      <c r="D57" s="422"/>
      <c r="E57" s="421"/>
      <c r="F57" s="421"/>
      <c r="G57" s="421" t="s">
        <v>2009</v>
      </c>
    </row>
    <row r="58" spans="1:7" s="11" customFormat="1" x14ac:dyDescent="0.15">
      <c r="A58" s="421" t="s">
        <v>1905</v>
      </c>
      <c r="B58" s="422" t="s">
        <v>2010</v>
      </c>
      <c r="C58" s="423" t="s">
        <v>2011</v>
      </c>
      <c r="D58" s="422"/>
      <c r="E58" s="421"/>
      <c r="F58" s="421"/>
      <c r="G58" s="421" t="s">
        <v>2012</v>
      </c>
    </row>
    <row r="59" spans="1:7" s="11" customFormat="1" x14ac:dyDescent="0.15">
      <c r="A59" s="421" t="s">
        <v>1917</v>
      </c>
      <c r="B59" s="422" t="s">
        <v>2013</v>
      </c>
      <c r="C59" s="423" t="s">
        <v>2014</v>
      </c>
      <c r="D59" s="422"/>
      <c r="E59" s="421"/>
      <c r="F59" s="421"/>
      <c r="G59" s="421" t="s">
        <v>2015</v>
      </c>
    </row>
    <row r="60" spans="1:7" s="11" customFormat="1" x14ac:dyDescent="0.15">
      <c r="A60" s="421" t="s">
        <v>1917</v>
      </c>
      <c r="B60" s="422" t="s">
        <v>2016</v>
      </c>
      <c r="C60" s="423" t="s">
        <v>2017</v>
      </c>
      <c r="D60" s="422"/>
      <c r="E60" s="421"/>
      <c r="F60" s="421"/>
      <c r="G60" s="421" t="s">
        <v>2018</v>
      </c>
    </row>
    <row r="61" spans="1:7" s="11" customFormat="1" x14ac:dyDescent="0.15">
      <c r="A61" s="421" t="s">
        <v>1897</v>
      </c>
      <c r="B61" s="422" t="s">
        <v>2019</v>
      </c>
      <c r="C61" s="423" t="s">
        <v>2020</v>
      </c>
      <c r="D61" s="422"/>
      <c r="E61" s="421"/>
      <c r="F61" s="421"/>
      <c r="G61" s="421" t="s">
        <v>2021</v>
      </c>
    </row>
    <row r="62" spans="1:7" s="11" customFormat="1" x14ac:dyDescent="0.15">
      <c r="A62" s="421" t="s">
        <v>1901</v>
      </c>
      <c r="B62" s="422" t="s">
        <v>2022</v>
      </c>
      <c r="C62" s="423" t="s">
        <v>2023</v>
      </c>
      <c r="D62" s="422"/>
      <c r="E62" s="421"/>
      <c r="F62" s="421"/>
      <c r="G62" s="421" t="s">
        <v>2024</v>
      </c>
    </row>
    <row r="63" spans="1:7" s="11" customFormat="1" x14ac:dyDescent="0.15">
      <c r="A63" s="421" t="s">
        <v>1901</v>
      </c>
      <c r="B63" s="422" t="s">
        <v>2025</v>
      </c>
      <c r="C63" s="423" t="s">
        <v>2026</v>
      </c>
      <c r="D63" s="422"/>
      <c r="E63" s="421"/>
      <c r="F63" s="421"/>
      <c r="G63" s="421" t="s">
        <v>2027</v>
      </c>
    </row>
    <row r="64" spans="1:7" s="11" customFormat="1" x14ac:dyDescent="0.15">
      <c r="A64" s="421" t="s">
        <v>1901</v>
      </c>
      <c r="B64" s="422" t="s">
        <v>2028</v>
      </c>
      <c r="C64" s="423" t="s">
        <v>2029</v>
      </c>
      <c r="D64" s="422"/>
      <c r="E64" s="421"/>
      <c r="F64" s="421"/>
      <c r="G64" s="421" t="s">
        <v>2030</v>
      </c>
    </row>
    <row r="66" spans="2:8" x14ac:dyDescent="0.15">
      <c r="B66" s="2" t="s">
        <v>146</v>
      </c>
    </row>
    <row r="67" spans="2:8" x14ac:dyDescent="0.15">
      <c r="B67" s="1" t="s">
        <v>61</v>
      </c>
      <c r="C67" s="413" t="s">
        <v>84</v>
      </c>
      <c r="D67" s="413" t="s">
        <v>132</v>
      </c>
      <c r="E67" s="413" t="s">
        <v>128</v>
      </c>
      <c r="F67" s="413" t="s">
        <v>148</v>
      </c>
      <c r="G67" s="413" t="s">
        <v>66</v>
      </c>
      <c r="H67" s="413" t="s">
        <v>170</v>
      </c>
    </row>
    <row r="68" spans="2:8" ht="12.75" hidden="1" x14ac:dyDescent="0.2">
      <c r="B68" s="1" t="str">
        <f t="array" ref="B68">IFERROR(INDEX($C$68:$C$81, MATCH(0, COUNTIF($B$67:B67, $C$68:$C$81&amp;"") + IF($C$68:$C$81="",1,0), 0)), "")</f>
        <v>--Select--</v>
      </c>
      <c r="C68" s="416" t="s">
        <v>72</v>
      </c>
      <c r="D68" s="413" t="s">
        <v>131</v>
      </c>
      <c r="E68" s="413" t="s">
        <v>127</v>
      </c>
      <c r="F68" s="413"/>
      <c r="G68" s="413" t="s">
        <v>65</v>
      </c>
      <c r="H68" s="418" t="s">
        <v>169</v>
      </c>
    </row>
    <row r="69" spans="2:8" s="11" customFormat="1" x14ac:dyDescent="0.15">
      <c r="B69" s="7" t="str">
        <f t="array" ref="B69">IFERROR(INDEX($C$68:$C$81, MATCH(0, COUNTIF($B$67:B68, $C$68:$C$81&amp;"") + IF($C$68:$C$81="",1,0), 0)), "")</f>
        <v>MDR-TB</v>
      </c>
      <c r="C69" s="416" t="s">
        <v>1880</v>
      </c>
      <c r="D69" s="413" t="s">
        <v>1881</v>
      </c>
      <c r="E69" s="413" t="s">
        <v>1685</v>
      </c>
      <c r="F69" s="413"/>
      <c r="G69" s="413" t="s">
        <v>1882</v>
      </c>
      <c r="H69" s="419" t="s">
        <v>1883</v>
      </c>
    </row>
    <row r="70" spans="2:8" s="11" customFormat="1" x14ac:dyDescent="0.15">
      <c r="B70" s="7" t="str">
        <f t="array" ref="B70">IFERROR(INDEX($C$68:$C$81, MATCH(0, COUNTIF($B$67:B69, $C$68:$C$81&amp;"") + IF($C$68:$C$81="",1,0), 0)), "")</f>
        <v>Payment for Results</v>
      </c>
      <c r="C70" s="416" t="s">
        <v>1884</v>
      </c>
      <c r="D70" s="413" t="s">
        <v>1885</v>
      </c>
      <c r="E70" s="413" t="s">
        <v>1685</v>
      </c>
      <c r="F70" s="413"/>
      <c r="G70" s="413" t="s">
        <v>1886</v>
      </c>
      <c r="H70" s="419" t="s">
        <v>1887</v>
      </c>
    </row>
    <row r="71" spans="2:8" s="11" customFormat="1" x14ac:dyDescent="0.15">
      <c r="B71" s="7" t="str">
        <f t="array" ref="B71">IFERROR(INDEX($C$68:$C$81, MATCH(0, COUNTIF($B$67:B70, $C$68:$C$81&amp;"") + IF($C$68:$C$81="",1,0), 0)), "")</f>
        <v>Program management</v>
      </c>
      <c r="C71" s="416" t="s">
        <v>1888</v>
      </c>
      <c r="D71" s="413" t="s">
        <v>1889</v>
      </c>
      <c r="E71" s="413" t="s">
        <v>1685</v>
      </c>
      <c r="F71" s="413"/>
      <c r="G71" s="413" t="s">
        <v>1890</v>
      </c>
      <c r="H71" s="419" t="s">
        <v>1891</v>
      </c>
    </row>
    <row r="72" spans="2:8" s="11" customFormat="1" x14ac:dyDescent="0.15">
      <c r="B72" s="7" t="str">
        <f t="array" ref="B72">IFERROR(INDEX($C$68:$C$81, MATCH(0, COUNTIF($B$67:B71, $C$68:$C$81&amp;"") + IF($C$68:$C$81="",1,0), 0)), "")</f>
        <v>RSSH: Community responses and systems</v>
      </c>
      <c r="C72" s="416" t="s">
        <v>1892</v>
      </c>
      <c r="D72" s="413" t="s">
        <v>1893</v>
      </c>
      <c r="E72" s="413" t="s">
        <v>1685</v>
      </c>
      <c r="F72" s="413"/>
      <c r="G72" s="413" t="s">
        <v>1894</v>
      </c>
      <c r="H72" s="419" t="s">
        <v>1895</v>
      </c>
    </row>
    <row r="73" spans="2:8" s="11" customFormat="1" x14ac:dyDescent="0.15">
      <c r="B73" s="7" t="str">
        <f t="array" ref="B73">IFERROR(INDEX($C$68:$C$81, MATCH(0, COUNTIF($B$67:B72, $C$68:$C$81&amp;"") + IF($C$68:$C$81="",1,0), 0)), "")</f>
        <v>RSSH: Financial management systems</v>
      </c>
      <c r="C73" s="416" t="s">
        <v>1896</v>
      </c>
      <c r="D73" s="413" t="s">
        <v>1897</v>
      </c>
      <c r="E73" s="413" t="s">
        <v>1685</v>
      </c>
      <c r="F73" s="413"/>
      <c r="G73" s="413" t="s">
        <v>1898</v>
      </c>
      <c r="H73" s="419" t="s">
        <v>1899</v>
      </c>
    </row>
    <row r="74" spans="2:8" s="11" customFormat="1" x14ac:dyDescent="0.15">
      <c r="B74" s="7" t="str">
        <f t="array" ref="B74">IFERROR(INDEX($C$68:$C$81, MATCH(0, COUNTIF($B$67:B73, $C$68:$C$81&amp;"") + IF($C$68:$C$81="",1,0), 0)), "")</f>
        <v>RSSH: Health management information systems and M&amp;E</v>
      </c>
      <c r="C74" s="416" t="s">
        <v>1900</v>
      </c>
      <c r="D74" s="413" t="s">
        <v>1901</v>
      </c>
      <c r="E74" s="413" t="s">
        <v>1685</v>
      </c>
      <c r="F74" s="413"/>
      <c r="G74" s="413" t="s">
        <v>1902</v>
      </c>
      <c r="H74" s="419" t="s">
        <v>1903</v>
      </c>
    </row>
    <row r="75" spans="2:8" s="11" customFormat="1" x14ac:dyDescent="0.15">
      <c r="B75" s="7" t="str">
        <f t="array" ref="B75">IFERROR(INDEX($C$68:$C$81, MATCH(0, COUNTIF($B$67:B74, $C$68:$C$81&amp;"") + IF($C$68:$C$81="",1,0), 0)), "")</f>
        <v>RSSH: Human resources for health (HRH), including community health workers</v>
      </c>
      <c r="C75" s="416" t="s">
        <v>1904</v>
      </c>
      <c r="D75" s="413" t="s">
        <v>1905</v>
      </c>
      <c r="E75" s="413" t="s">
        <v>1685</v>
      </c>
      <c r="F75" s="413"/>
      <c r="G75" s="413" t="s">
        <v>1906</v>
      </c>
      <c r="H75" s="419" t="s">
        <v>1907</v>
      </c>
    </row>
    <row r="76" spans="2:8" s="11" customFormat="1" x14ac:dyDescent="0.15">
      <c r="B76" s="7" t="str">
        <f t="array" ref="B76">IFERROR(INDEX($C$68:$C$81, MATCH(0, COUNTIF($B$67:B75, $C$68:$C$81&amp;"") + IF($C$68:$C$81="",1,0), 0)), "")</f>
        <v>RSSH: Integrated service delivery and quality improvement</v>
      </c>
      <c r="C76" s="416" t="s">
        <v>1908</v>
      </c>
      <c r="D76" s="413" t="s">
        <v>1909</v>
      </c>
      <c r="E76" s="413" t="s">
        <v>1685</v>
      </c>
      <c r="F76" s="413"/>
      <c r="G76" s="413" t="s">
        <v>1910</v>
      </c>
      <c r="H76" s="419" t="s">
        <v>1911</v>
      </c>
    </row>
    <row r="77" spans="2:8" s="11" customFormat="1" x14ac:dyDescent="0.15">
      <c r="B77" s="7" t="str">
        <f t="array" ref="B77">IFERROR(INDEX($C$68:$C$81, MATCH(0, COUNTIF($B$67:B76, $C$68:$C$81&amp;"") + IF($C$68:$C$81="",1,0), 0)), "")</f>
        <v>RSSH: National health strategies</v>
      </c>
      <c r="C77" s="416" t="s">
        <v>1912</v>
      </c>
      <c r="D77" s="413" t="s">
        <v>1913</v>
      </c>
      <c r="E77" s="413" t="s">
        <v>1685</v>
      </c>
      <c r="F77" s="413"/>
      <c r="G77" s="413" t="s">
        <v>1914</v>
      </c>
      <c r="H77" s="419" t="s">
        <v>1915</v>
      </c>
    </row>
    <row r="78" spans="2:8" s="11" customFormat="1" x14ac:dyDescent="0.15">
      <c r="B78" s="7" t="str">
        <f t="array" ref="B78">IFERROR(INDEX($C$68:$C$81, MATCH(0, COUNTIF($B$67:B77, $C$68:$C$81&amp;"") + IF($C$68:$C$81="",1,0), 0)), "")</f>
        <v>RSSH: Procurement and supply chain management systems</v>
      </c>
      <c r="C78" s="416" t="s">
        <v>1916</v>
      </c>
      <c r="D78" s="413" t="s">
        <v>1917</v>
      </c>
      <c r="E78" s="413" t="s">
        <v>1685</v>
      </c>
      <c r="F78" s="413"/>
      <c r="G78" s="413" t="s">
        <v>1918</v>
      </c>
      <c r="H78" s="419" t="s">
        <v>1919</v>
      </c>
    </row>
    <row r="79" spans="2:8" s="11" customFormat="1" x14ac:dyDescent="0.15">
      <c r="B79" s="7" t="str">
        <f t="array" ref="B79">IFERROR(INDEX($C$68:$C$81, MATCH(0, COUNTIF($B$67:B78, $C$68:$C$81&amp;"") + IF($C$68:$C$81="",1,0), 0)), "")</f>
        <v>TB care and prevention</v>
      </c>
      <c r="C79" s="416" t="s">
        <v>1920</v>
      </c>
      <c r="D79" s="413" t="s">
        <v>1921</v>
      </c>
      <c r="E79" s="413" t="s">
        <v>1685</v>
      </c>
      <c r="F79" s="413"/>
      <c r="G79" s="413" t="s">
        <v>1922</v>
      </c>
      <c r="H79" s="419" t="s">
        <v>1923</v>
      </c>
    </row>
    <row r="80" spans="2:8" s="11" customFormat="1" x14ac:dyDescent="0.15">
      <c r="B80" s="7" t="str">
        <f t="array" ref="B80">IFERROR(INDEX($C$68:$C$81, MATCH(0, COUNTIF($B$67:B79, $C$68:$C$81&amp;"") + IF($C$68:$C$81="",1,0), 0)), "")</f>
        <v>TB/HIV</v>
      </c>
      <c r="C80" s="416" t="s">
        <v>1924</v>
      </c>
      <c r="D80" s="413" t="s">
        <v>1925</v>
      </c>
      <c r="E80" s="413" t="s">
        <v>1685</v>
      </c>
      <c r="F80" s="413"/>
      <c r="G80" s="413" t="s">
        <v>1926</v>
      </c>
      <c r="H80" s="419" t="s">
        <v>1927</v>
      </c>
    </row>
    <row r="82" spans="1:9" x14ac:dyDescent="0.15">
      <c r="A82" s="2" t="s">
        <v>83</v>
      </c>
    </row>
    <row r="83" spans="1:9" x14ac:dyDescent="0.15">
      <c r="A83" s="413" t="s">
        <v>1</v>
      </c>
      <c r="B83" s="413" t="s">
        <v>152</v>
      </c>
      <c r="C83" s="413" t="s">
        <v>97</v>
      </c>
      <c r="D83" s="413" t="s">
        <v>63</v>
      </c>
      <c r="E83" s="413" t="s">
        <v>66</v>
      </c>
      <c r="F83" s="1" t="s">
        <v>148</v>
      </c>
      <c r="G83" s="1" t="s">
        <v>149</v>
      </c>
      <c r="H83" s="7" t="s">
        <v>150</v>
      </c>
      <c r="I83" s="7" t="s">
        <v>151</v>
      </c>
    </row>
    <row r="84" spans="1:9" ht="12.75" hidden="1" x14ac:dyDescent="0.2">
      <c r="A84" s="413" t="s">
        <v>147</v>
      </c>
      <c r="B84" s="414" t="s">
        <v>114</v>
      </c>
      <c r="C84" s="416" t="s">
        <v>72</v>
      </c>
      <c r="D84" s="414" t="s">
        <v>62</v>
      </c>
      <c r="E84" s="413" t="s">
        <v>65</v>
      </c>
      <c r="H84" s="7"/>
      <c r="I84" s="7"/>
    </row>
    <row r="85" spans="1:9" s="11" customFormat="1" x14ac:dyDescent="0.15">
      <c r="A85" s="413" t="s">
        <v>1921</v>
      </c>
      <c r="B85" s="414" t="s">
        <v>2031</v>
      </c>
      <c r="C85" s="416" t="s">
        <v>2032</v>
      </c>
      <c r="D85" s="414"/>
      <c r="E85" s="413" t="s">
        <v>2033</v>
      </c>
      <c r="H85" s="7"/>
      <c r="I85" s="7"/>
    </row>
    <row r="86" spans="1:9" s="11" customFormat="1" x14ac:dyDescent="0.15">
      <c r="A86" s="413" t="s">
        <v>1921</v>
      </c>
      <c r="B86" s="414" t="s">
        <v>2034</v>
      </c>
      <c r="C86" s="416" t="s">
        <v>2035</v>
      </c>
      <c r="D86" s="414"/>
      <c r="E86" s="413" t="s">
        <v>2036</v>
      </c>
      <c r="H86" s="7"/>
      <c r="I86" s="7"/>
    </row>
    <row r="87" spans="1:9" s="11" customFormat="1" x14ac:dyDescent="0.15">
      <c r="A87" s="413" t="s">
        <v>1921</v>
      </c>
      <c r="B87" s="414" t="s">
        <v>2037</v>
      </c>
      <c r="C87" s="416" t="s">
        <v>2038</v>
      </c>
      <c r="D87" s="414"/>
      <c r="E87" s="413" t="s">
        <v>2039</v>
      </c>
      <c r="H87" s="7"/>
      <c r="I87" s="7"/>
    </row>
    <row r="88" spans="1:9" s="11" customFormat="1" x14ac:dyDescent="0.15">
      <c r="A88" s="413" t="s">
        <v>1921</v>
      </c>
      <c r="B88" s="414" t="s">
        <v>2040</v>
      </c>
      <c r="C88" s="416" t="s">
        <v>2041</v>
      </c>
      <c r="D88" s="414"/>
      <c r="E88" s="413" t="s">
        <v>2042</v>
      </c>
      <c r="H88" s="7"/>
      <c r="I88" s="7"/>
    </row>
    <row r="89" spans="1:9" s="11" customFormat="1" x14ac:dyDescent="0.15">
      <c r="A89" s="413" t="s">
        <v>1921</v>
      </c>
      <c r="B89" s="414" t="s">
        <v>2043</v>
      </c>
      <c r="C89" s="416" t="s">
        <v>2044</v>
      </c>
      <c r="D89" s="414"/>
      <c r="E89" s="413" t="s">
        <v>2045</v>
      </c>
      <c r="H89" s="7"/>
      <c r="I89" s="7"/>
    </row>
    <row r="90" spans="1:9" s="11" customFormat="1" x14ac:dyDescent="0.15">
      <c r="A90" s="413" t="s">
        <v>1921</v>
      </c>
      <c r="B90" s="414" t="s">
        <v>2046</v>
      </c>
      <c r="C90" s="416" t="s">
        <v>2047</v>
      </c>
      <c r="D90" s="414"/>
      <c r="E90" s="413" t="s">
        <v>2048</v>
      </c>
      <c r="H90" s="7"/>
      <c r="I90" s="7"/>
    </row>
    <row r="91" spans="1:9" s="11" customFormat="1" x14ac:dyDescent="0.15">
      <c r="A91" s="413" t="s">
        <v>1921</v>
      </c>
      <c r="B91" s="414" t="s">
        <v>2049</v>
      </c>
      <c r="C91" s="416" t="s">
        <v>2050</v>
      </c>
      <c r="D91" s="414"/>
      <c r="E91" s="413" t="s">
        <v>2051</v>
      </c>
      <c r="H91" s="7"/>
      <c r="I91" s="7"/>
    </row>
    <row r="92" spans="1:9" s="11" customFormat="1" x14ac:dyDescent="0.15">
      <c r="A92" s="413" t="s">
        <v>1921</v>
      </c>
      <c r="B92" s="414" t="s">
        <v>2052</v>
      </c>
      <c r="C92" s="416" t="s">
        <v>2053</v>
      </c>
      <c r="D92" s="414"/>
      <c r="E92" s="413" t="s">
        <v>2054</v>
      </c>
      <c r="H92" s="7"/>
      <c r="I92" s="7"/>
    </row>
    <row r="93" spans="1:9" s="11" customFormat="1" x14ac:dyDescent="0.15">
      <c r="A93" s="413" t="s">
        <v>1921</v>
      </c>
      <c r="B93" s="414" t="s">
        <v>2055</v>
      </c>
      <c r="C93" s="416" t="s">
        <v>2056</v>
      </c>
      <c r="D93" s="414"/>
      <c r="E93" s="413" t="s">
        <v>2057</v>
      </c>
      <c r="H93" s="7"/>
      <c r="I93" s="7"/>
    </row>
    <row r="94" spans="1:9" s="11" customFormat="1" x14ac:dyDescent="0.15">
      <c r="A94" s="413" t="s">
        <v>1921</v>
      </c>
      <c r="B94" s="414" t="s">
        <v>2058</v>
      </c>
      <c r="C94" s="416" t="s">
        <v>2059</v>
      </c>
      <c r="D94" s="414"/>
      <c r="E94" s="413" t="s">
        <v>2060</v>
      </c>
      <c r="H94" s="7"/>
      <c r="I94" s="7"/>
    </row>
    <row r="95" spans="1:9" s="11" customFormat="1" x14ac:dyDescent="0.15">
      <c r="A95" s="413" t="s">
        <v>1925</v>
      </c>
      <c r="B95" s="414" t="s">
        <v>2061</v>
      </c>
      <c r="C95" s="416" t="s">
        <v>2062</v>
      </c>
      <c r="D95" s="414"/>
      <c r="E95" s="413" t="s">
        <v>2063</v>
      </c>
      <c r="H95" s="7"/>
      <c r="I95" s="7"/>
    </row>
    <row r="96" spans="1:9" s="11" customFormat="1" x14ac:dyDescent="0.15">
      <c r="A96" s="413" t="s">
        <v>1925</v>
      </c>
      <c r="B96" s="414" t="s">
        <v>2064</v>
      </c>
      <c r="C96" s="416" t="s">
        <v>2065</v>
      </c>
      <c r="D96" s="414"/>
      <c r="E96" s="413" t="s">
        <v>2066</v>
      </c>
      <c r="H96" s="7"/>
      <c r="I96" s="7"/>
    </row>
    <row r="97" spans="1:9" s="11" customFormat="1" x14ac:dyDescent="0.15">
      <c r="A97" s="413" t="s">
        <v>1925</v>
      </c>
      <c r="B97" s="414" t="s">
        <v>2067</v>
      </c>
      <c r="C97" s="416" t="s">
        <v>2068</v>
      </c>
      <c r="D97" s="414"/>
      <c r="E97" s="413" t="s">
        <v>2069</v>
      </c>
      <c r="H97" s="7"/>
      <c r="I97" s="7"/>
    </row>
    <row r="98" spans="1:9" s="11" customFormat="1" x14ac:dyDescent="0.15">
      <c r="A98" s="413" t="s">
        <v>1925</v>
      </c>
      <c r="B98" s="414" t="s">
        <v>2070</v>
      </c>
      <c r="C98" s="416" t="s">
        <v>2071</v>
      </c>
      <c r="D98" s="414"/>
      <c r="E98" s="413" t="s">
        <v>2072</v>
      </c>
      <c r="H98" s="7"/>
      <c r="I98" s="7"/>
    </row>
    <row r="99" spans="1:9" s="11" customFormat="1" x14ac:dyDescent="0.15">
      <c r="A99" s="413" t="s">
        <v>1925</v>
      </c>
      <c r="B99" s="414" t="s">
        <v>2073</v>
      </c>
      <c r="C99" s="416" t="s">
        <v>2074</v>
      </c>
      <c r="D99" s="414"/>
      <c r="E99" s="413" t="s">
        <v>2075</v>
      </c>
      <c r="H99" s="7"/>
      <c r="I99" s="7"/>
    </row>
    <row r="100" spans="1:9" s="11" customFormat="1" x14ac:dyDescent="0.15">
      <c r="A100" s="413" t="s">
        <v>1925</v>
      </c>
      <c r="B100" s="414" t="s">
        <v>2076</v>
      </c>
      <c r="C100" s="416" t="s">
        <v>2077</v>
      </c>
      <c r="D100" s="414"/>
      <c r="E100" s="413" t="s">
        <v>2078</v>
      </c>
      <c r="H100" s="7"/>
      <c r="I100" s="7"/>
    </row>
    <row r="101" spans="1:9" s="11" customFormat="1" x14ac:dyDescent="0.15">
      <c r="A101" s="413" t="s">
        <v>1925</v>
      </c>
      <c r="B101" s="414" t="s">
        <v>2079</v>
      </c>
      <c r="C101" s="416" t="s">
        <v>2080</v>
      </c>
      <c r="D101" s="414"/>
      <c r="E101" s="413" t="s">
        <v>2081</v>
      </c>
      <c r="H101" s="7"/>
      <c r="I101" s="7"/>
    </row>
    <row r="102" spans="1:9" s="11" customFormat="1" x14ac:dyDescent="0.15">
      <c r="A102" s="413" t="s">
        <v>1925</v>
      </c>
      <c r="B102" s="414" t="s">
        <v>2082</v>
      </c>
      <c r="C102" s="416" t="s">
        <v>2083</v>
      </c>
      <c r="D102" s="414"/>
      <c r="E102" s="413" t="s">
        <v>2084</v>
      </c>
      <c r="H102" s="7"/>
      <c r="I102" s="7"/>
    </row>
    <row r="103" spans="1:9" s="11" customFormat="1" x14ac:dyDescent="0.15">
      <c r="A103" s="413" t="s">
        <v>1881</v>
      </c>
      <c r="B103" s="414" t="s">
        <v>2085</v>
      </c>
      <c r="C103" s="416" t="s">
        <v>2086</v>
      </c>
      <c r="D103" s="414"/>
      <c r="E103" s="413" t="s">
        <v>2087</v>
      </c>
      <c r="H103" s="7"/>
      <c r="I103" s="7"/>
    </row>
    <row r="104" spans="1:9" s="11" customFormat="1" x14ac:dyDescent="0.15">
      <c r="A104" s="413" t="s">
        <v>1881</v>
      </c>
      <c r="B104" s="414" t="s">
        <v>2088</v>
      </c>
      <c r="C104" s="416" t="s">
        <v>2089</v>
      </c>
      <c r="D104" s="414"/>
      <c r="E104" s="413" t="s">
        <v>2090</v>
      </c>
      <c r="H104" s="7"/>
      <c r="I104" s="7"/>
    </row>
    <row r="105" spans="1:9" s="11" customFormat="1" x14ac:dyDescent="0.15">
      <c r="A105" s="413" t="s">
        <v>1881</v>
      </c>
      <c r="B105" s="414" t="s">
        <v>2091</v>
      </c>
      <c r="C105" s="416" t="s">
        <v>2092</v>
      </c>
      <c r="D105" s="414"/>
      <c r="E105" s="413" t="s">
        <v>2093</v>
      </c>
      <c r="H105" s="7"/>
      <c r="I105" s="7"/>
    </row>
    <row r="106" spans="1:9" s="11" customFormat="1" x14ac:dyDescent="0.15">
      <c r="A106" s="413" t="s">
        <v>1881</v>
      </c>
      <c r="B106" s="414" t="s">
        <v>2094</v>
      </c>
      <c r="C106" s="416" t="s">
        <v>2095</v>
      </c>
      <c r="D106" s="414"/>
      <c r="E106" s="413" t="s">
        <v>2096</v>
      </c>
      <c r="H106" s="7"/>
      <c r="I106" s="7"/>
    </row>
    <row r="107" spans="1:9" s="11" customFormat="1" x14ac:dyDescent="0.15">
      <c r="A107" s="413" t="s">
        <v>1881</v>
      </c>
      <c r="B107" s="414" t="s">
        <v>2097</v>
      </c>
      <c r="C107" s="416" t="s">
        <v>2098</v>
      </c>
      <c r="D107" s="414"/>
      <c r="E107" s="413" t="s">
        <v>2099</v>
      </c>
      <c r="H107" s="7"/>
      <c r="I107" s="7"/>
    </row>
    <row r="108" spans="1:9" s="11" customFormat="1" x14ac:dyDescent="0.15">
      <c r="A108" s="413" t="s">
        <v>1881</v>
      </c>
      <c r="B108" s="414" t="s">
        <v>2100</v>
      </c>
      <c r="C108" s="416" t="s">
        <v>2101</v>
      </c>
      <c r="D108" s="414"/>
      <c r="E108" s="413" t="s">
        <v>2102</v>
      </c>
      <c r="H108" s="7"/>
      <c r="I108" s="7"/>
    </row>
    <row r="109" spans="1:9" s="11" customFormat="1" x14ac:dyDescent="0.15">
      <c r="A109" s="413" t="s">
        <v>1881</v>
      </c>
      <c r="B109" s="414" t="s">
        <v>2103</v>
      </c>
      <c r="C109" s="416" t="s">
        <v>2104</v>
      </c>
      <c r="D109" s="414"/>
      <c r="E109" s="413" t="s">
        <v>2105</v>
      </c>
      <c r="H109" s="7"/>
      <c r="I109" s="7"/>
    </row>
    <row r="110" spans="1:9" s="11" customFormat="1" x14ac:dyDescent="0.15">
      <c r="A110" s="413" t="s">
        <v>1881</v>
      </c>
      <c r="B110" s="414" t="s">
        <v>2106</v>
      </c>
      <c r="C110" s="416" t="s">
        <v>2107</v>
      </c>
      <c r="D110" s="414"/>
      <c r="E110" s="413" t="s">
        <v>2108</v>
      </c>
      <c r="H110" s="7"/>
      <c r="I110" s="7"/>
    </row>
    <row r="111" spans="1:9" s="11" customFormat="1" x14ac:dyDescent="0.15">
      <c r="A111" s="413" t="s">
        <v>1881</v>
      </c>
      <c r="B111" s="414" t="s">
        <v>2109</v>
      </c>
      <c r="C111" s="416" t="s">
        <v>2110</v>
      </c>
      <c r="D111" s="414"/>
      <c r="E111" s="413" t="s">
        <v>2111</v>
      </c>
      <c r="H111" s="7"/>
      <c r="I111" s="7"/>
    </row>
    <row r="112" spans="1:9" s="11" customFormat="1" x14ac:dyDescent="0.15">
      <c r="A112" s="413" t="s">
        <v>1881</v>
      </c>
      <c r="B112" s="414" t="s">
        <v>2112</v>
      </c>
      <c r="C112" s="416" t="s">
        <v>2113</v>
      </c>
      <c r="D112" s="414"/>
      <c r="E112" s="413" t="s">
        <v>2114</v>
      </c>
      <c r="H112" s="7"/>
      <c r="I112" s="7"/>
    </row>
    <row r="113" spans="1:9" s="11" customFormat="1" x14ac:dyDescent="0.15">
      <c r="A113" s="413" t="s">
        <v>1909</v>
      </c>
      <c r="B113" s="414" t="s">
        <v>2115</v>
      </c>
      <c r="C113" s="416" t="s">
        <v>2116</v>
      </c>
      <c r="D113" s="414"/>
      <c r="E113" s="413" t="s">
        <v>2117</v>
      </c>
      <c r="H113" s="7"/>
      <c r="I113" s="7"/>
    </row>
    <row r="114" spans="1:9" s="11" customFormat="1" x14ac:dyDescent="0.15">
      <c r="A114" s="413" t="s">
        <v>1909</v>
      </c>
      <c r="B114" s="414" t="s">
        <v>2118</v>
      </c>
      <c r="C114" s="416" t="s">
        <v>2119</v>
      </c>
      <c r="D114" s="414"/>
      <c r="E114" s="413" t="s">
        <v>2120</v>
      </c>
      <c r="H114" s="7"/>
      <c r="I114" s="7"/>
    </row>
    <row r="115" spans="1:9" s="11" customFormat="1" x14ac:dyDescent="0.15">
      <c r="A115" s="413" t="s">
        <v>1909</v>
      </c>
      <c r="B115" s="414" t="s">
        <v>2121</v>
      </c>
      <c r="C115" s="416" t="s">
        <v>2122</v>
      </c>
      <c r="D115" s="414"/>
      <c r="E115" s="413" t="s">
        <v>2123</v>
      </c>
      <c r="H115" s="7"/>
      <c r="I115" s="7"/>
    </row>
    <row r="116" spans="1:9" s="11" customFormat="1" x14ac:dyDescent="0.15">
      <c r="A116" s="413" t="s">
        <v>1909</v>
      </c>
      <c r="B116" s="414" t="s">
        <v>2124</v>
      </c>
      <c r="C116" s="416" t="s">
        <v>2125</v>
      </c>
      <c r="D116" s="414"/>
      <c r="E116" s="413" t="s">
        <v>2126</v>
      </c>
      <c r="H116" s="7"/>
      <c r="I116" s="7"/>
    </row>
    <row r="117" spans="1:9" s="11" customFormat="1" x14ac:dyDescent="0.15">
      <c r="A117" s="413" t="s">
        <v>1909</v>
      </c>
      <c r="B117" s="414" t="s">
        <v>2127</v>
      </c>
      <c r="C117" s="416" t="s">
        <v>2128</v>
      </c>
      <c r="D117" s="414"/>
      <c r="E117" s="413" t="s">
        <v>2129</v>
      </c>
      <c r="H117" s="7"/>
      <c r="I117" s="7"/>
    </row>
    <row r="118" spans="1:9" s="11" customFormat="1" x14ac:dyDescent="0.15">
      <c r="A118" s="413" t="s">
        <v>1909</v>
      </c>
      <c r="B118" s="414" t="s">
        <v>2130</v>
      </c>
      <c r="C118" s="416" t="s">
        <v>2131</v>
      </c>
      <c r="D118" s="414"/>
      <c r="E118" s="413" t="s">
        <v>2132</v>
      </c>
      <c r="H118" s="7"/>
      <c r="I118" s="7"/>
    </row>
    <row r="119" spans="1:9" s="11" customFormat="1" x14ac:dyDescent="0.15">
      <c r="A119" s="413" t="s">
        <v>1905</v>
      </c>
      <c r="B119" s="414" t="s">
        <v>2133</v>
      </c>
      <c r="C119" s="416" t="s">
        <v>2134</v>
      </c>
      <c r="D119" s="414"/>
      <c r="E119" s="413" t="s">
        <v>2135</v>
      </c>
      <c r="H119" s="7"/>
      <c r="I119" s="7"/>
    </row>
    <row r="120" spans="1:9" s="11" customFormat="1" x14ac:dyDescent="0.15">
      <c r="A120" s="413" t="s">
        <v>1905</v>
      </c>
      <c r="B120" s="414" t="s">
        <v>2136</v>
      </c>
      <c r="C120" s="416" t="s">
        <v>2137</v>
      </c>
      <c r="D120" s="414"/>
      <c r="E120" s="413" t="s">
        <v>2138</v>
      </c>
      <c r="H120" s="7"/>
      <c r="I120" s="7"/>
    </row>
    <row r="121" spans="1:9" s="11" customFormat="1" x14ac:dyDescent="0.15">
      <c r="A121" s="413" t="s">
        <v>1905</v>
      </c>
      <c r="B121" s="414" t="s">
        <v>2139</v>
      </c>
      <c r="C121" s="416" t="s">
        <v>2140</v>
      </c>
      <c r="D121" s="414"/>
      <c r="E121" s="413" t="s">
        <v>2141</v>
      </c>
      <c r="H121" s="7"/>
      <c r="I121" s="7"/>
    </row>
    <row r="122" spans="1:9" s="11" customFormat="1" x14ac:dyDescent="0.15">
      <c r="A122" s="413" t="s">
        <v>1917</v>
      </c>
      <c r="B122" s="414" t="s">
        <v>2142</v>
      </c>
      <c r="C122" s="416" t="s">
        <v>2143</v>
      </c>
      <c r="D122" s="414"/>
      <c r="E122" s="413" t="s">
        <v>2144</v>
      </c>
      <c r="H122" s="7"/>
      <c r="I122" s="7"/>
    </row>
    <row r="123" spans="1:9" s="11" customFormat="1" x14ac:dyDescent="0.15">
      <c r="A123" s="413" t="s">
        <v>1917</v>
      </c>
      <c r="B123" s="414" t="s">
        <v>2145</v>
      </c>
      <c r="C123" s="416" t="s">
        <v>2146</v>
      </c>
      <c r="D123" s="414"/>
      <c r="E123" s="413" t="s">
        <v>2147</v>
      </c>
      <c r="H123" s="7"/>
      <c r="I123" s="7"/>
    </row>
    <row r="124" spans="1:9" s="11" customFormat="1" x14ac:dyDescent="0.15">
      <c r="A124" s="413" t="s">
        <v>1917</v>
      </c>
      <c r="B124" s="414" t="s">
        <v>2148</v>
      </c>
      <c r="C124" s="416" t="s">
        <v>2149</v>
      </c>
      <c r="D124" s="414"/>
      <c r="E124" s="413" t="s">
        <v>2150</v>
      </c>
      <c r="H124" s="7"/>
      <c r="I124" s="7"/>
    </row>
    <row r="125" spans="1:9" s="11" customFormat="1" x14ac:dyDescent="0.15">
      <c r="A125" s="413" t="s">
        <v>1917</v>
      </c>
      <c r="B125" s="414" t="s">
        <v>2151</v>
      </c>
      <c r="C125" s="416" t="s">
        <v>2152</v>
      </c>
      <c r="D125" s="414"/>
      <c r="E125" s="413" t="s">
        <v>2153</v>
      </c>
      <c r="H125" s="7"/>
      <c r="I125" s="7"/>
    </row>
    <row r="126" spans="1:9" s="11" customFormat="1" x14ac:dyDescent="0.15">
      <c r="A126" s="413" t="s">
        <v>1917</v>
      </c>
      <c r="B126" s="414" t="s">
        <v>2154</v>
      </c>
      <c r="C126" s="416" t="s">
        <v>2155</v>
      </c>
      <c r="D126" s="414"/>
      <c r="E126" s="413" t="s">
        <v>2156</v>
      </c>
      <c r="H126" s="7"/>
      <c r="I126" s="7"/>
    </row>
    <row r="127" spans="1:9" s="11" customFormat="1" x14ac:dyDescent="0.15">
      <c r="A127" s="413" t="s">
        <v>1897</v>
      </c>
      <c r="B127" s="414" t="s">
        <v>2157</v>
      </c>
      <c r="C127" s="416" t="s">
        <v>2158</v>
      </c>
      <c r="D127" s="414"/>
      <c r="E127" s="413" t="s">
        <v>2159</v>
      </c>
      <c r="H127" s="7"/>
      <c r="I127" s="7"/>
    </row>
    <row r="128" spans="1:9" s="11" customFormat="1" x14ac:dyDescent="0.15">
      <c r="A128" s="413" t="s">
        <v>1897</v>
      </c>
      <c r="B128" s="414" t="s">
        <v>2160</v>
      </c>
      <c r="C128" s="416" t="s">
        <v>2161</v>
      </c>
      <c r="D128" s="414"/>
      <c r="E128" s="413" t="s">
        <v>2162</v>
      </c>
      <c r="H128" s="7"/>
      <c r="I128" s="7"/>
    </row>
    <row r="129" spans="1:9" s="11" customFormat="1" x14ac:dyDescent="0.15">
      <c r="A129" s="413" t="s">
        <v>1897</v>
      </c>
      <c r="B129" s="414" t="s">
        <v>2163</v>
      </c>
      <c r="C129" s="416" t="s">
        <v>2164</v>
      </c>
      <c r="D129" s="414"/>
      <c r="E129" s="413" t="s">
        <v>2165</v>
      </c>
      <c r="H129" s="7"/>
      <c r="I129" s="7"/>
    </row>
    <row r="130" spans="1:9" s="11" customFormat="1" x14ac:dyDescent="0.15">
      <c r="A130" s="413" t="s">
        <v>1893</v>
      </c>
      <c r="B130" s="414" t="s">
        <v>2166</v>
      </c>
      <c r="C130" s="416" t="s">
        <v>2167</v>
      </c>
      <c r="D130" s="414"/>
      <c r="E130" s="413" t="s">
        <v>2168</v>
      </c>
      <c r="H130" s="7"/>
      <c r="I130" s="7"/>
    </row>
    <row r="131" spans="1:9" s="11" customFormat="1" x14ac:dyDescent="0.15">
      <c r="A131" s="413" t="s">
        <v>1893</v>
      </c>
      <c r="B131" s="414" t="s">
        <v>2169</v>
      </c>
      <c r="C131" s="416" t="s">
        <v>2170</v>
      </c>
      <c r="D131" s="414"/>
      <c r="E131" s="413" t="s">
        <v>2171</v>
      </c>
      <c r="H131" s="7"/>
      <c r="I131" s="7"/>
    </row>
    <row r="132" spans="1:9" s="11" customFormat="1" x14ac:dyDescent="0.15">
      <c r="A132" s="413" t="s">
        <v>1893</v>
      </c>
      <c r="B132" s="414" t="s">
        <v>2172</v>
      </c>
      <c r="C132" s="416" t="s">
        <v>2173</v>
      </c>
      <c r="D132" s="414"/>
      <c r="E132" s="413" t="s">
        <v>2174</v>
      </c>
      <c r="H132" s="7"/>
      <c r="I132" s="7"/>
    </row>
    <row r="133" spans="1:9" s="11" customFormat="1" x14ac:dyDescent="0.15">
      <c r="A133" s="413" t="s">
        <v>1893</v>
      </c>
      <c r="B133" s="414" t="s">
        <v>2175</v>
      </c>
      <c r="C133" s="416" t="s">
        <v>2176</v>
      </c>
      <c r="D133" s="414"/>
      <c r="E133" s="413" t="s">
        <v>2177</v>
      </c>
      <c r="H133" s="7"/>
      <c r="I133" s="7"/>
    </row>
    <row r="134" spans="1:9" s="11" customFormat="1" x14ac:dyDescent="0.15">
      <c r="A134" s="413" t="s">
        <v>1893</v>
      </c>
      <c r="B134" s="414" t="s">
        <v>2178</v>
      </c>
      <c r="C134" s="416" t="s">
        <v>2179</v>
      </c>
      <c r="D134" s="414"/>
      <c r="E134" s="413" t="s">
        <v>2180</v>
      </c>
      <c r="H134" s="7"/>
      <c r="I134" s="7"/>
    </row>
    <row r="135" spans="1:9" s="11" customFormat="1" x14ac:dyDescent="0.15">
      <c r="A135" s="413" t="s">
        <v>1901</v>
      </c>
      <c r="B135" s="414" t="s">
        <v>2181</v>
      </c>
      <c r="C135" s="416" t="s">
        <v>2182</v>
      </c>
      <c r="D135" s="414"/>
      <c r="E135" s="413" t="s">
        <v>2183</v>
      </c>
      <c r="H135" s="7"/>
      <c r="I135" s="7"/>
    </row>
    <row r="136" spans="1:9" s="11" customFormat="1" x14ac:dyDescent="0.15">
      <c r="A136" s="413" t="s">
        <v>1901</v>
      </c>
      <c r="B136" s="414" t="s">
        <v>2184</v>
      </c>
      <c r="C136" s="416" t="s">
        <v>2185</v>
      </c>
      <c r="D136" s="414"/>
      <c r="E136" s="413" t="s">
        <v>2186</v>
      </c>
      <c r="H136" s="7"/>
      <c r="I136" s="7"/>
    </row>
    <row r="137" spans="1:9" s="11" customFormat="1" x14ac:dyDescent="0.15">
      <c r="A137" s="413" t="s">
        <v>1901</v>
      </c>
      <c r="B137" s="414" t="s">
        <v>2187</v>
      </c>
      <c r="C137" s="416" t="s">
        <v>2188</v>
      </c>
      <c r="D137" s="414"/>
      <c r="E137" s="413" t="s">
        <v>2189</v>
      </c>
      <c r="H137" s="7"/>
      <c r="I137" s="7"/>
    </row>
    <row r="138" spans="1:9" s="11" customFormat="1" x14ac:dyDescent="0.15">
      <c r="A138" s="413" t="s">
        <v>1901</v>
      </c>
      <c r="B138" s="414" t="s">
        <v>2190</v>
      </c>
      <c r="C138" s="416" t="s">
        <v>2191</v>
      </c>
      <c r="D138" s="414"/>
      <c r="E138" s="413" t="s">
        <v>2192</v>
      </c>
      <c r="H138" s="7"/>
      <c r="I138" s="7"/>
    </row>
    <row r="139" spans="1:9" s="11" customFormat="1" x14ac:dyDescent="0.15">
      <c r="A139" s="413" t="s">
        <v>1901</v>
      </c>
      <c r="B139" s="414" t="s">
        <v>2193</v>
      </c>
      <c r="C139" s="416" t="s">
        <v>2194</v>
      </c>
      <c r="D139" s="414"/>
      <c r="E139" s="413" t="s">
        <v>2195</v>
      </c>
      <c r="H139" s="7"/>
      <c r="I139" s="7"/>
    </row>
    <row r="140" spans="1:9" s="11" customFormat="1" x14ac:dyDescent="0.15">
      <c r="A140" s="413" t="s">
        <v>1901</v>
      </c>
      <c r="B140" s="414" t="s">
        <v>2196</v>
      </c>
      <c r="C140" s="416" t="s">
        <v>2197</v>
      </c>
      <c r="D140" s="414"/>
      <c r="E140" s="413" t="s">
        <v>2198</v>
      </c>
      <c r="H140" s="7"/>
      <c r="I140" s="7"/>
    </row>
    <row r="141" spans="1:9" s="11" customFormat="1" x14ac:dyDescent="0.15">
      <c r="A141" s="413" t="s">
        <v>1901</v>
      </c>
      <c r="B141" s="414" t="s">
        <v>2199</v>
      </c>
      <c r="C141" s="416" t="s">
        <v>2200</v>
      </c>
      <c r="D141" s="414"/>
      <c r="E141" s="413" t="s">
        <v>2201</v>
      </c>
      <c r="H141" s="7"/>
      <c r="I141" s="7"/>
    </row>
    <row r="142" spans="1:9" s="11" customFormat="1" x14ac:dyDescent="0.15">
      <c r="A142" s="413" t="s">
        <v>1889</v>
      </c>
      <c r="B142" s="414" t="s">
        <v>2202</v>
      </c>
      <c r="C142" s="416" t="s">
        <v>2203</v>
      </c>
      <c r="D142" s="414"/>
      <c r="E142" s="413" t="s">
        <v>2204</v>
      </c>
      <c r="H142" s="7"/>
      <c r="I142" s="7"/>
    </row>
    <row r="143" spans="1:9" s="11" customFormat="1" x14ac:dyDescent="0.15">
      <c r="A143" s="413" t="s">
        <v>1889</v>
      </c>
      <c r="B143" s="414" t="s">
        <v>2205</v>
      </c>
      <c r="C143" s="416" t="s">
        <v>2206</v>
      </c>
      <c r="D143" s="414"/>
      <c r="E143" s="413" t="s">
        <v>2207</v>
      </c>
      <c r="H143" s="7"/>
      <c r="I143" s="7"/>
    </row>
    <row r="144" spans="1:9" s="11" customFormat="1" x14ac:dyDescent="0.15">
      <c r="A144" s="413" t="s">
        <v>1889</v>
      </c>
      <c r="B144" s="414" t="s">
        <v>2208</v>
      </c>
      <c r="C144" s="416" t="s">
        <v>2209</v>
      </c>
      <c r="D144" s="414"/>
      <c r="E144" s="413" t="s">
        <v>2210</v>
      </c>
      <c r="H144" s="7"/>
      <c r="I144" s="7"/>
    </row>
    <row r="145" spans="1:9" s="11" customFormat="1" x14ac:dyDescent="0.15">
      <c r="A145" s="413" t="s">
        <v>1885</v>
      </c>
      <c r="B145" s="414" t="s">
        <v>2211</v>
      </c>
      <c r="C145" s="416" t="s">
        <v>1884</v>
      </c>
      <c r="D145" s="414"/>
      <c r="E145" s="413" t="s">
        <v>2212</v>
      </c>
      <c r="H145" s="7"/>
      <c r="I145" s="7"/>
    </row>
    <row r="146" spans="1:9" s="11" customFormat="1" x14ac:dyDescent="0.15">
      <c r="A146" s="413" t="s">
        <v>1913</v>
      </c>
      <c r="B146" s="414" t="s">
        <v>2213</v>
      </c>
      <c r="C146" s="416" t="s">
        <v>2214</v>
      </c>
      <c r="D146" s="414"/>
      <c r="E146" s="413" t="s">
        <v>2215</v>
      </c>
      <c r="H146" s="7"/>
      <c r="I146" s="7"/>
    </row>
    <row r="147" spans="1:9" s="11" customFormat="1" x14ac:dyDescent="0.15">
      <c r="A147" s="413" t="s">
        <v>1913</v>
      </c>
      <c r="B147" s="414" t="s">
        <v>2216</v>
      </c>
      <c r="C147" s="416" t="s">
        <v>2217</v>
      </c>
      <c r="D147" s="414"/>
      <c r="E147" s="413" t="s">
        <v>2218</v>
      </c>
      <c r="H147" s="7"/>
      <c r="I147" s="7"/>
    </row>
    <row r="148" spans="1:9" x14ac:dyDescent="0.15">
      <c r="H148" s="7"/>
      <c r="I148" s="7"/>
    </row>
    <row r="149" spans="1:9" x14ac:dyDescent="0.15">
      <c r="B149" s="2"/>
    </row>
    <row r="150" spans="1:9" x14ac:dyDescent="0.15">
      <c r="A150" s="8" t="s">
        <v>46</v>
      </c>
    </row>
    <row r="151" spans="1:9" x14ac:dyDescent="0.15">
      <c r="A151" s="1" t="s">
        <v>160</v>
      </c>
      <c r="B151" s="305" t="s">
        <v>279</v>
      </c>
    </row>
    <row r="152" spans="1:9" x14ac:dyDescent="0.15">
      <c r="A152" s="1" t="s">
        <v>52</v>
      </c>
      <c r="B152" s="305" t="s">
        <v>280</v>
      </c>
      <c r="C152" s="1" t="s">
        <v>281</v>
      </c>
    </row>
    <row r="153" spans="1:9" x14ac:dyDescent="0.15">
      <c r="A153" s="1" t="s">
        <v>161</v>
      </c>
      <c r="B153" s="305"/>
    </row>
    <row r="155" spans="1:9" x14ac:dyDescent="0.15">
      <c r="A155" s="8" t="s">
        <v>162</v>
      </c>
    </row>
    <row r="156" spans="1:9" x14ac:dyDescent="0.15">
      <c r="A156" s="413" t="s">
        <v>157</v>
      </c>
      <c r="B156" s="413" t="s">
        <v>159</v>
      </c>
      <c r="C156" s="418" t="s">
        <v>211</v>
      </c>
    </row>
    <row r="157" spans="1:9" ht="12.75" hidden="1" x14ac:dyDescent="0.2">
      <c r="A157" s="418" t="s">
        <v>72</v>
      </c>
      <c r="B157" s="413" t="s">
        <v>158</v>
      </c>
      <c r="C157" s="413" t="s">
        <v>65</v>
      </c>
    </row>
    <row r="158" spans="1:9" s="11" customFormat="1" x14ac:dyDescent="0.15">
      <c r="A158" s="418" t="s">
        <v>2225</v>
      </c>
      <c r="B158" s="413" t="s">
        <v>2226</v>
      </c>
      <c r="C158" s="413" t="s">
        <v>2227</v>
      </c>
    </row>
    <row r="159" spans="1:9" s="11" customFormat="1" x14ac:dyDescent="0.15">
      <c r="A159" s="418" t="s">
        <v>2228</v>
      </c>
      <c r="B159" s="413" t="s">
        <v>2229</v>
      </c>
      <c r="C159" s="413" t="s">
        <v>2230</v>
      </c>
    </row>
    <row r="160" spans="1:9" s="11" customFormat="1" x14ac:dyDescent="0.15">
      <c r="A160" s="418" t="s">
        <v>2231</v>
      </c>
      <c r="B160" s="413" t="s">
        <v>2232</v>
      </c>
      <c r="C160" s="413" t="s">
        <v>2233</v>
      </c>
    </row>
    <row r="161" spans="1:3" s="11" customFormat="1" x14ac:dyDescent="0.15">
      <c r="A161" s="418" t="s">
        <v>2234</v>
      </c>
      <c r="B161" s="413" t="s">
        <v>2235</v>
      </c>
      <c r="C161" s="413" t="s">
        <v>2236</v>
      </c>
    </row>
    <row r="162" spans="1:3" s="11" customFormat="1" x14ac:dyDescent="0.15">
      <c r="A162" s="418" t="s">
        <v>2237</v>
      </c>
      <c r="B162" s="413" t="s">
        <v>2238</v>
      </c>
      <c r="C162" s="413" t="s">
        <v>2239</v>
      </c>
    </row>
    <row r="163" spans="1:3" s="11" customFormat="1" x14ac:dyDescent="0.15">
      <c r="A163" s="418" t="s">
        <v>2240</v>
      </c>
      <c r="B163" s="413" t="s">
        <v>2241</v>
      </c>
      <c r="C163" s="413" t="s">
        <v>2242</v>
      </c>
    </row>
    <row r="164" spans="1:3" s="11" customFormat="1" x14ac:dyDescent="0.15">
      <c r="A164" s="418" t="s">
        <v>2243</v>
      </c>
      <c r="B164" s="413" t="s">
        <v>2244</v>
      </c>
      <c r="C164" s="413" t="s">
        <v>2245</v>
      </c>
    </row>
    <row r="165" spans="1:3" s="11" customFormat="1" x14ac:dyDescent="0.15">
      <c r="A165" s="418" t="s">
        <v>2246</v>
      </c>
      <c r="B165" s="413" t="s">
        <v>2247</v>
      </c>
      <c r="C165" s="413" t="s">
        <v>2248</v>
      </c>
    </row>
    <row r="166" spans="1:3" s="11" customFormat="1" x14ac:dyDescent="0.15">
      <c r="A166" s="418" t="s">
        <v>2249</v>
      </c>
      <c r="B166" s="413" t="s">
        <v>2250</v>
      </c>
      <c r="C166" s="413" t="s">
        <v>2251</v>
      </c>
    </row>
    <row r="167" spans="1:3" s="11" customFormat="1" x14ac:dyDescent="0.15">
      <c r="A167" s="418" t="s">
        <v>2252</v>
      </c>
      <c r="B167" s="413" t="s">
        <v>2250</v>
      </c>
      <c r="C167" s="413" t="s">
        <v>2253</v>
      </c>
    </row>
    <row r="168" spans="1:3" s="11" customFormat="1" x14ac:dyDescent="0.15">
      <c r="A168" s="418" t="s">
        <v>2254</v>
      </c>
      <c r="B168" s="413" t="s">
        <v>2255</v>
      </c>
      <c r="C168" s="413" t="s">
        <v>2256</v>
      </c>
    </row>
    <row r="169" spans="1:3" s="11" customFormat="1" x14ac:dyDescent="0.15">
      <c r="A169" s="418" t="s">
        <v>2257</v>
      </c>
      <c r="B169" s="413" t="s">
        <v>2258</v>
      </c>
      <c r="C169" s="413" t="s">
        <v>2259</v>
      </c>
    </row>
    <row r="170" spans="1:3" s="11" customFormat="1" x14ac:dyDescent="0.15">
      <c r="A170" s="418" t="s">
        <v>280</v>
      </c>
      <c r="B170" s="413" t="s">
        <v>2260</v>
      </c>
      <c r="C170" s="413" t="s">
        <v>281</v>
      </c>
    </row>
    <row r="171" spans="1:3" s="11" customFormat="1" x14ac:dyDescent="0.15">
      <c r="A171" s="418" t="s">
        <v>2261</v>
      </c>
      <c r="B171" s="413" t="s">
        <v>2262</v>
      </c>
      <c r="C171" s="413" t="s">
        <v>2263</v>
      </c>
    </row>
    <row r="172" spans="1:3" s="11" customFormat="1" x14ac:dyDescent="0.15">
      <c r="A172" s="418" t="s">
        <v>2264</v>
      </c>
      <c r="B172" s="413" t="s">
        <v>2265</v>
      </c>
      <c r="C172" s="413" t="s">
        <v>2266</v>
      </c>
    </row>
    <row r="173" spans="1:3" s="11" customFormat="1" x14ac:dyDescent="0.15">
      <c r="A173" s="418" t="s">
        <v>2267</v>
      </c>
      <c r="B173" s="413" t="s">
        <v>2268</v>
      </c>
      <c r="C173" s="413" t="s">
        <v>2269</v>
      </c>
    </row>
    <row r="174" spans="1:3" s="11" customFormat="1" x14ac:dyDescent="0.15">
      <c r="A174" s="418" t="s">
        <v>2270</v>
      </c>
      <c r="B174" s="413" t="s">
        <v>2271</v>
      </c>
      <c r="C174" s="413" t="s">
        <v>2272</v>
      </c>
    </row>
    <row r="175" spans="1:3" s="11" customFormat="1" x14ac:dyDescent="0.15">
      <c r="A175" s="418" t="s">
        <v>2273</v>
      </c>
      <c r="B175" s="413" t="s">
        <v>2229</v>
      </c>
      <c r="C175" s="413" t="s">
        <v>2274</v>
      </c>
    </row>
    <row r="176" spans="1:3" s="11" customFormat="1" x14ac:dyDescent="0.15">
      <c r="A176" s="418" t="s">
        <v>2275</v>
      </c>
      <c r="B176" s="413" t="s">
        <v>2262</v>
      </c>
      <c r="C176" s="413" t="s">
        <v>2276</v>
      </c>
    </row>
    <row r="177" spans="1:3" s="11" customFormat="1" x14ac:dyDescent="0.15">
      <c r="A177" s="418" t="s">
        <v>2277</v>
      </c>
      <c r="B177" s="413" t="s">
        <v>2278</v>
      </c>
      <c r="C177" s="413" t="s">
        <v>2279</v>
      </c>
    </row>
    <row r="178" spans="1:3" s="11" customFormat="1" x14ac:dyDescent="0.15">
      <c r="A178" s="418" t="s">
        <v>2280</v>
      </c>
      <c r="B178" s="413" t="s">
        <v>2281</v>
      </c>
      <c r="C178" s="413" t="s">
        <v>2282</v>
      </c>
    </row>
    <row r="179" spans="1:3" s="11" customFormat="1" x14ac:dyDescent="0.15">
      <c r="A179" s="418" t="s">
        <v>2283</v>
      </c>
      <c r="B179" s="413" t="s">
        <v>2247</v>
      </c>
      <c r="C179" s="413" t="s">
        <v>2284</v>
      </c>
    </row>
    <row r="180" spans="1:3" s="11" customFormat="1" x14ac:dyDescent="0.15">
      <c r="A180" s="418" t="s">
        <v>2285</v>
      </c>
      <c r="B180" s="413" t="s">
        <v>2250</v>
      </c>
      <c r="C180" s="413" t="s">
        <v>2286</v>
      </c>
    </row>
    <row r="181" spans="1:3" s="11" customFormat="1" x14ac:dyDescent="0.15">
      <c r="A181" s="418" t="s">
        <v>2287</v>
      </c>
      <c r="B181" s="413" t="s">
        <v>2288</v>
      </c>
      <c r="C181" s="413" t="s">
        <v>2289</v>
      </c>
    </row>
    <row r="182" spans="1:3" s="11" customFormat="1" x14ac:dyDescent="0.15">
      <c r="A182" s="418" t="s">
        <v>2290</v>
      </c>
      <c r="B182" s="413" t="s">
        <v>2291</v>
      </c>
      <c r="C182" s="413" t="s">
        <v>2292</v>
      </c>
    </row>
    <row r="183" spans="1:3" s="11" customFormat="1" x14ac:dyDescent="0.15">
      <c r="A183" s="418" t="s">
        <v>2293</v>
      </c>
      <c r="B183" s="413" t="s">
        <v>2294</v>
      </c>
      <c r="C183" s="413" t="s">
        <v>2295</v>
      </c>
    </row>
    <row r="184" spans="1:3" s="11" customFormat="1" x14ac:dyDescent="0.15">
      <c r="A184" s="418" t="s">
        <v>2234</v>
      </c>
      <c r="B184" s="413" t="s">
        <v>2250</v>
      </c>
      <c r="C184" s="413" t="s">
        <v>2236</v>
      </c>
    </row>
    <row r="185" spans="1:3" s="11" customFormat="1" x14ac:dyDescent="0.15">
      <c r="A185" s="418" t="s">
        <v>2296</v>
      </c>
      <c r="B185" s="413" t="s">
        <v>2297</v>
      </c>
      <c r="C185" s="413" t="s">
        <v>2298</v>
      </c>
    </row>
    <row r="186" spans="1:3" s="11" customFormat="1" x14ac:dyDescent="0.15">
      <c r="A186" s="418" t="s">
        <v>2299</v>
      </c>
      <c r="B186" s="413" t="s">
        <v>2232</v>
      </c>
      <c r="C186" s="413" t="s">
        <v>2300</v>
      </c>
    </row>
    <row r="187" spans="1:3" s="11" customFormat="1" x14ac:dyDescent="0.15">
      <c r="A187" s="418" t="s">
        <v>2301</v>
      </c>
      <c r="B187" s="413" t="s">
        <v>2226</v>
      </c>
      <c r="C187" s="413" t="s">
        <v>2302</v>
      </c>
    </row>
    <row r="188" spans="1:3" s="11" customFormat="1" x14ac:dyDescent="0.15">
      <c r="A188" s="418" t="s">
        <v>2303</v>
      </c>
      <c r="B188" s="413" t="s">
        <v>2304</v>
      </c>
      <c r="C188" s="413" t="s">
        <v>2305</v>
      </c>
    </row>
    <row r="189" spans="1:3" s="11" customFormat="1" x14ac:dyDescent="0.15">
      <c r="A189" s="418" t="s">
        <v>2306</v>
      </c>
      <c r="B189" s="413" t="s">
        <v>2288</v>
      </c>
      <c r="C189" s="413" t="s">
        <v>2307</v>
      </c>
    </row>
    <row r="190" spans="1:3" s="11" customFormat="1" x14ac:dyDescent="0.15">
      <c r="A190" s="418" t="s">
        <v>2308</v>
      </c>
      <c r="B190" s="413" t="s">
        <v>2309</v>
      </c>
      <c r="C190" s="413" t="s">
        <v>2310</v>
      </c>
    </row>
    <row r="191" spans="1:3" s="11" customFormat="1" x14ac:dyDescent="0.15">
      <c r="A191" s="418" t="s">
        <v>2311</v>
      </c>
      <c r="B191" s="413" t="s">
        <v>2312</v>
      </c>
      <c r="C191" s="413" t="s">
        <v>2313</v>
      </c>
    </row>
    <row r="192" spans="1:3" s="11" customFormat="1" x14ac:dyDescent="0.15">
      <c r="A192" s="418" t="s">
        <v>2314</v>
      </c>
      <c r="B192" s="413" t="s">
        <v>2278</v>
      </c>
      <c r="C192" s="413" t="s">
        <v>2315</v>
      </c>
    </row>
    <row r="193" spans="1:3" s="11" customFormat="1" x14ac:dyDescent="0.15">
      <c r="A193" s="418" t="s">
        <v>2316</v>
      </c>
      <c r="B193" s="413" t="s">
        <v>2281</v>
      </c>
      <c r="C193" s="413" t="s">
        <v>2317</v>
      </c>
    </row>
    <row r="194" spans="1:3" s="11" customFormat="1" x14ac:dyDescent="0.15">
      <c r="A194" s="418" t="s">
        <v>2318</v>
      </c>
      <c r="B194" s="413" t="s">
        <v>2255</v>
      </c>
      <c r="C194" s="413" t="s">
        <v>2319</v>
      </c>
    </row>
    <row r="195" spans="1:3" s="11" customFormat="1" x14ac:dyDescent="0.15">
      <c r="A195" s="418" t="s">
        <v>2228</v>
      </c>
      <c r="B195" s="413" t="s">
        <v>2320</v>
      </c>
      <c r="C195" s="413" t="s">
        <v>2230</v>
      </c>
    </row>
    <row r="196" spans="1:3" s="11" customFormat="1" x14ac:dyDescent="0.15">
      <c r="A196" s="418" t="s">
        <v>2237</v>
      </c>
      <c r="B196" s="413" t="s">
        <v>2321</v>
      </c>
      <c r="C196" s="413" t="s">
        <v>2239</v>
      </c>
    </row>
    <row r="197" spans="1:3" s="11" customFormat="1" x14ac:dyDescent="0.15">
      <c r="A197" s="418" t="s">
        <v>2322</v>
      </c>
      <c r="B197" s="413" t="s">
        <v>2247</v>
      </c>
      <c r="C197" s="413" t="s">
        <v>2323</v>
      </c>
    </row>
    <row r="198" spans="1:3" s="11" customFormat="1" x14ac:dyDescent="0.15">
      <c r="A198" s="418" t="s">
        <v>2324</v>
      </c>
      <c r="B198" s="413" t="s">
        <v>2325</v>
      </c>
      <c r="C198" s="413" t="s">
        <v>2326</v>
      </c>
    </row>
    <row r="199" spans="1:3" s="11" customFormat="1" x14ac:dyDescent="0.15">
      <c r="A199" s="418" t="s">
        <v>2308</v>
      </c>
      <c r="B199" s="413" t="s">
        <v>2288</v>
      </c>
      <c r="C199" s="413" t="s">
        <v>2310</v>
      </c>
    </row>
    <row r="200" spans="1:3" s="11" customFormat="1" x14ac:dyDescent="0.15">
      <c r="A200" s="418" t="s">
        <v>2327</v>
      </c>
      <c r="B200" s="413" t="s">
        <v>2260</v>
      </c>
      <c r="C200" s="413" t="s">
        <v>2328</v>
      </c>
    </row>
    <row r="201" spans="1:3" s="11" customFormat="1" x14ac:dyDescent="0.15">
      <c r="A201" s="418" t="s">
        <v>2270</v>
      </c>
      <c r="B201" s="413" t="s">
        <v>2329</v>
      </c>
      <c r="C201" s="413" t="s">
        <v>2272</v>
      </c>
    </row>
    <row r="202" spans="1:3" s="11" customFormat="1" x14ac:dyDescent="0.15">
      <c r="A202" s="418" t="s">
        <v>2231</v>
      </c>
      <c r="B202" s="413" t="s">
        <v>2229</v>
      </c>
      <c r="C202" s="413" t="s">
        <v>2233</v>
      </c>
    </row>
    <row r="203" spans="1:3" s="11" customFormat="1" x14ac:dyDescent="0.15">
      <c r="A203" s="418" t="s">
        <v>2330</v>
      </c>
      <c r="B203" s="413" t="s">
        <v>2331</v>
      </c>
      <c r="C203" s="413" t="s">
        <v>2332</v>
      </c>
    </row>
    <row r="204" spans="1:3" s="11" customFormat="1" x14ac:dyDescent="0.15">
      <c r="A204" s="418" t="s">
        <v>2333</v>
      </c>
      <c r="B204" s="413" t="s">
        <v>2334</v>
      </c>
      <c r="C204" s="413" t="s">
        <v>2335</v>
      </c>
    </row>
    <row r="205" spans="1:3" s="11" customFormat="1" x14ac:dyDescent="0.15">
      <c r="A205" s="418" t="s">
        <v>2243</v>
      </c>
      <c r="B205" s="413" t="s">
        <v>2331</v>
      </c>
      <c r="C205" s="413" t="s">
        <v>2245</v>
      </c>
    </row>
    <row r="206" spans="1:3" s="11" customFormat="1" x14ac:dyDescent="0.15">
      <c r="A206" s="418" t="s">
        <v>2336</v>
      </c>
      <c r="B206" s="413" t="s">
        <v>2325</v>
      </c>
      <c r="C206" s="413" t="s">
        <v>2337</v>
      </c>
    </row>
    <row r="207" spans="1:3" s="11" customFormat="1" x14ac:dyDescent="0.15">
      <c r="A207" s="418" t="s">
        <v>2338</v>
      </c>
      <c r="B207" s="413" t="s">
        <v>2291</v>
      </c>
      <c r="C207" s="413" t="s">
        <v>2339</v>
      </c>
    </row>
    <row r="208" spans="1:3" s="11" customFormat="1" x14ac:dyDescent="0.15">
      <c r="A208" s="418" t="s">
        <v>2340</v>
      </c>
      <c r="B208" s="413" t="s">
        <v>2304</v>
      </c>
      <c r="C208" s="413" t="s">
        <v>2341</v>
      </c>
    </row>
    <row r="209" spans="1:3" s="11" customFormat="1" x14ac:dyDescent="0.15">
      <c r="A209" s="418" t="s">
        <v>2234</v>
      </c>
      <c r="B209" s="413" t="s">
        <v>2342</v>
      </c>
      <c r="C209" s="413" t="s">
        <v>2236</v>
      </c>
    </row>
    <row r="210" spans="1:3" s="11" customFormat="1" x14ac:dyDescent="0.15">
      <c r="A210" s="418" t="s">
        <v>2343</v>
      </c>
      <c r="B210" s="413" t="s">
        <v>2268</v>
      </c>
      <c r="C210" s="413" t="s">
        <v>2344</v>
      </c>
    </row>
    <row r="211" spans="1:3" s="11" customFormat="1" x14ac:dyDescent="0.15">
      <c r="A211" s="418" t="s">
        <v>2345</v>
      </c>
      <c r="B211" s="413" t="s">
        <v>2288</v>
      </c>
      <c r="C211" s="413" t="s">
        <v>2346</v>
      </c>
    </row>
    <row r="212" spans="1:3" s="11" customFormat="1" x14ac:dyDescent="0.15">
      <c r="A212" s="418" t="s">
        <v>2347</v>
      </c>
      <c r="B212" s="413" t="s">
        <v>2241</v>
      </c>
      <c r="C212" s="413" t="s">
        <v>2348</v>
      </c>
    </row>
    <row r="213" spans="1:3" s="11" customFormat="1" x14ac:dyDescent="0.15">
      <c r="A213" s="418" t="s">
        <v>2349</v>
      </c>
      <c r="B213" s="413" t="s">
        <v>2350</v>
      </c>
      <c r="C213" s="413" t="s">
        <v>2351</v>
      </c>
    </row>
    <row r="214" spans="1:3" s="11" customFormat="1" x14ac:dyDescent="0.15">
      <c r="A214" s="418" t="s">
        <v>2303</v>
      </c>
      <c r="B214" s="413" t="s">
        <v>2331</v>
      </c>
      <c r="C214" s="413" t="s">
        <v>2305</v>
      </c>
    </row>
    <row r="215" spans="1:3" s="11" customFormat="1" x14ac:dyDescent="0.15">
      <c r="A215" s="418" t="s">
        <v>2352</v>
      </c>
      <c r="B215" s="413" t="s">
        <v>2353</v>
      </c>
      <c r="C215" s="413" t="s">
        <v>2354</v>
      </c>
    </row>
    <row r="216" spans="1:3" s="11" customFormat="1" x14ac:dyDescent="0.15">
      <c r="A216" s="418" t="s">
        <v>2355</v>
      </c>
      <c r="B216" s="413" t="s">
        <v>2244</v>
      </c>
      <c r="C216" s="413" t="s">
        <v>2356</v>
      </c>
    </row>
    <row r="217" spans="1:3" s="11" customFormat="1" x14ac:dyDescent="0.15">
      <c r="A217" s="418" t="s">
        <v>2243</v>
      </c>
      <c r="B217" s="413" t="s">
        <v>2304</v>
      </c>
      <c r="C217" s="413" t="s">
        <v>2245</v>
      </c>
    </row>
    <row r="218" spans="1:3" s="11" customFormat="1" x14ac:dyDescent="0.15">
      <c r="A218" s="418" t="s">
        <v>2285</v>
      </c>
      <c r="B218" s="413" t="s">
        <v>2271</v>
      </c>
      <c r="C218" s="413" t="s">
        <v>2286</v>
      </c>
    </row>
    <row r="219" spans="1:3" s="11" customFormat="1" x14ac:dyDescent="0.15">
      <c r="A219" s="418" t="s">
        <v>2225</v>
      </c>
      <c r="B219" s="413" t="s">
        <v>2357</v>
      </c>
      <c r="C219" s="413" t="s">
        <v>2227</v>
      </c>
    </row>
    <row r="220" spans="1:3" s="11" customFormat="1" x14ac:dyDescent="0.15">
      <c r="A220" s="418" t="s">
        <v>2231</v>
      </c>
      <c r="B220" s="413" t="s">
        <v>2320</v>
      </c>
      <c r="C220" s="413" t="s">
        <v>2233</v>
      </c>
    </row>
    <row r="221" spans="1:3" s="11" customFormat="1" x14ac:dyDescent="0.15">
      <c r="A221" s="418" t="s">
        <v>2358</v>
      </c>
      <c r="B221" s="413" t="s">
        <v>2297</v>
      </c>
      <c r="C221" s="413" t="s">
        <v>2359</v>
      </c>
    </row>
    <row r="222" spans="1:3" s="11" customFormat="1" x14ac:dyDescent="0.15">
      <c r="A222" s="418" t="s">
        <v>2360</v>
      </c>
      <c r="B222" s="413" t="s">
        <v>2265</v>
      </c>
      <c r="C222" s="413" t="s">
        <v>2361</v>
      </c>
    </row>
    <row r="223" spans="1:3" s="11" customFormat="1" x14ac:dyDescent="0.15">
      <c r="A223" s="418" t="s">
        <v>2314</v>
      </c>
      <c r="B223" s="413" t="s">
        <v>2235</v>
      </c>
      <c r="C223" s="413" t="s">
        <v>2315</v>
      </c>
    </row>
    <row r="224" spans="1:3" s="11" customFormat="1" x14ac:dyDescent="0.15">
      <c r="A224" s="418" t="s">
        <v>2362</v>
      </c>
      <c r="B224" s="413" t="s">
        <v>2255</v>
      </c>
      <c r="C224" s="413" t="s">
        <v>2363</v>
      </c>
    </row>
    <row r="225" spans="1:3" s="11" customFormat="1" x14ac:dyDescent="0.15">
      <c r="A225" s="418" t="s">
        <v>2349</v>
      </c>
      <c r="B225" s="413" t="s">
        <v>2260</v>
      </c>
      <c r="C225" s="413" t="s">
        <v>2351</v>
      </c>
    </row>
    <row r="226" spans="1:3" s="11" customFormat="1" x14ac:dyDescent="0.15">
      <c r="A226" s="418" t="s">
        <v>2303</v>
      </c>
      <c r="B226" s="413" t="s">
        <v>2321</v>
      </c>
      <c r="C226" s="413" t="s">
        <v>2305</v>
      </c>
    </row>
    <row r="227" spans="1:3" s="11" customFormat="1" x14ac:dyDescent="0.15">
      <c r="A227" s="418" t="s">
        <v>2249</v>
      </c>
      <c r="B227" s="413" t="s">
        <v>2271</v>
      </c>
      <c r="C227" s="413" t="s">
        <v>2251</v>
      </c>
    </row>
    <row r="228" spans="1:3" s="11" customFormat="1" x14ac:dyDescent="0.15">
      <c r="A228" s="418" t="s">
        <v>2364</v>
      </c>
      <c r="B228" s="413" t="s">
        <v>2288</v>
      </c>
      <c r="C228" s="413" t="s">
        <v>2365</v>
      </c>
    </row>
    <row r="229" spans="1:3" s="11" customFormat="1" x14ac:dyDescent="0.15">
      <c r="A229" s="418" t="s">
        <v>2237</v>
      </c>
      <c r="B229" s="413" t="s">
        <v>2262</v>
      </c>
      <c r="C229" s="413" t="s">
        <v>2239</v>
      </c>
    </row>
    <row r="230" spans="1:3" s="11" customFormat="1" x14ac:dyDescent="0.15">
      <c r="A230" s="418" t="s">
        <v>2366</v>
      </c>
      <c r="B230" s="413" t="s">
        <v>2334</v>
      </c>
      <c r="C230" s="413" t="s">
        <v>2367</v>
      </c>
    </row>
    <row r="231" spans="1:3" s="11" customFormat="1" x14ac:dyDescent="0.15">
      <c r="A231" s="418" t="s">
        <v>2368</v>
      </c>
      <c r="B231" s="413" t="s">
        <v>2229</v>
      </c>
      <c r="C231" s="413" t="s">
        <v>2369</v>
      </c>
    </row>
    <row r="232" spans="1:3" s="11" customFormat="1" x14ac:dyDescent="0.15">
      <c r="A232" s="418" t="s">
        <v>2243</v>
      </c>
      <c r="B232" s="413" t="s">
        <v>2238</v>
      </c>
      <c r="C232" s="413" t="s">
        <v>2245</v>
      </c>
    </row>
    <row r="233" spans="1:3" s="11" customFormat="1" x14ac:dyDescent="0.15">
      <c r="A233" s="418" t="s">
        <v>2370</v>
      </c>
      <c r="B233" s="413" t="s">
        <v>2244</v>
      </c>
      <c r="C233" s="413" t="s">
        <v>2371</v>
      </c>
    </row>
    <row r="234" spans="1:3" s="11" customFormat="1" x14ac:dyDescent="0.15">
      <c r="A234" s="418" t="s">
        <v>2372</v>
      </c>
      <c r="B234" s="413" t="s">
        <v>2278</v>
      </c>
      <c r="C234" s="413" t="s">
        <v>2373</v>
      </c>
    </row>
    <row r="235" spans="1:3" s="11" customFormat="1" x14ac:dyDescent="0.15">
      <c r="A235" s="418" t="s">
        <v>2347</v>
      </c>
      <c r="B235" s="413" t="s">
        <v>2250</v>
      </c>
      <c r="C235" s="413" t="s">
        <v>2348</v>
      </c>
    </row>
    <row r="236" spans="1:3" s="11" customFormat="1" x14ac:dyDescent="0.15">
      <c r="A236" s="418" t="s">
        <v>2374</v>
      </c>
      <c r="B236" s="413" t="s">
        <v>2309</v>
      </c>
      <c r="C236" s="413" t="s">
        <v>2375</v>
      </c>
    </row>
    <row r="237" spans="1:3" s="11" customFormat="1" x14ac:dyDescent="0.15">
      <c r="A237" s="418" t="s">
        <v>2314</v>
      </c>
      <c r="B237" s="413" t="s">
        <v>2250</v>
      </c>
      <c r="C237" s="413" t="s">
        <v>2315</v>
      </c>
    </row>
    <row r="238" spans="1:3" s="11" customFormat="1" x14ac:dyDescent="0.15">
      <c r="A238" s="418" t="s">
        <v>2376</v>
      </c>
      <c r="B238" s="413" t="s">
        <v>2255</v>
      </c>
      <c r="C238" s="413" t="s">
        <v>2377</v>
      </c>
    </row>
    <row r="239" spans="1:3" s="11" customFormat="1" x14ac:dyDescent="0.15">
      <c r="A239" s="418" t="s">
        <v>2378</v>
      </c>
      <c r="B239" s="413" t="s">
        <v>2258</v>
      </c>
      <c r="C239" s="413" t="s">
        <v>2379</v>
      </c>
    </row>
    <row r="240" spans="1:3" s="11" customFormat="1" x14ac:dyDescent="0.15">
      <c r="A240" s="418" t="s">
        <v>2380</v>
      </c>
      <c r="B240" s="413" t="s">
        <v>2260</v>
      </c>
      <c r="C240" s="413" t="s">
        <v>2381</v>
      </c>
    </row>
    <row r="241" spans="1:3" s="11" customFormat="1" x14ac:dyDescent="0.15">
      <c r="A241" s="418" t="s">
        <v>2280</v>
      </c>
      <c r="B241" s="413" t="s">
        <v>2320</v>
      </c>
      <c r="C241" s="413" t="s">
        <v>2282</v>
      </c>
    </row>
    <row r="242" spans="1:3" s="11" customFormat="1" x14ac:dyDescent="0.15">
      <c r="A242" s="418" t="s">
        <v>2280</v>
      </c>
      <c r="B242" s="413" t="s">
        <v>2229</v>
      </c>
      <c r="C242" s="413" t="s">
        <v>2282</v>
      </c>
    </row>
    <row r="243" spans="1:3" s="11" customFormat="1" x14ac:dyDescent="0.15">
      <c r="A243" s="418" t="s">
        <v>2264</v>
      </c>
      <c r="B243" s="413" t="s">
        <v>2294</v>
      </c>
      <c r="C243" s="413" t="s">
        <v>2266</v>
      </c>
    </row>
    <row r="244" spans="1:3" s="11" customFormat="1" x14ac:dyDescent="0.15">
      <c r="A244" s="418" t="s">
        <v>2382</v>
      </c>
      <c r="B244" s="413" t="s">
        <v>2325</v>
      </c>
      <c r="C244" s="413" t="s">
        <v>2383</v>
      </c>
    </row>
    <row r="245" spans="1:3" s="11" customFormat="1" x14ac:dyDescent="0.15">
      <c r="A245" s="418" t="s">
        <v>2384</v>
      </c>
      <c r="B245" s="413" t="s">
        <v>2325</v>
      </c>
      <c r="C245" s="413" t="s">
        <v>2385</v>
      </c>
    </row>
    <row r="246" spans="1:3" s="11" customFormat="1" x14ac:dyDescent="0.15">
      <c r="A246" s="418" t="s">
        <v>2301</v>
      </c>
      <c r="B246" s="413" t="s">
        <v>2357</v>
      </c>
      <c r="C246" s="413" t="s">
        <v>2302</v>
      </c>
    </row>
    <row r="247" spans="1:3" s="11" customFormat="1" x14ac:dyDescent="0.15">
      <c r="A247" s="418" t="s">
        <v>2252</v>
      </c>
      <c r="B247" s="413" t="s">
        <v>2329</v>
      </c>
      <c r="C247" s="413" t="s">
        <v>2253</v>
      </c>
    </row>
    <row r="248" spans="1:3" s="11" customFormat="1" x14ac:dyDescent="0.15">
      <c r="A248" s="418" t="s">
        <v>2386</v>
      </c>
      <c r="B248" s="413" t="s">
        <v>2229</v>
      </c>
      <c r="C248" s="413" t="s">
        <v>2387</v>
      </c>
    </row>
    <row r="249" spans="1:3" s="11" customFormat="1" x14ac:dyDescent="0.15">
      <c r="A249" s="418" t="s">
        <v>2388</v>
      </c>
      <c r="B249" s="413" t="s">
        <v>2232</v>
      </c>
      <c r="C249" s="413" t="s">
        <v>2389</v>
      </c>
    </row>
    <row r="250" spans="1:3" s="11" customFormat="1" x14ac:dyDescent="0.15">
      <c r="A250" s="418" t="s">
        <v>2390</v>
      </c>
      <c r="B250" s="413" t="s">
        <v>2278</v>
      </c>
      <c r="C250" s="413" t="s">
        <v>2391</v>
      </c>
    </row>
    <row r="251" spans="1:3" s="11" customFormat="1" x14ac:dyDescent="0.15">
      <c r="A251" s="418" t="s">
        <v>2392</v>
      </c>
      <c r="B251" s="413" t="s">
        <v>2334</v>
      </c>
      <c r="C251" s="413" t="s">
        <v>2393</v>
      </c>
    </row>
    <row r="252" spans="1:3" s="11" customFormat="1" x14ac:dyDescent="0.15">
      <c r="A252" s="418" t="s">
        <v>2382</v>
      </c>
      <c r="B252" s="413" t="s">
        <v>2291</v>
      </c>
      <c r="C252" s="413" t="s">
        <v>2383</v>
      </c>
    </row>
    <row r="253" spans="1:3" s="11" customFormat="1" x14ac:dyDescent="0.15">
      <c r="A253" s="418" t="s">
        <v>2347</v>
      </c>
      <c r="B253" s="413" t="s">
        <v>2235</v>
      </c>
      <c r="C253" s="413" t="s">
        <v>2348</v>
      </c>
    </row>
    <row r="254" spans="1:3" s="11" customFormat="1" x14ac:dyDescent="0.15">
      <c r="A254" s="418" t="s">
        <v>2394</v>
      </c>
      <c r="B254" s="413" t="s">
        <v>2309</v>
      </c>
      <c r="C254" s="413" t="s">
        <v>2395</v>
      </c>
    </row>
    <row r="255" spans="1:3" s="11" customFormat="1" x14ac:dyDescent="0.15">
      <c r="A255" s="418" t="s">
        <v>2396</v>
      </c>
      <c r="B255" s="413" t="s">
        <v>2334</v>
      </c>
      <c r="C255" s="413" t="s">
        <v>2397</v>
      </c>
    </row>
    <row r="256" spans="1:3" s="11" customFormat="1" x14ac:dyDescent="0.15">
      <c r="A256" s="418" t="s">
        <v>2398</v>
      </c>
      <c r="B256" s="413" t="s">
        <v>2297</v>
      </c>
      <c r="C256" s="413" t="s">
        <v>2399</v>
      </c>
    </row>
    <row r="257" spans="1:3" s="11" customFormat="1" x14ac:dyDescent="0.15">
      <c r="A257" s="418" t="s">
        <v>2400</v>
      </c>
      <c r="B257" s="413" t="s">
        <v>2350</v>
      </c>
      <c r="C257" s="413" t="s">
        <v>2401</v>
      </c>
    </row>
    <row r="258" spans="1:3" s="11" customFormat="1" x14ac:dyDescent="0.15">
      <c r="A258" s="418" t="s">
        <v>2347</v>
      </c>
      <c r="B258" s="413" t="s">
        <v>2271</v>
      </c>
      <c r="C258" s="413" t="s">
        <v>2348</v>
      </c>
    </row>
    <row r="259" spans="1:3" s="11" customFormat="1" x14ac:dyDescent="0.15">
      <c r="A259" s="418" t="s">
        <v>2402</v>
      </c>
      <c r="B259" s="413" t="s">
        <v>2304</v>
      </c>
      <c r="C259" s="413" t="s">
        <v>2403</v>
      </c>
    </row>
    <row r="260" spans="1:3" s="11" customFormat="1" x14ac:dyDescent="0.15">
      <c r="A260" s="418" t="s">
        <v>2404</v>
      </c>
      <c r="B260" s="413" t="s">
        <v>2304</v>
      </c>
      <c r="C260" s="413" t="s">
        <v>2405</v>
      </c>
    </row>
    <row r="261" spans="1:3" s="11" customFormat="1" x14ac:dyDescent="0.15">
      <c r="A261" s="418" t="s">
        <v>2252</v>
      </c>
      <c r="B261" s="413" t="s">
        <v>2271</v>
      </c>
      <c r="C261" s="413" t="s">
        <v>2253</v>
      </c>
    </row>
    <row r="262" spans="1:3" s="11" customFormat="1" x14ac:dyDescent="0.15">
      <c r="A262" s="418" t="s">
        <v>2336</v>
      </c>
      <c r="B262" s="413" t="s">
        <v>2353</v>
      </c>
      <c r="C262" s="413" t="s">
        <v>2337</v>
      </c>
    </row>
    <row r="263" spans="1:3" s="11" customFormat="1" x14ac:dyDescent="0.15">
      <c r="A263" s="418" t="s">
        <v>2330</v>
      </c>
      <c r="B263" s="413" t="s">
        <v>2244</v>
      </c>
      <c r="C263" s="413" t="s">
        <v>2332</v>
      </c>
    </row>
    <row r="264" spans="1:3" s="11" customFormat="1" x14ac:dyDescent="0.15">
      <c r="A264" s="418" t="s">
        <v>2234</v>
      </c>
      <c r="B264" s="413" t="s">
        <v>2329</v>
      </c>
      <c r="C264" s="413" t="s">
        <v>2236</v>
      </c>
    </row>
    <row r="265" spans="1:3" s="11" customFormat="1" x14ac:dyDescent="0.15">
      <c r="A265" s="418" t="s">
        <v>2333</v>
      </c>
      <c r="B265" s="413" t="s">
        <v>2278</v>
      </c>
      <c r="C265" s="413" t="s">
        <v>2335</v>
      </c>
    </row>
    <row r="266" spans="1:3" s="11" customFormat="1" x14ac:dyDescent="0.15">
      <c r="A266" s="418" t="s">
        <v>2355</v>
      </c>
      <c r="B266" s="413" t="s">
        <v>2304</v>
      </c>
      <c r="C266" s="413" t="s">
        <v>2356</v>
      </c>
    </row>
    <row r="267" spans="1:3" s="11" customFormat="1" x14ac:dyDescent="0.15">
      <c r="A267" s="418" t="s">
        <v>2406</v>
      </c>
      <c r="B267" s="413" t="s">
        <v>2226</v>
      </c>
      <c r="C267" s="413" t="s">
        <v>2407</v>
      </c>
    </row>
    <row r="268" spans="1:3" s="11" customFormat="1" x14ac:dyDescent="0.15">
      <c r="A268" s="418" t="s">
        <v>2340</v>
      </c>
      <c r="B268" s="413" t="s">
        <v>2331</v>
      </c>
      <c r="C268" s="413" t="s">
        <v>2341</v>
      </c>
    </row>
    <row r="269" spans="1:3" s="11" customFormat="1" x14ac:dyDescent="0.15">
      <c r="A269" s="418" t="s">
        <v>2402</v>
      </c>
      <c r="B269" s="413" t="s">
        <v>2331</v>
      </c>
      <c r="C269" s="413" t="s">
        <v>2403</v>
      </c>
    </row>
    <row r="270" spans="1:3" s="11" customFormat="1" x14ac:dyDescent="0.15">
      <c r="A270" s="418" t="s">
        <v>2404</v>
      </c>
      <c r="B270" s="413" t="s">
        <v>2331</v>
      </c>
      <c r="C270" s="413" t="s">
        <v>2405</v>
      </c>
    </row>
    <row r="271" spans="1:3" s="11" customFormat="1" x14ac:dyDescent="0.15">
      <c r="A271" s="418" t="s">
        <v>2368</v>
      </c>
      <c r="B271" s="413" t="s">
        <v>2320</v>
      </c>
      <c r="C271" s="413" t="s">
        <v>2369</v>
      </c>
    </row>
    <row r="272" spans="1:3" s="11" customFormat="1" x14ac:dyDescent="0.15">
      <c r="A272" s="418" t="s">
        <v>2380</v>
      </c>
      <c r="B272" s="413" t="s">
        <v>2350</v>
      </c>
      <c r="C272" s="413" t="s">
        <v>2381</v>
      </c>
    </row>
    <row r="273" spans="1:3" s="11" customFormat="1" x14ac:dyDescent="0.15">
      <c r="A273" s="418" t="s">
        <v>2366</v>
      </c>
      <c r="B273" s="413" t="s">
        <v>2247</v>
      </c>
      <c r="C273" s="413" t="s">
        <v>2367</v>
      </c>
    </row>
    <row r="274" spans="1:3" s="11" customFormat="1" x14ac:dyDescent="0.15">
      <c r="A274" s="418" t="s">
        <v>2243</v>
      </c>
      <c r="B274" s="413" t="s">
        <v>2321</v>
      </c>
      <c r="C274" s="413" t="s">
        <v>2245</v>
      </c>
    </row>
    <row r="275" spans="1:3" s="11" customFormat="1" x14ac:dyDescent="0.15">
      <c r="A275" s="418" t="s">
        <v>2355</v>
      </c>
      <c r="B275" s="413" t="s">
        <v>2331</v>
      </c>
      <c r="C275" s="413" t="s">
        <v>2356</v>
      </c>
    </row>
    <row r="276" spans="1:3" s="11" customFormat="1" x14ac:dyDescent="0.15">
      <c r="A276" s="418" t="s">
        <v>2400</v>
      </c>
      <c r="B276" s="413" t="s">
        <v>2260</v>
      </c>
      <c r="C276" s="413" t="s">
        <v>2401</v>
      </c>
    </row>
    <row r="277" spans="1:3" s="11" customFormat="1" x14ac:dyDescent="0.15">
      <c r="A277" s="418" t="s">
        <v>2388</v>
      </c>
      <c r="B277" s="413" t="s">
        <v>2229</v>
      </c>
      <c r="C277" s="413" t="s">
        <v>2389</v>
      </c>
    </row>
    <row r="278" spans="1:3" s="11" customFormat="1" x14ac:dyDescent="0.15">
      <c r="A278" s="418" t="s">
        <v>280</v>
      </c>
      <c r="B278" s="413" t="s">
        <v>2408</v>
      </c>
      <c r="C278" s="413" t="s">
        <v>281</v>
      </c>
    </row>
    <row r="279" spans="1:3" s="11" customFormat="1" x14ac:dyDescent="0.15">
      <c r="A279" s="418" t="s">
        <v>2234</v>
      </c>
      <c r="B279" s="413" t="s">
        <v>2271</v>
      </c>
      <c r="C279" s="413" t="s">
        <v>2236</v>
      </c>
    </row>
    <row r="280" spans="1:3" s="11" customFormat="1" x14ac:dyDescent="0.15">
      <c r="A280" s="418" t="s">
        <v>2370</v>
      </c>
      <c r="B280" s="413" t="s">
        <v>2331</v>
      </c>
      <c r="C280" s="413" t="s">
        <v>2371</v>
      </c>
    </row>
    <row r="281" spans="1:3" s="11" customFormat="1" x14ac:dyDescent="0.15">
      <c r="A281" s="418" t="s">
        <v>2409</v>
      </c>
      <c r="B281" s="413" t="s">
        <v>2325</v>
      </c>
      <c r="C281" s="413" t="s">
        <v>2410</v>
      </c>
    </row>
    <row r="282" spans="1:3" s="11" customFormat="1" x14ac:dyDescent="0.15">
      <c r="A282" s="418" t="s">
        <v>2411</v>
      </c>
      <c r="B282" s="413" t="s">
        <v>2325</v>
      </c>
      <c r="C282" s="413" t="s">
        <v>2412</v>
      </c>
    </row>
    <row r="283" spans="1:3" s="11" customFormat="1" x14ac:dyDescent="0.15">
      <c r="A283" s="418" t="s">
        <v>2413</v>
      </c>
      <c r="B283" s="413" t="s">
        <v>2241</v>
      </c>
      <c r="C283" s="413" t="s">
        <v>2414</v>
      </c>
    </row>
    <row r="284" spans="1:3" s="11" customFormat="1" x14ac:dyDescent="0.15">
      <c r="A284" s="418" t="s">
        <v>2324</v>
      </c>
      <c r="B284" s="413" t="s">
        <v>2291</v>
      </c>
      <c r="C284" s="413" t="s">
        <v>2326</v>
      </c>
    </row>
    <row r="285" spans="1:3" s="11" customFormat="1" x14ac:dyDescent="0.15">
      <c r="A285" s="418" t="s">
        <v>2415</v>
      </c>
      <c r="B285" s="413" t="s">
        <v>2416</v>
      </c>
      <c r="C285" s="413" t="s">
        <v>2417</v>
      </c>
    </row>
    <row r="286" spans="1:3" s="11" customFormat="1" x14ac:dyDescent="0.15">
      <c r="A286" s="418" t="s">
        <v>2285</v>
      </c>
      <c r="B286" s="413" t="s">
        <v>2329</v>
      </c>
      <c r="C286" s="413" t="s">
        <v>2286</v>
      </c>
    </row>
    <row r="287" spans="1:3" s="11" customFormat="1" x14ac:dyDescent="0.15">
      <c r="A287" s="418" t="s">
        <v>2402</v>
      </c>
      <c r="B287" s="413" t="s">
        <v>2238</v>
      </c>
      <c r="C287" s="413" t="s">
        <v>2403</v>
      </c>
    </row>
    <row r="288" spans="1:3" s="11" customFormat="1" x14ac:dyDescent="0.15">
      <c r="A288" s="418" t="s">
        <v>2404</v>
      </c>
      <c r="B288" s="413" t="s">
        <v>2238</v>
      </c>
      <c r="C288" s="413" t="s">
        <v>2405</v>
      </c>
    </row>
    <row r="289" spans="1:3" s="11" customFormat="1" x14ac:dyDescent="0.15">
      <c r="A289" s="418" t="s">
        <v>2360</v>
      </c>
      <c r="B289" s="413" t="s">
        <v>2241</v>
      </c>
      <c r="C289" s="413" t="s">
        <v>2361</v>
      </c>
    </row>
    <row r="290" spans="1:3" s="11" customFormat="1" x14ac:dyDescent="0.15">
      <c r="A290" s="418" t="s">
        <v>2299</v>
      </c>
      <c r="B290" s="413" t="s">
        <v>2229</v>
      </c>
      <c r="C290" s="413" t="s">
        <v>2300</v>
      </c>
    </row>
    <row r="291" spans="1:3" s="11" customFormat="1" x14ac:dyDescent="0.15">
      <c r="A291" s="418" t="s">
        <v>2355</v>
      </c>
      <c r="B291" s="413" t="s">
        <v>2238</v>
      </c>
      <c r="C291" s="413" t="s">
        <v>2356</v>
      </c>
    </row>
    <row r="292" spans="1:3" s="11" customFormat="1" x14ac:dyDescent="0.15">
      <c r="A292" s="418" t="s">
        <v>2418</v>
      </c>
      <c r="B292" s="413" t="s">
        <v>2331</v>
      </c>
      <c r="C292" s="413" t="s">
        <v>2419</v>
      </c>
    </row>
    <row r="293" spans="1:3" s="11" customFormat="1" x14ac:dyDescent="0.15">
      <c r="A293" s="418" t="s">
        <v>2420</v>
      </c>
      <c r="B293" s="413" t="s">
        <v>2353</v>
      </c>
      <c r="C293" s="413" t="s">
        <v>2421</v>
      </c>
    </row>
    <row r="294" spans="1:3" s="11" customFormat="1" x14ac:dyDescent="0.15">
      <c r="A294" s="418" t="s">
        <v>2422</v>
      </c>
      <c r="B294" s="413" t="s">
        <v>2244</v>
      </c>
      <c r="C294" s="413" t="s">
        <v>2423</v>
      </c>
    </row>
    <row r="295" spans="1:3" s="11" customFormat="1" x14ac:dyDescent="0.15">
      <c r="A295" s="418" t="s">
        <v>2424</v>
      </c>
      <c r="B295" s="413" t="s">
        <v>2229</v>
      </c>
      <c r="C295" s="413" t="s">
        <v>2425</v>
      </c>
    </row>
    <row r="296" spans="1:3" s="11" customFormat="1" x14ac:dyDescent="0.15">
      <c r="A296" s="418" t="s">
        <v>2413</v>
      </c>
      <c r="B296" s="413" t="s">
        <v>2294</v>
      </c>
      <c r="C296" s="413" t="s">
        <v>2414</v>
      </c>
    </row>
    <row r="297" spans="1:3" s="11" customFormat="1" x14ac:dyDescent="0.15">
      <c r="A297" s="418" t="s">
        <v>2372</v>
      </c>
      <c r="B297" s="413" t="s">
        <v>2235</v>
      </c>
      <c r="C297" s="413" t="s">
        <v>2373</v>
      </c>
    </row>
    <row r="298" spans="1:3" s="11" customFormat="1" x14ac:dyDescent="0.15">
      <c r="A298" s="418" t="s">
        <v>2370</v>
      </c>
      <c r="B298" s="413" t="s">
        <v>2304</v>
      </c>
      <c r="C298" s="413" t="s">
        <v>2371</v>
      </c>
    </row>
    <row r="299" spans="1:3" s="11" customFormat="1" x14ac:dyDescent="0.15">
      <c r="A299" s="418" t="s">
        <v>2426</v>
      </c>
      <c r="B299" s="413" t="s">
        <v>2309</v>
      </c>
      <c r="C299" s="413" t="s">
        <v>2427</v>
      </c>
    </row>
    <row r="300" spans="1:3" s="11" customFormat="1" x14ac:dyDescent="0.15">
      <c r="A300" s="418" t="s">
        <v>2388</v>
      </c>
      <c r="B300" s="413" t="s">
        <v>2320</v>
      </c>
      <c r="C300" s="413" t="s">
        <v>2389</v>
      </c>
    </row>
    <row r="301" spans="1:3" s="11" customFormat="1" x14ac:dyDescent="0.15">
      <c r="A301" s="418" t="s">
        <v>2333</v>
      </c>
      <c r="B301" s="413" t="s">
        <v>2235</v>
      </c>
      <c r="C301" s="413" t="s">
        <v>2335</v>
      </c>
    </row>
    <row r="302" spans="1:3" s="11" customFormat="1" x14ac:dyDescent="0.15">
      <c r="A302" s="418" t="s">
        <v>2428</v>
      </c>
      <c r="B302" s="413" t="s">
        <v>2255</v>
      </c>
      <c r="C302" s="413" t="s">
        <v>2429</v>
      </c>
    </row>
    <row r="303" spans="1:3" s="11" customFormat="1" x14ac:dyDescent="0.15">
      <c r="A303" s="418" t="s">
        <v>2430</v>
      </c>
      <c r="B303" s="413" t="s">
        <v>2260</v>
      </c>
      <c r="C303" s="413" t="s">
        <v>2431</v>
      </c>
    </row>
    <row r="304" spans="1:3" s="11" customFormat="1" x14ac:dyDescent="0.15">
      <c r="A304" s="418" t="s">
        <v>2432</v>
      </c>
      <c r="B304" s="413" t="s">
        <v>2416</v>
      </c>
      <c r="C304" s="413" t="s">
        <v>2433</v>
      </c>
    </row>
    <row r="305" spans="1:3" s="11" customFormat="1" x14ac:dyDescent="0.15">
      <c r="A305" s="418" t="s">
        <v>2402</v>
      </c>
      <c r="B305" s="413" t="s">
        <v>2321</v>
      </c>
      <c r="C305" s="413" t="s">
        <v>2403</v>
      </c>
    </row>
    <row r="306" spans="1:3" s="11" customFormat="1" x14ac:dyDescent="0.15">
      <c r="A306" s="418" t="s">
        <v>2390</v>
      </c>
      <c r="B306" s="413" t="s">
        <v>2265</v>
      </c>
      <c r="C306" s="413" t="s">
        <v>2391</v>
      </c>
    </row>
    <row r="307" spans="1:3" s="11" customFormat="1" x14ac:dyDescent="0.15">
      <c r="A307" s="418" t="s">
        <v>2418</v>
      </c>
      <c r="B307" s="413" t="s">
        <v>2304</v>
      </c>
      <c r="C307" s="413" t="s">
        <v>2419</v>
      </c>
    </row>
    <row r="308" spans="1:3" s="11" customFormat="1" x14ac:dyDescent="0.15">
      <c r="A308" s="418" t="s">
        <v>2394</v>
      </c>
      <c r="B308" s="413" t="s">
        <v>2268</v>
      </c>
      <c r="C308" s="413" t="s">
        <v>2395</v>
      </c>
    </row>
    <row r="309" spans="1:3" s="11" customFormat="1" x14ac:dyDescent="0.15">
      <c r="A309" s="418" t="s">
        <v>2243</v>
      </c>
      <c r="B309" s="413" t="s">
        <v>2262</v>
      </c>
      <c r="C309" s="413" t="s">
        <v>2245</v>
      </c>
    </row>
    <row r="310" spans="1:3" s="11" customFormat="1" x14ac:dyDescent="0.15">
      <c r="A310" s="418" t="s">
        <v>2396</v>
      </c>
      <c r="B310" s="413" t="s">
        <v>2278</v>
      </c>
      <c r="C310" s="413" t="s">
        <v>2397</v>
      </c>
    </row>
    <row r="311" spans="1:3" s="11" customFormat="1" x14ac:dyDescent="0.15">
      <c r="A311" s="418" t="s">
        <v>2330</v>
      </c>
      <c r="B311" s="413" t="s">
        <v>2325</v>
      </c>
      <c r="C311" s="413" t="s">
        <v>2332</v>
      </c>
    </row>
    <row r="312" spans="1:3" s="11" customFormat="1" x14ac:dyDescent="0.15">
      <c r="A312" s="418" t="s">
        <v>2228</v>
      </c>
      <c r="B312" s="413" t="s">
        <v>2416</v>
      </c>
      <c r="C312" s="413" t="s">
        <v>2230</v>
      </c>
    </row>
    <row r="313" spans="1:3" s="11" customFormat="1" x14ac:dyDescent="0.15">
      <c r="A313" s="418" t="s">
        <v>2434</v>
      </c>
      <c r="B313" s="413" t="s">
        <v>2278</v>
      </c>
      <c r="C313" s="413" t="s">
        <v>2435</v>
      </c>
    </row>
    <row r="314" spans="1:3" s="11" customFormat="1" x14ac:dyDescent="0.15">
      <c r="A314" s="418" t="s">
        <v>2392</v>
      </c>
      <c r="B314" s="413" t="s">
        <v>2265</v>
      </c>
      <c r="C314" s="413" t="s">
        <v>2393</v>
      </c>
    </row>
    <row r="315" spans="1:3" s="11" customFormat="1" x14ac:dyDescent="0.15">
      <c r="A315" s="418" t="s">
        <v>2349</v>
      </c>
      <c r="B315" s="413" t="s">
        <v>2408</v>
      </c>
      <c r="C315" s="413" t="s">
        <v>2351</v>
      </c>
    </row>
    <row r="316" spans="1:3" s="11" customFormat="1" x14ac:dyDescent="0.15">
      <c r="A316" s="418" t="s">
        <v>2370</v>
      </c>
      <c r="B316" s="413" t="s">
        <v>2238</v>
      </c>
      <c r="C316" s="413" t="s">
        <v>2371</v>
      </c>
    </row>
    <row r="317" spans="1:3" s="11" customFormat="1" x14ac:dyDescent="0.15">
      <c r="A317" s="418" t="s">
        <v>2436</v>
      </c>
      <c r="B317" s="413" t="s">
        <v>2232</v>
      </c>
      <c r="C317" s="413" t="s">
        <v>2437</v>
      </c>
    </row>
    <row r="318" spans="1:3" s="11" customFormat="1" x14ac:dyDescent="0.15">
      <c r="A318" s="418" t="s">
        <v>2396</v>
      </c>
      <c r="B318" s="413" t="s">
        <v>2265</v>
      </c>
      <c r="C318" s="413" t="s">
        <v>2397</v>
      </c>
    </row>
    <row r="319" spans="1:3" s="11" customFormat="1" x14ac:dyDescent="0.15">
      <c r="A319" s="418" t="s">
        <v>2327</v>
      </c>
      <c r="B319" s="413" t="s">
        <v>2288</v>
      </c>
      <c r="C319" s="413" t="s">
        <v>2328</v>
      </c>
    </row>
    <row r="320" spans="1:3" s="11" customFormat="1" x14ac:dyDescent="0.15">
      <c r="A320" s="418" t="s">
        <v>2438</v>
      </c>
      <c r="B320" s="413" t="s">
        <v>2309</v>
      </c>
      <c r="C320" s="413" t="s">
        <v>2439</v>
      </c>
    </row>
    <row r="321" spans="1:3" s="11" customFormat="1" x14ac:dyDescent="0.15">
      <c r="A321" s="418" t="s">
        <v>2285</v>
      </c>
      <c r="B321" s="413" t="s">
        <v>2342</v>
      </c>
      <c r="C321" s="413" t="s">
        <v>2286</v>
      </c>
    </row>
    <row r="322" spans="1:3" s="11" customFormat="1" x14ac:dyDescent="0.15">
      <c r="A322" s="418" t="s">
        <v>2372</v>
      </c>
      <c r="B322" s="413" t="s">
        <v>2250</v>
      </c>
      <c r="C322" s="413" t="s">
        <v>2373</v>
      </c>
    </row>
    <row r="323" spans="1:3" s="11" customFormat="1" x14ac:dyDescent="0.15">
      <c r="A323" s="418" t="s">
        <v>2392</v>
      </c>
      <c r="B323" s="413" t="s">
        <v>2278</v>
      </c>
      <c r="C323" s="413" t="s">
        <v>2393</v>
      </c>
    </row>
    <row r="324" spans="1:3" s="11" customFormat="1" x14ac:dyDescent="0.15">
      <c r="A324" s="418" t="s">
        <v>2440</v>
      </c>
      <c r="B324" s="413" t="s">
        <v>2278</v>
      </c>
      <c r="C324" s="413" t="s">
        <v>2441</v>
      </c>
    </row>
    <row r="325" spans="1:3" s="11" customFormat="1" x14ac:dyDescent="0.15">
      <c r="A325" s="418" t="s">
        <v>2442</v>
      </c>
      <c r="B325" s="413" t="s">
        <v>2309</v>
      </c>
      <c r="C325" s="413" t="s">
        <v>2443</v>
      </c>
    </row>
    <row r="326" spans="1:3" s="11" customFormat="1" x14ac:dyDescent="0.15">
      <c r="A326" s="418" t="s">
        <v>2333</v>
      </c>
      <c r="B326" s="413" t="s">
        <v>2250</v>
      </c>
      <c r="C326" s="413" t="s">
        <v>2335</v>
      </c>
    </row>
    <row r="327" spans="1:3" s="11" customFormat="1" x14ac:dyDescent="0.15">
      <c r="A327" s="418" t="s">
        <v>2444</v>
      </c>
      <c r="B327" s="413" t="s">
        <v>2255</v>
      </c>
      <c r="C327" s="413" t="s">
        <v>2445</v>
      </c>
    </row>
    <row r="328" spans="1:3" s="11" customFormat="1" x14ac:dyDescent="0.15">
      <c r="A328" s="418" t="s">
        <v>2446</v>
      </c>
      <c r="B328" s="413" t="s">
        <v>2258</v>
      </c>
      <c r="C328" s="413" t="s">
        <v>2447</v>
      </c>
    </row>
    <row r="329" spans="1:3" s="11" customFormat="1" x14ac:dyDescent="0.15">
      <c r="A329" s="418" t="s">
        <v>2299</v>
      </c>
      <c r="B329" s="413" t="s">
        <v>2320</v>
      </c>
      <c r="C329" s="413" t="s">
        <v>2300</v>
      </c>
    </row>
    <row r="330" spans="1:3" s="11" customFormat="1" x14ac:dyDescent="0.15">
      <c r="A330" s="418" t="s">
        <v>2355</v>
      </c>
      <c r="B330" s="413" t="s">
        <v>2321</v>
      </c>
      <c r="C330" s="413" t="s">
        <v>2356</v>
      </c>
    </row>
    <row r="331" spans="1:3" s="11" customFormat="1" x14ac:dyDescent="0.15">
      <c r="A331" s="418" t="s">
        <v>2448</v>
      </c>
      <c r="B331" s="413" t="s">
        <v>2325</v>
      </c>
      <c r="C331" s="413" t="s">
        <v>2449</v>
      </c>
    </row>
    <row r="332" spans="1:3" s="11" customFormat="1" x14ac:dyDescent="0.15">
      <c r="A332" s="418" t="s">
        <v>2296</v>
      </c>
      <c r="B332" s="413" t="s">
        <v>2247</v>
      </c>
      <c r="C332" s="413" t="s">
        <v>2298</v>
      </c>
    </row>
    <row r="333" spans="1:3" s="11" customFormat="1" x14ac:dyDescent="0.15">
      <c r="A333" s="418" t="s">
        <v>2422</v>
      </c>
      <c r="B333" s="413" t="s">
        <v>2331</v>
      </c>
      <c r="C333" s="413" t="s">
        <v>2423</v>
      </c>
    </row>
    <row r="334" spans="1:3" s="11" customFormat="1" x14ac:dyDescent="0.15">
      <c r="A334" s="418" t="s">
        <v>2406</v>
      </c>
      <c r="B334" s="413" t="s">
        <v>2357</v>
      </c>
      <c r="C334" s="413" t="s">
        <v>2407</v>
      </c>
    </row>
    <row r="335" spans="1:3" s="11" customFormat="1" x14ac:dyDescent="0.15">
      <c r="A335" s="418" t="s">
        <v>2330</v>
      </c>
      <c r="B335" s="413" t="s">
        <v>2291</v>
      </c>
      <c r="C335" s="413" t="s">
        <v>2332</v>
      </c>
    </row>
    <row r="336" spans="1:3" s="11" customFormat="1" x14ac:dyDescent="0.15">
      <c r="A336" s="418" t="s">
        <v>2450</v>
      </c>
      <c r="B336" s="413" t="s">
        <v>2268</v>
      </c>
      <c r="C336" s="413" t="s">
        <v>2451</v>
      </c>
    </row>
    <row r="337" spans="1:3" s="11" customFormat="1" x14ac:dyDescent="0.15">
      <c r="A337" s="418" t="s">
        <v>2392</v>
      </c>
      <c r="B337" s="413" t="s">
        <v>2241</v>
      </c>
      <c r="C337" s="413" t="s">
        <v>2393</v>
      </c>
    </row>
    <row r="338" spans="1:3" s="11" customFormat="1" x14ac:dyDescent="0.15">
      <c r="A338" s="418" t="s">
        <v>2366</v>
      </c>
      <c r="B338" s="413" t="s">
        <v>2312</v>
      </c>
      <c r="C338" s="413" t="s">
        <v>2367</v>
      </c>
    </row>
    <row r="339" spans="1:3" s="11" customFormat="1" x14ac:dyDescent="0.15">
      <c r="A339" s="418" t="s">
        <v>2296</v>
      </c>
      <c r="B339" s="413" t="s">
        <v>2312</v>
      </c>
      <c r="C339" s="413" t="s">
        <v>2298</v>
      </c>
    </row>
    <row r="340" spans="1:3" s="11" customFormat="1" x14ac:dyDescent="0.15">
      <c r="A340" s="418" t="s">
        <v>2452</v>
      </c>
      <c r="B340" s="413" t="s">
        <v>2350</v>
      </c>
      <c r="C340" s="413" t="s">
        <v>2453</v>
      </c>
    </row>
    <row r="341" spans="1:3" s="11" customFormat="1" x14ac:dyDescent="0.15">
      <c r="A341" s="418" t="s">
        <v>2388</v>
      </c>
      <c r="B341" s="413" t="s">
        <v>2281</v>
      </c>
      <c r="C341" s="413" t="s">
        <v>2389</v>
      </c>
    </row>
    <row r="342" spans="1:3" s="11" customFormat="1" x14ac:dyDescent="0.15">
      <c r="A342" s="418" t="s">
        <v>2372</v>
      </c>
      <c r="B342" s="413" t="s">
        <v>2342</v>
      </c>
      <c r="C342" s="413" t="s">
        <v>2373</v>
      </c>
    </row>
    <row r="343" spans="1:3" s="11" customFormat="1" x14ac:dyDescent="0.15">
      <c r="A343" s="418" t="s">
        <v>2314</v>
      </c>
      <c r="B343" s="413" t="s">
        <v>2271</v>
      </c>
      <c r="C343" s="413" t="s">
        <v>2315</v>
      </c>
    </row>
    <row r="344" spans="1:3" s="11" customFormat="1" x14ac:dyDescent="0.15">
      <c r="A344" s="418" t="s">
        <v>2409</v>
      </c>
      <c r="B344" s="413" t="s">
        <v>2353</v>
      </c>
      <c r="C344" s="413" t="s">
        <v>2410</v>
      </c>
    </row>
    <row r="345" spans="1:3" s="11" customFormat="1" x14ac:dyDescent="0.15">
      <c r="A345" s="418" t="s">
        <v>2422</v>
      </c>
      <c r="B345" s="413" t="s">
        <v>2304</v>
      </c>
      <c r="C345" s="413" t="s">
        <v>2423</v>
      </c>
    </row>
    <row r="346" spans="1:3" s="11" customFormat="1" x14ac:dyDescent="0.15">
      <c r="A346" s="418" t="s">
        <v>2454</v>
      </c>
      <c r="B346" s="413" t="s">
        <v>2247</v>
      </c>
      <c r="C346" s="413" t="s">
        <v>2455</v>
      </c>
    </row>
    <row r="347" spans="1:3" s="11" customFormat="1" x14ac:dyDescent="0.15">
      <c r="A347" s="418" t="s">
        <v>2314</v>
      </c>
      <c r="B347" s="413" t="s">
        <v>2329</v>
      </c>
      <c r="C347" s="413" t="s">
        <v>2315</v>
      </c>
    </row>
    <row r="348" spans="1:3" s="11" customFormat="1" x14ac:dyDescent="0.15">
      <c r="A348" s="418" t="s">
        <v>2456</v>
      </c>
      <c r="B348" s="413" t="s">
        <v>2320</v>
      </c>
      <c r="C348" s="413" t="s">
        <v>2457</v>
      </c>
    </row>
    <row r="349" spans="1:3" s="11" customFormat="1" x14ac:dyDescent="0.15">
      <c r="A349" s="418" t="s">
        <v>2458</v>
      </c>
      <c r="B349" s="413" t="s">
        <v>2297</v>
      </c>
      <c r="C349" s="413" t="s">
        <v>2459</v>
      </c>
    </row>
    <row r="350" spans="1:3" s="11" customFormat="1" x14ac:dyDescent="0.15">
      <c r="A350" s="418" t="s">
        <v>2460</v>
      </c>
      <c r="B350" s="413" t="s">
        <v>2265</v>
      </c>
      <c r="C350" s="413" t="s">
        <v>2461</v>
      </c>
    </row>
    <row r="351" spans="1:3" s="11" customFormat="1" x14ac:dyDescent="0.15">
      <c r="A351" s="418" t="s">
        <v>2440</v>
      </c>
      <c r="B351" s="413" t="s">
        <v>2235</v>
      </c>
      <c r="C351" s="413" t="s">
        <v>2441</v>
      </c>
    </row>
    <row r="352" spans="1:3" s="11" customFormat="1" x14ac:dyDescent="0.15">
      <c r="A352" s="418" t="s">
        <v>2370</v>
      </c>
      <c r="B352" s="413" t="s">
        <v>2321</v>
      </c>
      <c r="C352" s="413" t="s">
        <v>2371</v>
      </c>
    </row>
    <row r="353" spans="1:3" s="11" customFormat="1" x14ac:dyDescent="0.15">
      <c r="A353" s="418" t="s">
        <v>2462</v>
      </c>
      <c r="B353" s="413" t="s">
        <v>2255</v>
      </c>
      <c r="C353" s="413" t="s">
        <v>2463</v>
      </c>
    </row>
    <row r="354" spans="1:3" s="11" customFormat="1" x14ac:dyDescent="0.15">
      <c r="A354" s="418" t="s">
        <v>2452</v>
      </c>
      <c r="B354" s="413" t="s">
        <v>2260</v>
      </c>
      <c r="C354" s="413" t="s">
        <v>2453</v>
      </c>
    </row>
    <row r="355" spans="1:3" s="11" customFormat="1" x14ac:dyDescent="0.15">
      <c r="A355" s="418" t="s">
        <v>2246</v>
      </c>
      <c r="B355" s="413" t="s">
        <v>2297</v>
      </c>
      <c r="C355" s="413" t="s">
        <v>2248</v>
      </c>
    </row>
    <row r="356" spans="1:3" s="11" customFormat="1" x14ac:dyDescent="0.15">
      <c r="A356" s="418" t="s">
        <v>2464</v>
      </c>
      <c r="B356" s="413" t="s">
        <v>2321</v>
      </c>
      <c r="C356" s="413" t="s">
        <v>2465</v>
      </c>
    </row>
    <row r="357" spans="1:3" s="11" customFormat="1" x14ac:dyDescent="0.15">
      <c r="A357" s="418" t="s">
        <v>2464</v>
      </c>
      <c r="B357" s="413" t="s">
        <v>2238</v>
      </c>
      <c r="C357" s="413" t="s">
        <v>2465</v>
      </c>
    </row>
    <row r="358" spans="1:3" s="11" customFormat="1" x14ac:dyDescent="0.15">
      <c r="A358" s="418" t="s">
        <v>2413</v>
      </c>
      <c r="B358" s="413" t="s">
        <v>2278</v>
      </c>
      <c r="C358" s="413" t="s">
        <v>2414</v>
      </c>
    </row>
    <row r="359" spans="1:3" s="11" customFormat="1" x14ac:dyDescent="0.15">
      <c r="A359" s="418" t="s">
        <v>2355</v>
      </c>
      <c r="B359" s="413" t="s">
        <v>2262</v>
      </c>
      <c r="C359" s="413" t="s">
        <v>2356</v>
      </c>
    </row>
    <row r="360" spans="1:3" s="11" customFormat="1" x14ac:dyDescent="0.15">
      <c r="A360" s="418" t="s">
        <v>2246</v>
      </c>
      <c r="B360" s="413" t="s">
        <v>2334</v>
      </c>
      <c r="C360" s="413" t="s">
        <v>2248</v>
      </c>
    </row>
    <row r="361" spans="1:3" s="11" customFormat="1" x14ac:dyDescent="0.15">
      <c r="A361" s="418" t="s">
        <v>2261</v>
      </c>
      <c r="B361" s="413" t="s">
        <v>2244</v>
      </c>
      <c r="C361" s="413" t="s">
        <v>2263</v>
      </c>
    </row>
    <row r="362" spans="1:3" s="11" customFormat="1" x14ac:dyDescent="0.15">
      <c r="A362" s="418" t="s">
        <v>2466</v>
      </c>
      <c r="B362" s="413" t="s">
        <v>2229</v>
      </c>
      <c r="C362" s="413" t="s">
        <v>2467</v>
      </c>
    </row>
    <row r="363" spans="1:3" s="11" customFormat="1" x14ac:dyDescent="0.15">
      <c r="A363" s="418" t="s">
        <v>2422</v>
      </c>
      <c r="B363" s="413" t="s">
        <v>2238</v>
      </c>
      <c r="C363" s="413" t="s">
        <v>2423</v>
      </c>
    </row>
    <row r="364" spans="1:3" s="11" customFormat="1" x14ac:dyDescent="0.15">
      <c r="A364" s="418" t="s">
        <v>2275</v>
      </c>
      <c r="B364" s="413" t="s">
        <v>2244</v>
      </c>
      <c r="C364" s="413" t="s">
        <v>2276</v>
      </c>
    </row>
    <row r="365" spans="1:3" s="11" customFormat="1" x14ac:dyDescent="0.15">
      <c r="A365" s="418" t="s">
        <v>2392</v>
      </c>
      <c r="B365" s="413" t="s">
        <v>2294</v>
      </c>
      <c r="C365" s="413" t="s">
        <v>2393</v>
      </c>
    </row>
    <row r="366" spans="1:3" s="11" customFormat="1" x14ac:dyDescent="0.15">
      <c r="A366" s="418" t="s">
        <v>2380</v>
      </c>
      <c r="B366" s="413" t="s">
        <v>2408</v>
      </c>
      <c r="C366" s="413" t="s">
        <v>2381</v>
      </c>
    </row>
    <row r="367" spans="1:3" s="11" customFormat="1" x14ac:dyDescent="0.15">
      <c r="A367" s="418" t="s">
        <v>2440</v>
      </c>
      <c r="B367" s="413" t="s">
        <v>2250</v>
      </c>
      <c r="C367" s="413" t="s">
        <v>2441</v>
      </c>
    </row>
    <row r="368" spans="1:3" s="11" customFormat="1" x14ac:dyDescent="0.15">
      <c r="A368" s="418" t="s">
        <v>2468</v>
      </c>
      <c r="B368" s="413" t="s">
        <v>2268</v>
      </c>
      <c r="C368" s="413" t="s">
        <v>2469</v>
      </c>
    </row>
    <row r="369" spans="1:3" s="11" customFormat="1" x14ac:dyDescent="0.15">
      <c r="A369" s="418" t="s">
        <v>2470</v>
      </c>
      <c r="B369" s="413" t="s">
        <v>2255</v>
      </c>
      <c r="C369" s="413" t="s">
        <v>2471</v>
      </c>
    </row>
    <row r="370" spans="1:3" s="11" customFormat="1" x14ac:dyDescent="0.15">
      <c r="A370" s="418" t="s">
        <v>2240</v>
      </c>
      <c r="B370" s="413" t="s">
        <v>2258</v>
      </c>
      <c r="C370" s="413" t="s">
        <v>2242</v>
      </c>
    </row>
    <row r="371" spans="1:3" s="11" customFormat="1" x14ac:dyDescent="0.15">
      <c r="A371" s="418" t="s">
        <v>2225</v>
      </c>
      <c r="B371" s="413" t="s">
        <v>2260</v>
      </c>
      <c r="C371" s="413" t="s">
        <v>2227</v>
      </c>
    </row>
    <row r="372" spans="1:3" s="11" customFormat="1" x14ac:dyDescent="0.15">
      <c r="A372" s="418" t="s">
        <v>2333</v>
      </c>
      <c r="B372" s="413" t="s">
        <v>2271</v>
      </c>
      <c r="C372" s="413" t="s">
        <v>2335</v>
      </c>
    </row>
    <row r="373" spans="1:3" s="11" customFormat="1" x14ac:dyDescent="0.15">
      <c r="A373" s="418" t="s">
        <v>2464</v>
      </c>
      <c r="B373" s="413" t="s">
        <v>2331</v>
      </c>
      <c r="C373" s="413" t="s">
        <v>2465</v>
      </c>
    </row>
    <row r="374" spans="1:3" s="11" customFormat="1" x14ac:dyDescent="0.15">
      <c r="A374" s="418" t="s">
        <v>2349</v>
      </c>
      <c r="B374" s="413" t="s">
        <v>2357</v>
      </c>
      <c r="C374" s="413" t="s">
        <v>2351</v>
      </c>
    </row>
    <row r="375" spans="1:3" s="11" customFormat="1" x14ac:dyDescent="0.15">
      <c r="A375" s="418" t="s">
        <v>2472</v>
      </c>
      <c r="B375" s="413" t="s">
        <v>2229</v>
      </c>
      <c r="C375" s="413" t="s">
        <v>2473</v>
      </c>
    </row>
    <row r="376" spans="1:3" s="11" customFormat="1" x14ac:dyDescent="0.15">
      <c r="A376" s="418" t="s">
        <v>2370</v>
      </c>
      <c r="B376" s="413" t="s">
        <v>2262</v>
      </c>
      <c r="C376" s="413" t="s">
        <v>2371</v>
      </c>
    </row>
    <row r="377" spans="1:3" s="11" customFormat="1" x14ac:dyDescent="0.15">
      <c r="A377" s="418" t="s">
        <v>2285</v>
      </c>
      <c r="B377" s="413" t="s">
        <v>2278</v>
      </c>
      <c r="C377" s="413" t="s">
        <v>2286</v>
      </c>
    </row>
    <row r="378" spans="1:3" s="11" customFormat="1" x14ac:dyDescent="0.15">
      <c r="A378" s="418" t="s">
        <v>2287</v>
      </c>
      <c r="B378" s="413" t="s">
        <v>2350</v>
      </c>
      <c r="C378" s="413" t="s">
        <v>2289</v>
      </c>
    </row>
    <row r="379" spans="1:3" s="11" customFormat="1" x14ac:dyDescent="0.15">
      <c r="A379" s="418" t="s">
        <v>2436</v>
      </c>
      <c r="B379" s="413" t="s">
        <v>2281</v>
      </c>
      <c r="C379" s="413" t="s">
        <v>2437</v>
      </c>
    </row>
    <row r="380" spans="1:3" s="11" customFormat="1" x14ac:dyDescent="0.15">
      <c r="A380" s="418" t="s">
        <v>2249</v>
      </c>
      <c r="B380" s="413" t="s">
        <v>2334</v>
      </c>
      <c r="C380" s="413" t="s">
        <v>2251</v>
      </c>
    </row>
    <row r="381" spans="1:3" s="11" customFormat="1" x14ac:dyDescent="0.15">
      <c r="A381" s="418" t="s">
        <v>2358</v>
      </c>
      <c r="B381" s="413" t="s">
        <v>2247</v>
      </c>
      <c r="C381" s="413" t="s">
        <v>2359</v>
      </c>
    </row>
    <row r="382" spans="1:3" s="11" customFormat="1" x14ac:dyDescent="0.15">
      <c r="A382" s="418" t="s">
        <v>2474</v>
      </c>
      <c r="B382" s="413" t="s">
        <v>2247</v>
      </c>
      <c r="C382" s="413" t="s">
        <v>2475</v>
      </c>
    </row>
    <row r="383" spans="1:3" s="11" customFormat="1" x14ac:dyDescent="0.15">
      <c r="A383" s="418" t="s">
        <v>2476</v>
      </c>
      <c r="B383" s="413" t="s">
        <v>2291</v>
      </c>
      <c r="C383" s="413" t="s">
        <v>2477</v>
      </c>
    </row>
    <row r="384" spans="1:3" s="11" customFormat="1" x14ac:dyDescent="0.15">
      <c r="A384" s="418" t="s">
        <v>2426</v>
      </c>
      <c r="B384" s="413" t="s">
        <v>2294</v>
      </c>
      <c r="C384" s="413" t="s">
        <v>2427</v>
      </c>
    </row>
    <row r="385" spans="1:3" s="11" customFormat="1" x14ac:dyDescent="0.15">
      <c r="A385" s="418" t="s">
        <v>2478</v>
      </c>
      <c r="B385" s="413" t="s">
        <v>2226</v>
      </c>
      <c r="C385" s="413" t="s">
        <v>2479</v>
      </c>
    </row>
    <row r="386" spans="1:3" s="11" customFormat="1" x14ac:dyDescent="0.15">
      <c r="A386" s="418" t="s">
        <v>2311</v>
      </c>
      <c r="B386" s="413" t="s">
        <v>2297</v>
      </c>
      <c r="C386" s="413" t="s">
        <v>2313</v>
      </c>
    </row>
    <row r="387" spans="1:3" s="11" customFormat="1" x14ac:dyDescent="0.15">
      <c r="A387" s="418" t="s">
        <v>2228</v>
      </c>
      <c r="B387" s="413" t="s">
        <v>2232</v>
      </c>
      <c r="C387" s="413" t="s">
        <v>2230</v>
      </c>
    </row>
    <row r="388" spans="1:3" s="11" customFormat="1" x14ac:dyDescent="0.15">
      <c r="A388" s="418" t="s">
        <v>2400</v>
      </c>
      <c r="B388" s="413" t="s">
        <v>2288</v>
      </c>
      <c r="C388" s="413" t="s">
        <v>2401</v>
      </c>
    </row>
    <row r="389" spans="1:3" s="11" customFormat="1" x14ac:dyDescent="0.15">
      <c r="A389" s="418" t="s">
        <v>2480</v>
      </c>
      <c r="B389" s="413" t="s">
        <v>2309</v>
      </c>
      <c r="C389" s="413" t="s">
        <v>2481</v>
      </c>
    </row>
    <row r="390" spans="1:3" s="11" customFormat="1" x14ac:dyDescent="0.15">
      <c r="A390" s="418" t="s">
        <v>2398</v>
      </c>
      <c r="B390" s="413" t="s">
        <v>2312</v>
      </c>
      <c r="C390" s="413" t="s">
        <v>2399</v>
      </c>
    </row>
    <row r="391" spans="1:3" s="11" customFormat="1" x14ac:dyDescent="0.15">
      <c r="A391" s="418" t="s">
        <v>2482</v>
      </c>
      <c r="B391" s="413" t="s">
        <v>2244</v>
      </c>
      <c r="C391" s="413" t="s">
        <v>2483</v>
      </c>
    </row>
    <row r="392" spans="1:3" s="11" customFormat="1" x14ac:dyDescent="0.15">
      <c r="A392" s="418" t="s">
        <v>2270</v>
      </c>
      <c r="B392" s="413" t="s">
        <v>2278</v>
      </c>
      <c r="C392" s="413" t="s">
        <v>2272</v>
      </c>
    </row>
    <row r="393" spans="1:3" s="11" customFormat="1" x14ac:dyDescent="0.15">
      <c r="A393" s="418" t="s">
        <v>2484</v>
      </c>
      <c r="B393" s="413" t="s">
        <v>2255</v>
      </c>
      <c r="C393" s="413" t="s">
        <v>2485</v>
      </c>
    </row>
    <row r="394" spans="1:3" s="11" customFormat="1" x14ac:dyDescent="0.15">
      <c r="A394" s="418" t="s">
        <v>2372</v>
      </c>
      <c r="B394" s="413" t="s">
        <v>2329</v>
      </c>
      <c r="C394" s="413" t="s">
        <v>2373</v>
      </c>
    </row>
    <row r="395" spans="1:3" s="11" customFormat="1" x14ac:dyDescent="0.15">
      <c r="A395" s="418" t="s">
        <v>2466</v>
      </c>
      <c r="B395" s="413" t="s">
        <v>2320</v>
      </c>
      <c r="C395" s="413" t="s">
        <v>2467</v>
      </c>
    </row>
    <row r="396" spans="1:3" s="11" customFormat="1" x14ac:dyDescent="0.15">
      <c r="A396" s="418" t="s">
        <v>2225</v>
      </c>
      <c r="B396" s="413" t="s">
        <v>2350</v>
      </c>
      <c r="C396" s="413" t="s">
        <v>2227</v>
      </c>
    </row>
    <row r="397" spans="1:3" s="11" customFormat="1" x14ac:dyDescent="0.15">
      <c r="A397" s="418" t="s">
        <v>2422</v>
      </c>
      <c r="B397" s="413" t="s">
        <v>2321</v>
      </c>
      <c r="C397" s="413" t="s">
        <v>2423</v>
      </c>
    </row>
    <row r="398" spans="1:3" s="11" customFormat="1" x14ac:dyDescent="0.15">
      <c r="A398" s="418" t="s">
        <v>2261</v>
      </c>
      <c r="B398" s="413" t="s">
        <v>2325</v>
      </c>
      <c r="C398" s="413" t="s">
        <v>2263</v>
      </c>
    </row>
    <row r="399" spans="1:3" s="11" customFormat="1" x14ac:dyDescent="0.15">
      <c r="A399" s="418" t="s">
        <v>2261</v>
      </c>
      <c r="B399" s="413" t="s">
        <v>2331</v>
      </c>
      <c r="C399" s="413" t="s">
        <v>2263</v>
      </c>
    </row>
    <row r="400" spans="1:3" s="11" customFormat="1" x14ac:dyDescent="0.15">
      <c r="A400" s="418" t="s">
        <v>2306</v>
      </c>
      <c r="B400" s="413" t="s">
        <v>2260</v>
      </c>
      <c r="C400" s="413" t="s">
        <v>2307</v>
      </c>
    </row>
    <row r="401" spans="1:3" s="11" customFormat="1" x14ac:dyDescent="0.15">
      <c r="A401" s="418" t="s">
        <v>2368</v>
      </c>
      <c r="B401" s="413" t="s">
        <v>2416</v>
      </c>
      <c r="C401" s="413" t="s">
        <v>2369</v>
      </c>
    </row>
    <row r="402" spans="1:3" s="11" customFormat="1" x14ac:dyDescent="0.15">
      <c r="A402" s="418" t="s">
        <v>2333</v>
      </c>
      <c r="B402" s="413" t="s">
        <v>2329</v>
      </c>
      <c r="C402" s="413" t="s">
        <v>2335</v>
      </c>
    </row>
    <row r="403" spans="1:3" s="11" customFormat="1" x14ac:dyDescent="0.15">
      <c r="A403" s="418" t="s">
        <v>2415</v>
      </c>
      <c r="B403" s="413" t="s">
        <v>2229</v>
      </c>
      <c r="C403" s="413" t="s">
        <v>2417</v>
      </c>
    </row>
    <row r="404" spans="1:3" s="11" customFormat="1" x14ac:dyDescent="0.15">
      <c r="A404" s="418" t="s">
        <v>2430</v>
      </c>
      <c r="B404" s="413" t="s">
        <v>2408</v>
      </c>
      <c r="C404" s="413" t="s">
        <v>2431</v>
      </c>
    </row>
    <row r="405" spans="1:3" s="11" customFormat="1" x14ac:dyDescent="0.15">
      <c r="A405" s="418" t="s">
        <v>2338</v>
      </c>
      <c r="B405" s="413" t="s">
        <v>2331</v>
      </c>
      <c r="C405" s="413" t="s">
        <v>2339</v>
      </c>
    </row>
    <row r="406" spans="1:3" s="11" customFormat="1" x14ac:dyDescent="0.15">
      <c r="A406" s="418" t="s">
        <v>2486</v>
      </c>
      <c r="B406" s="413" t="s">
        <v>2271</v>
      </c>
      <c r="C406" s="413" t="s">
        <v>2487</v>
      </c>
    </row>
    <row r="407" spans="1:3" s="11" customFormat="1" x14ac:dyDescent="0.15">
      <c r="A407" s="418" t="s">
        <v>2275</v>
      </c>
      <c r="B407" s="413" t="s">
        <v>2331</v>
      </c>
      <c r="C407" s="413" t="s">
        <v>2276</v>
      </c>
    </row>
    <row r="408" spans="1:3" s="11" customFormat="1" x14ac:dyDescent="0.15">
      <c r="A408" s="418" t="s">
        <v>2488</v>
      </c>
      <c r="B408" s="413" t="s">
        <v>2325</v>
      </c>
      <c r="C408" s="413" t="s">
        <v>2489</v>
      </c>
    </row>
    <row r="409" spans="1:3" s="11" customFormat="1" x14ac:dyDescent="0.15">
      <c r="A409" s="418" t="s">
        <v>2448</v>
      </c>
      <c r="B409" s="413" t="s">
        <v>2291</v>
      </c>
      <c r="C409" s="413" t="s">
        <v>2449</v>
      </c>
    </row>
    <row r="410" spans="1:3" s="11" customFormat="1" x14ac:dyDescent="0.15">
      <c r="A410" s="418" t="s">
        <v>2490</v>
      </c>
      <c r="B410" s="413" t="s">
        <v>2304</v>
      </c>
      <c r="C410" s="413" t="s">
        <v>2491</v>
      </c>
    </row>
    <row r="411" spans="1:3" s="11" customFormat="1" x14ac:dyDescent="0.15">
      <c r="A411" s="418" t="s">
        <v>2372</v>
      </c>
      <c r="B411" s="413" t="s">
        <v>2271</v>
      </c>
      <c r="C411" s="413" t="s">
        <v>2373</v>
      </c>
    </row>
    <row r="412" spans="1:3" s="11" customFormat="1" x14ac:dyDescent="0.15">
      <c r="A412" s="418" t="s">
        <v>2460</v>
      </c>
      <c r="B412" s="413" t="s">
        <v>2241</v>
      </c>
      <c r="C412" s="413" t="s">
        <v>2461</v>
      </c>
    </row>
    <row r="413" spans="1:3" s="11" customFormat="1" x14ac:dyDescent="0.15">
      <c r="A413" s="418" t="s">
        <v>2301</v>
      </c>
      <c r="B413" s="413" t="s">
        <v>2350</v>
      </c>
      <c r="C413" s="413" t="s">
        <v>2302</v>
      </c>
    </row>
    <row r="414" spans="1:3" s="11" customFormat="1" x14ac:dyDescent="0.15">
      <c r="A414" s="418" t="s">
        <v>2492</v>
      </c>
      <c r="B414" s="413" t="s">
        <v>2331</v>
      </c>
      <c r="C414" s="413" t="s">
        <v>2493</v>
      </c>
    </row>
    <row r="415" spans="1:3" s="11" customFormat="1" x14ac:dyDescent="0.15">
      <c r="A415" s="418" t="s">
        <v>2411</v>
      </c>
      <c r="B415" s="413" t="s">
        <v>2353</v>
      </c>
      <c r="C415" s="413" t="s">
        <v>2412</v>
      </c>
    </row>
    <row r="416" spans="1:3" s="11" customFormat="1" x14ac:dyDescent="0.15">
      <c r="A416" s="418" t="s">
        <v>2237</v>
      </c>
      <c r="B416" s="413" t="s">
        <v>2244</v>
      </c>
      <c r="C416" s="413" t="s">
        <v>2239</v>
      </c>
    </row>
    <row r="417" spans="1:3" s="11" customFormat="1" x14ac:dyDescent="0.15">
      <c r="A417" s="418" t="s">
        <v>2378</v>
      </c>
      <c r="B417" s="413" t="s">
        <v>2247</v>
      </c>
      <c r="C417" s="413" t="s">
        <v>2379</v>
      </c>
    </row>
    <row r="418" spans="1:3" s="11" customFormat="1" x14ac:dyDescent="0.15">
      <c r="A418" s="418" t="s">
        <v>2275</v>
      </c>
      <c r="B418" s="413" t="s">
        <v>2304</v>
      </c>
      <c r="C418" s="413" t="s">
        <v>2276</v>
      </c>
    </row>
    <row r="419" spans="1:3" s="11" customFormat="1" x14ac:dyDescent="0.15">
      <c r="A419" s="418" t="s">
        <v>2390</v>
      </c>
      <c r="B419" s="413" t="s">
        <v>2271</v>
      </c>
      <c r="C419" s="413" t="s">
        <v>2391</v>
      </c>
    </row>
    <row r="420" spans="1:3" s="11" customFormat="1" x14ac:dyDescent="0.15">
      <c r="A420" s="418" t="s">
        <v>2415</v>
      </c>
      <c r="B420" s="413" t="s">
        <v>2320</v>
      </c>
      <c r="C420" s="413" t="s">
        <v>2417</v>
      </c>
    </row>
    <row r="421" spans="1:3" s="11" customFormat="1" x14ac:dyDescent="0.15">
      <c r="A421" s="418" t="s">
        <v>2460</v>
      </c>
      <c r="B421" s="413" t="s">
        <v>2294</v>
      </c>
      <c r="C421" s="413" t="s">
        <v>2461</v>
      </c>
    </row>
    <row r="422" spans="1:3" s="11" customFormat="1" x14ac:dyDescent="0.15">
      <c r="A422" s="418" t="s">
        <v>2270</v>
      </c>
      <c r="B422" s="413" t="s">
        <v>2235</v>
      </c>
      <c r="C422" s="413" t="s">
        <v>2272</v>
      </c>
    </row>
    <row r="423" spans="1:3" s="11" customFormat="1" x14ac:dyDescent="0.15">
      <c r="A423" s="418" t="s">
        <v>2324</v>
      </c>
      <c r="B423" s="413" t="s">
        <v>2331</v>
      </c>
      <c r="C423" s="413" t="s">
        <v>2326</v>
      </c>
    </row>
    <row r="424" spans="1:3" s="11" customFormat="1" x14ac:dyDescent="0.15">
      <c r="A424" s="418" t="s">
        <v>2352</v>
      </c>
      <c r="B424" s="413" t="s">
        <v>2325</v>
      </c>
      <c r="C424" s="413" t="s">
        <v>2354</v>
      </c>
    </row>
    <row r="425" spans="1:3" s="11" customFormat="1" x14ac:dyDescent="0.15">
      <c r="A425" s="418" t="s">
        <v>2494</v>
      </c>
      <c r="B425" s="413" t="s">
        <v>2255</v>
      </c>
      <c r="C425" s="413" t="s">
        <v>2495</v>
      </c>
    </row>
    <row r="426" spans="1:3" s="11" customFormat="1" x14ac:dyDescent="0.15">
      <c r="A426" s="418" t="s">
        <v>2301</v>
      </c>
      <c r="B426" s="413" t="s">
        <v>2260</v>
      </c>
      <c r="C426" s="413" t="s">
        <v>2302</v>
      </c>
    </row>
    <row r="427" spans="1:3" s="11" customFormat="1" x14ac:dyDescent="0.15">
      <c r="A427" s="418" t="s">
        <v>2347</v>
      </c>
      <c r="B427" s="413" t="s">
        <v>2278</v>
      </c>
      <c r="C427" s="413" t="s">
        <v>2348</v>
      </c>
    </row>
    <row r="428" spans="1:3" s="11" customFormat="1" x14ac:dyDescent="0.15">
      <c r="A428" s="418" t="s">
        <v>2492</v>
      </c>
      <c r="B428" s="413" t="s">
        <v>2321</v>
      </c>
      <c r="C428" s="413" t="s">
        <v>2493</v>
      </c>
    </row>
    <row r="429" spans="1:3" s="11" customFormat="1" x14ac:dyDescent="0.15">
      <c r="A429" s="418" t="s">
        <v>2492</v>
      </c>
      <c r="B429" s="413" t="s">
        <v>2238</v>
      </c>
      <c r="C429" s="413" t="s">
        <v>2493</v>
      </c>
    </row>
    <row r="430" spans="1:3" s="11" customFormat="1" x14ac:dyDescent="0.15">
      <c r="A430" s="418" t="s">
        <v>2490</v>
      </c>
      <c r="B430" s="413" t="s">
        <v>2238</v>
      </c>
      <c r="C430" s="413" t="s">
        <v>2491</v>
      </c>
    </row>
    <row r="431" spans="1:3" s="11" customFormat="1" x14ac:dyDescent="0.15">
      <c r="A431" s="418" t="s">
        <v>2436</v>
      </c>
      <c r="B431" s="413" t="s">
        <v>2229</v>
      </c>
      <c r="C431" s="413" t="s">
        <v>2437</v>
      </c>
    </row>
    <row r="432" spans="1:3" s="11" customFormat="1" x14ac:dyDescent="0.15">
      <c r="A432" s="418" t="s">
        <v>2496</v>
      </c>
      <c r="B432" s="413" t="s">
        <v>2278</v>
      </c>
      <c r="C432" s="413" t="s">
        <v>2497</v>
      </c>
    </row>
    <row r="433" spans="1:3" s="11" customFormat="1" x14ac:dyDescent="0.15">
      <c r="A433" s="418" t="s">
        <v>2486</v>
      </c>
      <c r="B433" s="413" t="s">
        <v>2329</v>
      </c>
      <c r="C433" s="413" t="s">
        <v>2487</v>
      </c>
    </row>
    <row r="434" spans="1:3" s="11" customFormat="1" x14ac:dyDescent="0.15">
      <c r="A434" s="418" t="s">
        <v>2422</v>
      </c>
      <c r="B434" s="413" t="s">
        <v>2262</v>
      </c>
      <c r="C434" s="413" t="s">
        <v>2423</v>
      </c>
    </row>
    <row r="435" spans="1:3" s="11" customFormat="1" x14ac:dyDescent="0.15">
      <c r="A435" s="418" t="s">
        <v>2261</v>
      </c>
      <c r="B435" s="413" t="s">
        <v>2238</v>
      </c>
      <c r="C435" s="413" t="s">
        <v>2263</v>
      </c>
    </row>
    <row r="436" spans="1:3" s="11" customFormat="1" x14ac:dyDescent="0.15">
      <c r="A436" s="418" t="s">
        <v>2299</v>
      </c>
      <c r="B436" s="413" t="s">
        <v>2416</v>
      </c>
      <c r="C436" s="413" t="s">
        <v>2300</v>
      </c>
    </row>
    <row r="437" spans="1:3" s="11" customFormat="1" x14ac:dyDescent="0.15">
      <c r="A437" s="418" t="s">
        <v>2498</v>
      </c>
      <c r="B437" s="413" t="s">
        <v>2229</v>
      </c>
      <c r="C437" s="413" t="s">
        <v>2499</v>
      </c>
    </row>
    <row r="438" spans="1:3" s="11" customFormat="1" x14ac:dyDescent="0.15">
      <c r="A438" s="418" t="s">
        <v>2500</v>
      </c>
      <c r="B438" s="413" t="s">
        <v>2229</v>
      </c>
      <c r="C438" s="413" t="s">
        <v>2501</v>
      </c>
    </row>
    <row r="439" spans="1:3" s="11" customFormat="1" x14ac:dyDescent="0.15">
      <c r="A439" s="418" t="s">
        <v>2264</v>
      </c>
      <c r="B439" s="413" t="s">
        <v>2278</v>
      </c>
      <c r="C439" s="413" t="s">
        <v>2266</v>
      </c>
    </row>
    <row r="440" spans="1:3" s="11" customFormat="1" x14ac:dyDescent="0.15">
      <c r="A440" s="418" t="s">
        <v>2257</v>
      </c>
      <c r="B440" s="413" t="s">
        <v>2247</v>
      </c>
      <c r="C440" s="413" t="s">
        <v>2259</v>
      </c>
    </row>
    <row r="441" spans="1:3" s="11" customFormat="1" x14ac:dyDescent="0.15">
      <c r="A441" s="418" t="s">
        <v>2249</v>
      </c>
      <c r="B441" s="413" t="s">
        <v>2265</v>
      </c>
      <c r="C441" s="413" t="s">
        <v>2251</v>
      </c>
    </row>
    <row r="442" spans="1:3" s="11" customFormat="1" x14ac:dyDescent="0.15">
      <c r="A442" s="418" t="s">
        <v>2452</v>
      </c>
      <c r="B442" s="413" t="s">
        <v>2408</v>
      </c>
      <c r="C442" s="413" t="s">
        <v>2453</v>
      </c>
    </row>
    <row r="443" spans="1:3" s="11" customFormat="1" x14ac:dyDescent="0.15">
      <c r="A443" s="418" t="s">
        <v>2347</v>
      </c>
      <c r="B443" s="413" t="s">
        <v>2334</v>
      </c>
      <c r="C443" s="413" t="s">
        <v>2348</v>
      </c>
    </row>
    <row r="444" spans="1:3" s="11" customFormat="1" x14ac:dyDescent="0.15">
      <c r="A444" s="418" t="s">
        <v>2275</v>
      </c>
      <c r="B444" s="413" t="s">
        <v>2238</v>
      </c>
      <c r="C444" s="413" t="s">
        <v>2276</v>
      </c>
    </row>
    <row r="445" spans="1:3" s="11" customFormat="1" x14ac:dyDescent="0.15">
      <c r="A445" s="418" t="s">
        <v>2314</v>
      </c>
      <c r="B445" s="413" t="s">
        <v>2334</v>
      </c>
      <c r="C445" s="413" t="s">
        <v>2315</v>
      </c>
    </row>
    <row r="446" spans="1:3" s="11" customFormat="1" x14ac:dyDescent="0.15">
      <c r="A446" s="418" t="s">
        <v>2502</v>
      </c>
      <c r="B446" s="413" t="s">
        <v>2265</v>
      </c>
      <c r="C446" s="413" t="s">
        <v>2503</v>
      </c>
    </row>
    <row r="447" spans="1:3" s="11" customFormat="1" x14ac:dyDescent="0.15">
      <c r="A447" s="418" t="s">
        <v>2420</v>
      </c>
      <c r="B447" s="413" t="s">
        <v>2325</v>
      </c>
      <c r="C447" s="413" t="s">
        <v>2421</v>
      </c>
    </row>
    <row r="448" spans="1:3" s="11" customFormat="1" x14ac:dyDescent="0.15">
      <c r="A448" s="418" t="s">
        <v>2504</v>
      </c>
      <c r="B448" s="413" t="s">
        <v>2271</v>
      </c>
      <c r="C448" s="413" t="s">
        <v>2505</v>
      </c>
    </row>
    <row r="449" spans="1:3" s="11" customFormat="1" x14ac:dyDescent="0.15">
      <c r="A449" s="418" t="s">
        <v>2249</v>
      </c>
      <c r="B449" s="413" t="s">
        <v>2278</v>
      </c>
      <c r="C449" s="413" t="s">
        <v>2251</v>
      </c>
    </row>
    <row r="450" spans="1:3" s="11" customFormat="1" x14ac:dyDescent="0.15">
      <c r="A450" s="418" t="s">
        <v>2252</v>
      </c>
      <c r="B450" s="413" t="s">
        <v>2278</v>
      </c>
      <c r="C450" s="413" t="s">
        <v>2253</v>
      </c>
    </row>
    <row r="451" spans="1:3" s="11" customFormat="1" x14ac:dyDescent="0.15">
      <c r="A451" s="418" t="s">
        <v>2506</v>
      </c>
      <c r="B451" s="413" t="s">
        <v>2304</v>
      </c>
      <c r="C451" s="413" t="s">
        <v>2507</v>
      </c>
    </row>
    <row r="452" spans="1:3" s="11" customFormat="1" x14ac:dyDescent="0.15">
      <c r="A452" s="418" t="s">
        <v>2508</v>
      </c>
      <c r="B452" s="413" t="s">
        <v>2309</v>
      </c>
      <c r="C452" s="413" t="s">
        <v>2509</v>
      </c>
    </row>
    <row r="453" spans="1:3" s="11" customFormat="1" x14ac:dyDescent="0.15">
      <c r="A453" s="418" t="s">
        <v>2270</v>
      </c>
      <c r="B453" s="413" t="s">
        <v>2250</v>
      </c>
      <c r="C453" s="413" t="s">
        <v>2272</v>
      </c>
    </row>
    <row r="454" spans="1:3" s="11" customFormat="1" x14ac:dyDescent="0.15">
      <c r="A454" s="418" t="s">
        <v>2264</v>
      </c>
      <c r="B454" s="413" t="s">
        <v>2334</v>
      </c>
      <c r="C454" s="413" t="s">
        <v>2266</v>
      </c>
    </row>
    <row r="455" spans="1:3" s="11" customFormat="1" x14ac:dyDescent="0.15">
      <c r="A455" s="418" t="s">
        <v>2510</v>
      </c>
      <c r="B455" s="413" t="s">
        <v>2255</v>
      </c>
      <c r="C455" s="413" t="s">
        <v>2511</v>
      </c>
    </row>
    <row r="456" spans="1:3" s="11" customFormat="1" x14ac:dyDescent="0.15">
      <c r="A456" s="418" t="s">
        <v>2366</v>
      </c>
      <c r="B456" s="413" t="s">
        <v>2258</v>
      </c>
      <c r="C456" s="413" t="s">
        <v>2367</v>
      </c>
    </row>
    <row r="457" spans="1:3" s="11" customFormat="1" x14ac:dyDescent="0.15">
      <c r="A457" s="418" t="s">
        <v>2436</v>
      </c>
      <c r="B457" s="413" t="s">
        <v>2320</v>
      </c>
      <c r="C457" s="413" t="s">
        <v>2437</v>
      </c>
    </row>
    <row r="458" spans="1:3" s="11" customFormat="1" x14ac:dyDescent="0.15">
      <c r="A458" s="418" t="s">
        <v>2330</v>
      </c>
      <c r="B458" s="413" t="s">
        <v>2321</v>
      </c>
      <c r="C458" s="413" t="s">
        <v>2332</v>
      </c>
    </row>
    <row r="459" spans="1:3" s="11" customFormat="1" x14ac:dyDescent="0.15">
      <c r="A459" s="418" t="s">
        <v>2306</v>
      </c>
      <c r="B459" s="413" t="s">
        <v>2309</v>
      </c>
      <c r="C459" s="413" t="s">
        <v>2307</v>
      </c>
    </row>
    <row r="460" spans="1:3" s="11" customFormat="1" x14ac:dyDescent="0.15">
      <c r="A460" s="418" t="s">
        <v>2330</v>
      </c>
      <c r="B460" s="413" t="s">
        <v>2238</v>
      </c>
      <c r="C460" s="413" t="s">
        <v>2332</v>
      </c>
    </row>
    <row r="461" spans="1:3" s="11" customFormat="1" x14ac:dyDescent="0.15">
      <c r="A461" s="418" t="s">
        <v>2476</v>
      </c>
      <c r="B461" s="413" t="s">
        <v>2325</v>
      </c>
      <c r="C461" s="413" t="s">
        <v>2477</v>
      </c>
    </row>
    <row r="462" spans="1:3" s="11" customFormat="1" x14ac:dyDescent="0.15">
      <c r="A462" s="418" t="s">
        <v>2482</v>
      </c>
      <c r="B462" s="413" t="s">
        <v>2325</v>
      </c>
      <c r="C462" s="413" t="s">
        <v>2483</v>
      </c>
    </row>
    <row r="463" spans="1:3" s="11" customFormat="1" x14ac:dyDescent="0.15">
      <c r="A463" s="418" t="s">
        <v>2396</v>
      </c>
      <c r="B463" s="413" t="s">
        <v>2271</v>
      </c>
      <c r="C463" s="413" t="s">
        <v>2397</v>
      </c>
    </row>
    <row r="464" spans="1:3" s="11" customFormat="1" x14ac:dyDescent="0.15">
      <c r="A464" s="418" t="s">
        <v>2490</v>
      </c>
      <c r="B464" s="413" t="s">
        <v>2331</v>
      </c>
      <c r="C464" s="413" t="s">
        <v>2491</v>
      </c>
    </row>
    <row r="465" spans="1:3" s="11" customFormat="1" x14ac:dyDescent="0.15">
      <c r="A465" s="418" t="s">
        <v>2506</v>
      </c>
      <c r="B465" s="413" t="s">
        <v>2331</v>
      </c>
      <c r="C465" s="413" t="s">
        <v>2507</v>
      </c>
    </row>
    <row r="466" spans="1:3" s="11" customFormat="1" x14ac:dyDescent="0.15">
      <c r="A466" s="418" t="s">
        <v>2512</v>
      </c>
      <c r="B466" s="413" t="s">
        <v>2331</v>
      </c>
      <c r="C466" s="413" t="s">
        <v>2513</v>
      </c>
    </row>
    <row r="467" spans="1:3" s="11" customFormat="1" x14ac:dyDescent="0.15">
      <c r="A467" s="418" t="s">
        <v>2514</v>
      </c>
      <c r="B467" s="413" t="s">
        <v>2325</v>
      </c>
      <c r="C467" s="413" t="s">
        <v>2515</v>
      </c>
    </row>
    <row r="468" spans="1:3" s="11" customFormat="1" x14ac:dyDescent="0.15">
      <c r="A468" s="418" t="s">
        <v>2228</v>
      </c>
      <c r="B468" s="413" t="s">
        <v>2281</v>
      </c>
      <c r="C468" s="413" t="s">
        <v>2230</v>
      </c>
    </row>
    <row r="469" spans="1:3" s="11" customFormat="1" x14ac:dyDescent="0.15">
      <c r="A469" s="418" t="s">
        <v>2482</v>
      </c>
      <c r="B469" s="413" t="s">
        <v>2291</v>
      </c>
      <c r="C469" s="413" t="s">
        <v>2483</v>
      </c>
    </row>
    <row r="470" spans="1:3" s="11" customFormat="1" x14ac:dyDescent="0.15">
      <c r="A470" s="418" t="s">
        <v>2267</v>
      </c>
      <c r="B470" s="413" t="s">
        <v>2309</v>
      </c>
      <c r="C470" s="413" t="s">
        <v>2269</v>
      </c>
    </row>
    <row r="471" spans="1:3" s="11" customFormat="1" x14ac:dyDescent="0.15">
      <c r="A471" s="418" t="s">
        <v>2516</v>
      </c>
      <c r="B471" s="413" t="s">
        <v>2268</v>
      </c>
      <c r="C471" s="413" t="s">
        <v>2517</v>
      </c>
    </row>
    <row r="472" spans="1:3" s="11" customFormat="1" x14ac:dyDescent="0.15">
      <c r="A472" s="418" t="s">
        <v>2249</v>
      </c>
      <c r="B472" s="413" t="s">
        <v>2241</v>
      </c>
      <c r="C472" s="413" t="s">
        <v>2251</v>
      </c>
    </row>
    <row r="473" spans="1:3" s="11" customFormat="1" x14ac:dyDescent="0.15">
      <c r="A473" s="418" t="s">
        <v>2246</v>
      </c>
      <c r="B473" s="413" t="s">
        <v>2312</v>
      </c>
      <c r="C473" s="413" t="s">
        <v>2248</v>
      </c>
    </row>
    <row r="474" spans="1:3" s="11" customFormat="1" x14ac:dyDescent="0.15">
      <c r="A474" s="418" t="s">
        <v>2240</v>
      </c>
      <c r="B474" s="413" t="s">
        <v>2334</v>
      </c>
      <c r="C474" s="413" t="s">
        <v>2242</v>
      </c>
    </row>
    <row r="475" spans="1:3" s="11" customFormat="1" x14ac:dyDescent="0.15">
      <c r="A475" s="418" t="s">
        <v>2440</v>
      </c>
      <c r="B475" s="413" t="s">
        <v>2271</v>
      </c>
      <c r="C475" s="413" t="s">
        <v>2441</v>
      </c>
    </row>
    <row r="476" spans="1:3" s="11" customFormat="1" x14ac:dyDescent="0.15">
      <c r="A476" s="418" t="s">
        <v>2506</v>
      </c>
      <c r="B476" s="413" t="s">
        <v>2238</v>
      </c>
      <c r="C476" s="413" t="s">
        <v>2507</v>
      </c>
    </row>
    <row r="477" spans="1:3" s="11" customFormat="1" x14ac:dyDescent="0.15">
      <c r="A477" s="418" t="s">
        <v>2488</v>
      </c>
      <c r="B477" s="413" t="s">
        <v>2353</v>
      </c>
      <c r="C477" s="413" t="s">
        <v>2489</v>
      </c>
    </row>
    <row r="478" spans="1:3" s="11" customFormat="1" x14ac:dyDescent="0.15">
      <c r="A478" s="418" t="s">
        <v>2518</v>
      </c>
      <c r="B478" s="413" t="s">
        <v>2325</v>
      </c>
      <c r="C478" s="413" t="s">
        <v>2519</v>
      </c>
    </row>
    <row r="479" spans="1:3" s="11" customFormat="1" x14ac:dyDescent="0.15">
      <c r="A479" s="418" t="s">
        <v>2500</v>
      </c>
      <c r="B479" s="413" t="s">
        <v>2320</v>
      </c>
      <c r="C479" s="413" t="s">
        <v>2501</v>
      </c>
    </row>
    <row r="480" spans="1:3" s="11" customFormat="1" x14ac:dyDescent="0.15">
      <c r="A480" s="418" t="s">
        <v>2446</v>
      </c>
      <c r="B480" s="413" t="s">
        <v>2247</v>
      </c>
      <c r="C480" s="413" t="s">
        <v>2447</v>
      </c>
    </row>
    <row r="481" spans="1:3" s="11" customFormat="1" x14ac:dyDescent="0.15">
      <c r="A481" s="418" t="s">
        <v>2252</v>
      </c>
      <c r="B481" s="413" t="s">
        <v>2235</v>
      </c>
      <c r="C481" s="413" t="s">
        <v>2253</v>
      </c>
    </row>
    <row r="482" spans="1:3" s="11" customFormat="1" x14ac:dyDescent="0.15">
      <c r="A482" s="418" t="s">
        <v>2275</v>
      </c>
      <c r="B482" s="413" t="s">
        <v>2321</v>
      </c>
      <c r="C482" s="413" t="s">
        <v>2276</v>
      </c>
    </row>
    <row r="483" spans="1:3" s="11" customFormat="1" x14ac:dyDescent="0.15">
      <c r="A483" s="418" t="s">
        <v>2237</v>
      </c>
      <c r="B483" s="413" t="s">
        <v>2331</v>
      </c>
      <c r="C483" s="413" t="s">
        <v>2239</v>
      </c>
    </row>
    <row r="484" spans="1:3" s="11" customFormat="1" x14ac:dyDescent="0.15">
      <c r="A484" s="418" t="s">
        <v>2364</v>
      </c>
      <c r="B484" s="413" t="s">
        <v>2260</v>
      </c>
      <c r="C484" s="413" t="s">
        <v>2365</v>
      </c>
    </row>
    <row r="485" spans="1:3" s="11" customFormat="1" x14ac:dyDescent="0.15">
      <c r="A485" s="418" t="s">
        <v>2496</v>
      </c>
      <c r="B485" s="413" t="s">
        <v>2294</v>
      </c>
      <c r="C485" s="413" t="s">
        <v>2497</v>
      </c>
    </row>
    <row r="486" spans="1:3" s="11" customFormat="1" x14ac:dyDescent="0.15">
      <c r="A486" s="418" t="s">
        <v>2360</v>
      </c>
      <c r="B486" s="413" t="s">
        <v>2278</v>
      </c>
      <c r="C486" s="413" t="s">
        <v>2361</v>
      </c>
    </row>
    <row r="487" spans="1:3" s="11" customFormat="1" x14ac:dyDescent="0.15">
      <c r="A487" s="418" t="s">
        <v>2261</v>
      </c>
      <c r="B487" s="413" t="s">
        <v>2291</v>
      </c>
      <c r="C487" s="413" t="s">
        <v>2263</v>
      </c>
    </row>
    <row r="488" spans="1:3" s="11" customFormat="1" x14ac:dyDescent="0.15">
      <c r="A488" s="418" t="s">
        <v>280</v>
      </c>
      <c r="B488" s="413"/>
      <c r="C488" s="413" t="s">
        <v>281</v>
      </c>
    </row>
    <row r="489" spans="1:3" s="11" customFormat="1" x14ac:dyDescent="0.15">
      <c r="A489" s="418" t="s">
        <v>2400</v>
      </c>
      <c r="B489" s="413"/>
      <c r="C489" s="413" t="s">
        <v>2401</v>
      </c>
    </row>
    <row r="490" spans="1:3" s="11" customFormat="1" x14ac:dyDescent="0.15">
      <c r="A490" s="418" t="s">
        <v>2306</v>
      </c>
      <c r="B490" s="413"/>
      <c r="C490" s="413" t="s">
        <v>2307</v>
      </c>
    </row>
    <row r="491" spans="1:3" s="11" customFormat="1" x14ac:dyDescent="0.15">
      <c r="A491" s="418" t="s">
        <v>2301</v>
      </c>
      <c r="B491" s="413"/>
      <c r="C491" s="413" t="s">
        <v>2302</v>
      </c>
    </row>
    <row r="492" spans="1:3" s="11" customFormat="1" x14ac:dyDescent="0.15">
      <c r="A492" s="418" t="s">
        <v>2452</v>
      </c>
      <c r="B492" s="413"/>
      <c r="C492" s="413" t="s">
        <v>2453</v>
      </c>
    </row>
    <row r="493" spans="1:3" s="11" customFormat="1" x14ac:dyDescent="0.15">
      <c r="A493" s="418" t="s">
        <v>2355</v>
      </c>
      <c r="B493" s="413"/>
      <c r="C493" s="413" t="s">
        <v>2356</v>
      </c>
    </row>
    <row r="494" spans="1:3" s="11" customFormat="1" x14ac:dyDescent="0.15">
      <c r="A494" s="418" t="s">
        <v>2237</v>
      </c>
      <c r="B494" s="413"/>
      <c r="C494" s="413" t="s">
        <v>2239</v>
      </c>
    </row>
    <row r="495" spans="1:3" s="11" customFormat="1" x14ac:dyDescent="0.15">
      <c r="A495" s="418" t="s">
        <v>2422</v>
      </c>
      <c r="B495" s="413"/>
      <c r="C495" s="413" t="s">
        <v>2423</v>
      </c>
    </row>
    <row r="496" spans="1:3" s="11" customFormat="1" x14ac:dyDescent="0.15">
      <c r="A496" s="418" t="s">
        <v>2275</v>
      </c>
      <c r="B496" s="413"/>
      <c r="C496" s="413" t="s">
        <v>2276</v>
      </c>
    </row>
    <row r="497" spans="1:3" s="11" customFormat="1" x14ac:dyDescent="0.15">
      <c r="A497" s="418" t="s">
        <v>2506</v>
      </c>
      <c r="B497" s="413"/>
      <c r="C497" s="413" t="s">
        <v>2507</v>
      </c>
    </row>
    <row r="498" spans="1:3" s="11" customFormat="1" x14ac:dyDescent="0.15">
      <c r="A498" s="418" t="s">
        <v>2402</v>
      </c>
      <c r="B498" s="413"/>
      <c r="C498" s="413" t="s">
        <v>2403</v>
      </c>
    </row>
    <row r="499" spans="1:3" s="11" customFormat="1" x14ac:dyDescent="0.15">
      <c r="A499" s="418" t="s">
        <v>2492</v>
      </c>
      <c r="B499" s="413"/>
      <c r="C499" s="413" t="s">
        <v>2493</v>
      </c>
    </row>
    <row r="500" spans="1:3" s="11" customFormat="1" x14ac:dyDescent="0.15">
      <c r="A500" s="418" t="s">
        <v>2370</v>
      </c>
      <c r="B500" s="413"/>
      <c r="C500" s="413" t="s">
        <v>2371</v>
      </c>
    </row>
    <row r="501" spans="1:3" s="11" customFormat="1" x14ac:dyDescent="0.15">
      <c r="A501" s="418" t="s">
        <v>2404</v>
      </c>
      <c r="B501" s="413"/>
      <c r="C501" s="413" t="s">
        <v>2405</v>
      </c>
    </row>
    <row r="502" spans="1:3" s="11" customFormat="1" x14ac:dyDescent="0.15">
      <c r="A502" s="418" t="s">
        <v>2303</v>
      </c>
      <c r="B502" s="413"/>
      <c r="C502" s="413" t="s">
        <v>2305</v>
      </c>
    </row>
    <row r="503" spans="1:3" s="11" customFormat="1" x14ac:dyDescent="0.15">
      <c r="A503" s="418" t="s">
        <v>2275</v>
      </c>
      <c r="B503" s="413"/>
      <c r="C503" s="413" t="s">
        <v>2276</v>
      </c>
    </row>
    <row r="504" spans="1:3" s="11" customFormat="1" x14ac:dyDescent="0.15">
      <c r="A504" s="418" t="s">
        <v>2243</v>
      </c>
      <c r="B504" s="413"/>
      <c r="C504" s="413" t="s">
        <v>2245</v>
      </c>
    </row>
    <row r="505" spans="1:3" s="11" customFormat="1" x14ac:dyDescent="0.15">
      <c r="A505" s="418" t="s">
        <v>2422</v>
      </c>
      <c r="B505" s="413"/>
      <c r="C505" s="413" t="s">
        <v>2423</v>
      </c>
    </row>
    <row r="506" spans="1:3" s="11" customFormat="1" x14ac:dyDescent="0.15">
      <c r="A506" s="418" t="s">
        <v>2237</v>
      </c>
      <c r="B506" s="413"/>
      <c r="C506" s="413" t="s">
        <v>2239</v>
      </c>
    </row>
    <row r="507" spans="1:3" s="11" customFormat="1" x14ac:dyDescent="0.15">
      <c r="A507" s="418" t="s">
        <v>2355</v>
      </c>
      <c r="B507" s="413"/>
      <c r="C507" s="413" t="s">
        <v>2356</v>
      </c>
    </row>
    <row r="508" spans="1:3" s="11" customFormat="1" x14ac:dyDescent="0.15">
      <c r="A508" s="418" t="s">
        <v>2490</v>
      </c>
      <c r="B508" s="413"/>
      <c r="C508" s="413" t="s">
        <v>2491</v>
      </c>
    </row>
    <row r="509" spans="1:3" s="11" customFormat="1" x14ac:dyDescent="0.15">
      <c r="A509" s="418" t="s">
        <v>2464</v>
      </c>
      <c r="B509" s="413"/>
      <c r="C509" s="413" t="s">
        <v>2465</v>
      </c>
    </row>
    <row r="510" spans="1:3" s="11" customFormat="1" x14ac:dyDescent="0.15">
      <c r="A510" s="418" t="s">
        <v>2330</v>
      </c>
      <c r="B510" s="413"/>
      <c r="C510" s="413" t="s">
        <v>2332</v>
      </c>
    </row>
    <row r="511" spans="1:3" s="11" customFormat="1" x14ac:dyDescent="0.15">
      <c r="A511" s="418" t="s">
        <v>2340</v>
      </c>
      <c r="B511" s="413"/>
      <c r="C511" s="413" t="s">
        <v>2341</v>
      </c>
    </row>
    <row r="512" spans="1:3" s="11" customFormat="1" x14ac:dyDescent="0.15">
      <c r="A512" s="418" t="s">
        <v>2308</v>
      </c>
      <c r="B512" s="413"/>
      <c r="C512" s="413" t="s">
        <v>2310</v>
      </c>
    </row>
    <row r="513" spans="1:3" s="11" customFormat="1" x14ac:dyDescent="0.15">
      <c r="A513" s="418" t="s">
        <v>2520</v>
      </c>
      <c r="B513" s="413"/>
      <c r="C513" s="413" t="s">
        <v>2521</v>
      </c>
    </row>
    <row r="514" spans="1:3" s="11" customFormat="1" x14ac:dyDescent="0.15">
      <c r="A514" s="418" t="s">
        <v>2522</v>
      </c>
      <c r="B514" s="413"/>
      <c r="C514" s="413" t="s">
        <v>2523</v>
      </c>
    </row>
    <row r="515" spans="1:3" s="11" customFormat="1" x14ac:dyDescent="0.15">
      <c r="A515" s="418" t="s">
        <v>2442</v>
      </c>
      <c r="B515" s="413"/>
      <c r="C515" s="413" t="s">
        <v>2443</v>
      </c>
    </row>
    <row r="516" spans="1:3" s="11" customFormat="1" x14ac:dyDescent="0.15">
      <c r="A516" s="418" t="s">
        <v>2438</v>
      </c>
      <c r="B516" s="413"/>
      <c r="C516" s="413" t="s">
        <v>2439</v>
      </c>
    </row>
    <row r="517" spans="1:3" s="11" customFormat="1" x14ac:dyDescent="0.15">
      <c r="A517" s="418" t="s">
        <v>2267</v>
      </c>
      <c r="B517" s="413"/>
      <c r="C517" s="413" t="s">
        <v>2269</v>
      </c>
    </row>
    <row r="518" spans="1:3" s="11" customFormat="1" x14ac:dyDescent="0.15">
      <c r="A518" s="418" t="s">
        <v>2394</v>
      </c>
      <c r="B518" s="413"/>
      <c r="C518" s="413" t="s">
        <v>2395</v>
      </c>
    </row>
    <row r="519" spans="1:3" s="11" customFormat="1" x14ac:dyDescent="0.15">
      <c r="A519" s="418" t="s">
        <v>2508</v>
      </c>
      <c r="B519" s="413"/>
      <c r="C519" s="413" t="s">
        <v>2509</v>
      </c>
    </row>
    <row r="520" spans="1:3" s="11" customFormat="1" x14ac:dyDescent="0.15">
      <c r="A520" s="418" t="s">
        <v>2374</v>
      </c>
      <c r="B520" s="413"/>
      <c r="C520" s="413" t="s">
        <v>2375</v>
      </c>
    </row>
    <row r="521" spans="1:3" s="11" customFormat="1" x14ac:dyDescent="0.15">
      <c r="A521" s="418" t="s">
        <v>2524</v>
      </c>
      <c r="B521" s="413"/>
      <c r="C521" s="413" t="s">
        <v>2525</v>
      </c>
    </row>
    <row r="522" spans="1:3" s="11" customFormat="1" x14ac:dyDescent="0.15">
      <c r="A522" s="418" t="s">
        <v>2343</v>
      </c>
      <c r="B522" s="413"/>
      <c r="C522" s="413" t="s">
        <v>2344</v>
      </c>
    </row>
    <row r="523" spans="1:3" s="11" customFormat="1" x14ac:dyDescent="0.15">
      <c r="A523" s="418" t="s">
        <v>2306</v>
      </c>
      <c r="B523" s="413"/>
      <c r="C523" s="413" t="s">
        <v>2307</v>
      </c>
    </row>
    <row r="524" spans="1:3" s="11" customFormat="1" x14ac:dyDescent="0.15">
      <c r="A524" s="418" t="s">
        <v>2450</v>
      </c>
      <c r="B524" s="413"/>
      <c r="C524" s="413" t="s">
        <v>2451</v>
      </c>
    </row>
    <row r="525" spans="1:3" s="11" customFormat="1" x14ac:dyDescent="0.15">
      <c r="A525" s="418" t="s">
        <v>2480</v>
      </c>
      <c r="B525" s="413"/>
      <c r="C525" s="413" t="s">
        <v>2481</v>
      </c>
    </row>
    <row r="526" spans="1:3" s="11" customFormat="1" x14ac:dyDescent="0.15">
      <c r="A526" s="418" t="s">
        <v>2308</v>
      </c>
      <c r="B526" s="413"/>
      <c r="C526" s="413" t="s">
        <v>2310</v>
      </c>
    </row>
    <row r="527" spans="1:3" s="11" customFormat="1" x14ac:dyDescent="0.15">
      <c r="A527" s="418" t="s">
        <v>2345</v>
      </c>
      <c r="B527" s="413"/>
      <c r="C527" s="413" t="s">
        <v>2346</v>
      </c>
    </row>
    <row r="528" spans="1:3" s="11" customFormat="1" x14ac:dyDescent="0.15">
      <c r="A528" s="418" t="s">
        <v>2400</v>
      </c>
      <c r="B528" s="413"/>
      <c r="C528" s="413" t="s">
        <v>2401</v>
      </c>
    </row>
    <row r="529" spans="1:3" s="11" customFormat="1" x14ac:dyDescent="0.15">
      <c r="A529" s="418" t="s">
        <v>2364</v>
      </c>
      <c r="B529" s="413"/>
      <c r="C529" s="413" t="s">
        <v>2365</v>
      </c>
    </row>
    <row r="530" spans="1:3" s="11" customFormat="1" x14ac:dyDescent="0.15">
      <c r="A530" s="418" t="s">
        <v>2287</v>
      </c>
      <c r="B530" s="413"/>
      <c r="C530" s="413" t="s">
        <v>2289</v>
      </c>
    </row>
    <row r="531" spans="1:3" s="11" customFormat="1" x14ac:dyDescent="0.15">
      <c r="A531" s="418" t="s">
        <v>2306</v>
      </c>
      <c r="B531" s="413"/>
      <c r="C531" s="413" t="s">
        <v>2307</v>
      </c>
    </row>
    <row r="532" spans="1:3" s="11" customFormat="1" x14ac:dyDescent="0.15">
      <c r="A532" s="418" t="s">
        <v>2327</v>
      </c>
      <c r="B532" s="413"/>
      <c r="C532" s="413" t="s">
        <v>2328</v>
      </c>
    </row>
    <row r="533" spans="1:3" s="11" customFormat="1" x14ac:dyDescent="0.15">
      <c r="A533" s="418" t="s">
        <v>2466</v>
      </c>
      <c r="B533" s="413"/>
      <c r="C533" s="413" t="s">
        <v>2467</v>
      </c>
    </row>
    <row r="534" spans="1:3" s="11" customFormat="1" x14ac:dyDescent="0.15">
      <c r="A534" s="418" t="s">
        <v>2368</v>
      </c>
      <c r="B534" s="413"/>
      <c r="C534" s="413" t="s">
        <v>2369</v>
      </c>
    </row>
    <row r="535" spans="1:3" s="11" customFormat="1" x14ac:dyDescent="0.15">
      <c r="A535" s="418" t="s">
        <v>2299</v>
      </c>
      <c r="B535" s="413"/>
      <c r="C535" s="413" t="s">
        <v>2300</v>
      </c>
    </row>
    <row r="536" spans="1:3" s="11" customFormat="1" x14ac:dyDescent="0.15">
      <c r="A536" s="418" t="s">
        <v>2228</v>
      </c>
      <c r="B536" s="413"/>
      <c r="C536" s="413" t="s">
        <v>2230</v>
      </c>
    </row>
    <row r="537" spans="1:3" s="11" customFormat="1" x14ac:dyDescent="0.15">
      <c r="A537" s="418" t="s">
        <v>2388</v>
      </c>
      <c r="B537" s="413"/>
      <c r="C537" s="413" t="s">
        <v>2389</v>
      </c>
    </row>
    <row r="538" spans="1:3" s="11" customFormat="1" x14ac:dyDescent="0.15">
      <c r="A538" s="418" t="s">
        <v>2415</v>
      </c>
      <c r="B538" s="413"/>
      <c r="C538" s="413" t="s">
        <v>2417</v>
      </c>
    </row>
    <row r="539" spans="1:3" s="11" customFormat="1" x14ac:dyDescent="0.15">
      <c r="A539" s="418" t="s">
        <v>2472</v>
      </c>
      <c r="B539" s="413"/>
      <c r="C539" s="413" t="s">
        <v>2473</v>
      </c>
    </row>
    <row r="540" spans="1:3" s="11" customFormat="1" x14ac:dyDescent="0.15">
      <c r="A540" s="418" t="s">
        <v>2273</v>
      </c>
      <c r="B540" s="413"/>
      <c r="C540" s="413" t="s">
        <v>2274</v>
      </c>
    </row>
    <row r="541" spans="1:3" s="11" customFormat="1" x14ac:dyDescent="0.15">
      <c r="A541" s="418" t="s">
        <v>2436</v>
      </c>
      <c r="B541" s="413"/>
      <c r="C541" s="413" t="s">
        <v>2437</v>
      </c>
    </row>
    <row r="542" spans="1:3" s="11" customFormat="1" x14ac:dyDescent="0.15">
      <c r="A542" s="418" t="s">
        <v>2231</v>
      </c>
      <c r="B542" s="413"/>
      <c r="C542" s="413" t="s">
        <v>2233</v>
      </c>
    </row>
    <row r="543" spans="1:3" s="11" customFormat="1" x14ac:dyDescent="0.15">
      <c r="A543" s="418" t="s">
        <v>2280</v>
      </c>
      <c r="B543" s="413"/>
      <c r="C543" s="413" t="s">
        <v>2282</v>
      </c>
    </row>
    <row r="544" spans="1:3" s="11" customFormat="1" x14ac:dyDescent="0.15">
      <c r="A544" s="418" t="s">
        <v>2261</v>
      </c>
      <c r="B544" s="413"/>
      <c r="C544" s="413" t="s">
        <v>2263</v>
      </c>
    </row>
    <row r="545" spans="1:3" s="11" customFormat="1" x14ac:dyDescent="0.15">
      <c r="A545" s="418" t="s">
        <v>2370</v>
      </c>
      <c r="B545" s="413"/>
      <c r="C545" s="413" t="s">
        <v>2371</v>
      </c>
    </row>
    <row r="546" spans="1:3" s="11" customFormat="1" x14ac:dyDescent="0.15">
      <c r="A546" s="418" t="s">
        <v>2275</v>
      </c>
      <c r="B546" s="413"/>
      <c r="C546" s="413" t="s">
        <v>2276</v>
      </c>
    </row>
    <row r="547" spans="1:3" s="11" customFormat="1" x14ac:dyDescent="0.15">
      <c r="A547" s="418" t="s">
        <v>2243</v>
      </c>
      <c r="B547" s="413"/>
      <c r="C547" s="413" t="s">
        <v>2245</v>
      </c>
    </row>
    <row r="548" spans="1:3" s="11" customFormat="1" x14ac:dyDescent="0.15">
      <c r="A548" s="418" t="s">
        <v>2422</v>
      </c>
      <c r="B548" s="413"/>
      <c r="C548" s="413" t="s">
        <v>2423</v>
      </c>
    </row>
    <row r="549" spans="1:3" s="11" customFormat="1" x14ac:dyDescent="0.15">
      <c r="A549" s="418" t="s">
        <v>2237</v>
      </c>
      <c r="B549" s="413"/>
      <c r="C549" s="413" t="s">
        <v>2239</v>
      </c>
    </row>
    <row r="550" spans="1:3" s="11" customFormat="1" x14ac:dyDescent="0.15">
      <c r="A550" s="418" t="s">
        <v>2355</v>
      </c>
      <c r="B550" s="413"/>
      <c r="C550" s="413" t="s">
        <v>2356</v>
      </c>
    </row>
    <row r="551" spans="1:3" s="11" customFormat="1" x14ac:dyDescent="0.15">
      <c r="A551" s="418" t="s">
        <v>2267</v>
      </c>
      <c r="B551" s="413"/>
      <c r="C551" s="413" t="s">
        <v>2269</v>
      </c>
    </row>
    <row r="552" spans="1:3" s="11" customFormat="1" x14ac:dyDescent="0.15">
      <c r="A552" s="418" t="s">
        <v>2394</v>
      </c>
      <c r="B552" s="413"/>
      <c r="C552" s="413" t="s">
        <v>2395</v>
      </c>
    </row>
    <row r="553" spans="1:3" s="11" customFormat="1" x14ac:dyDescent="0.15">
      <c r="A553" s="418" t="s">
        <v>2486</v>
      </c>
      <c r="B553" s="413"/>
      <c r="C553" s="413" t="s">
        <v>2487</v>
      </c>
    </row>
    <row r="554" spans="1:3" s="11" customFormat="1" x14ac:dyDescent="0.15">
      <c r="A554" s="418" t="s">
        <v>2252</v>
      </c>
      <c r="B554" s="413"/>
      <c r="C554" s="413" t="s">
        <v>2253</v>
      </c>
    </row>
    <row r="555" spans="1:3" s="11" customFormat="1" x14ac:dyDescent="0.15">
      <c r="A555" s="418" t="s">
        <v>2234</v>
      </c>
      <c r="B555" s="413"/>
      <c r="C555" s="413" t="s">
        <v>2236</v>
      </c>
    </row>
    <row r="556" spans="1:3" s="11" customFormat="1" x14ac:dyDescent="0.15">
      <c r="A556" s="418" t="s">
        <v>2314</v>
      </c>
      <c r="B556" s="413"/>
      <c r="C556" s="413" t="s">
        <v>2315</v>
      </c>
    </row>
    <row r="557" spans="1:3" s="11" customFormat="1" x14ac:dyDescent="0.15">
      <c r="A557" s="418" t="s">
        <v>2270</v>
      </c>
      <c r="B557" s="413"/>
      <c r="C557" s="413" t="s">
        <v>2272</v>
      </c>
    </row>
    <row r="558" spans="1:3" s="11" customFormat="1" x14ac:dyDescent="0.15">
      <c r="A558" s="418" t="s">
        <v>2285</v>
      </c>
      <c r="B558" s="413"/>
      <c r="C558" s="413" t="s">
        <v>2286</v>
      </c>
    </row>
    <row r="559" spans="1:3" s="11" customFormat="1" x14ac:dyDescent="0.15">
      <c r="A559" s="418" t="s">
        <v>2254</v>
      </c>
      <c r="B559" s="413"/>
      <c r="C559" s="413" t="s">
        <v>2256</v>
      </c>
    </row>
    <row r="560" spans="1:3" s="11" customFormat="1" x14ac:dyDescent="0.15">
      <c r="A560" s="418" t="s">
        <v>2510</v>
      </c>
      <c r="B560" s="413"/>
      <c r="C560" s="413" t="s">
        <v>2511</v>
      </c>
    </row>
    <row r="561" spans="1:3" s="11" customFormat="1" x14ac:dyDescent="0.15">
      <c r="A561" s="418" t="s">
        <v>2318</v>
      </c>
      <c r="B561" s="413"/>
      <c r="C561" s="413" t="s">
        <v>2319</v>
      </c>
    </row>
    <row r="562" spans="1:3" s="11" customFormat="1" x14ac:dyDescent="0.15">
      <c r="A562" s="418" t="s">
        <v>2428</v>
      </c>
      <c r="B562" s="413"/>
      <c r="C562" s="413" t="s">
        <v>2429</v>
      </c>
    </row>
    <row r="563" spans="1:3" s="11" customFormat="1" x14ac:dyDescent="0.15">
      <c r="A563" s="418" t="s">
        <v>2470</v>
      </c>
      <c r="B563" s="413"/>
      <c r="C563" s="413" t="s">
        <v>2471</v>
      </c>
    </row>
    <row r="564" spans="1:3" s="11" customFormat="1" x14ac:dyDescent="0.15">
      <c r="A564" s="418" t="s">
        <v>2494</v>
      </c>
      <c r="B564" s="413"/>
      <c r="C564" s="413" t="s">
        <v>2495</v>
      </c>
    </row>
    <row r="565" spans="1:3" s="11" customFormat="1" x14ac:dyDescent="0.15">
      <c r="A565" s="418" t="s">
        <v>2526</v>
      </c>
      <c r="B565" s="413"/>
      <c r="C565" s="413" t="s">
        <v>2527</v>
      </c>
    </row>
    <row r="566" spans="1:3" s="11" customFormat="1" x14ac:dyDescent="0.15">
      <c r="A566" s="418" t="s">
        <v>2362</v>
      </c>
      <c r="B566" s="413"/>
      <c r="C566" s="413" t="s">
        <v>2363</v>
      </c>
    </row>
    <row r="567" spans="1:3" s="11" customFormat="1" x14ac:dyDescent="0.15">
      <c r="A567" s="418" t="s">
        <v>2462</v>
      </c>
      <c r="B567" s="413"/>
      <c r="C567" s="413" t="s">
        <v>2463</v>
      </c>
    </row>
    <row r="568" spans="1:3" s="11" customFormat="1" x14ac:dyDescent="0.15">
      <c r="A568" s="418" t="s">
        <v>2333</v>
      </c>
      <c r="B568" s="413"/>
      <c r="C568" s="413" t="s">
        <v>2335</v>
      </c>
    </row>
    <row r="569" spans="1:3" s="11" customFormat="1" x14ac:dyDescent="0.15">
      <c r="A569" s="418" t="s">
        <v>2372</v>
      </c>
      <c r="B569" s="413"/>
      <c r="C569" s="413" t="s">
        <v>2373</v>
      </c>
    </row>
    <row r="570" spans="1:3" s="11" customFormat="1" x14ac:dyDescent="0.15">
      <c r="A570" s="418" t="s">
        <v>2484</v>
      </c>
      <c r="B570" s="413"/>
      <c r="C570" s="413" t="s">
        <v>2485</v>
      </c>
    </row>
    <row r="571" spans="1:3" s="11" customFormat="1" x14ac:dyDescent="0.15">
      <c r="A571" s="418" t="s">
        <v>2368</v>
      </c>
      <c r="B571" s="413"/>
      <c r="C571" s="413" t="s">
        <v>2369</v>
      </c>
    </row>
    <row r="572" spans="1:3" s="11" customFormat="1" x14ac:dyDescent="0.15">
      <c r="A572" s="418" t="s">
        <v>2466</v>
      </c>
      <c r="B572" s="413"/>
      <c r="C572" s="413" t="s">
        <v>2467</v>
      </c>
    </row>
    <row r="573" spans="1:3" s="11" customFormat="1" x14ac:dyDescent="0.15">
      <c r="A573" s="418" t="s">
        <v>2299</v>
      </c>
      <c r="B573" s="413"/>
      <c r="C573" s="413" t="s">
        <v>2300</v>
      </c>
    </row>
    <row r="574" spans="1:3" s="11" customFormat="1" x14ac:dyDescent="0.15">
      <c r="A574" s="418" t="s">
        <v>2228</v>
      </c>
      <c r="B574" s="413"/>
      <c r="C574" s="413" t="s">
        <v>2230</v>
      </c>
    </row>
    <row r="575" spans="1:3" s="11" customFormat="1" x14ac:dyDescent="0.15">
      <c r="A575" s="418" t="s">
        <v>2388</v>
      </c>
      <c r="B575" s="413"/>
      <c r="C575" s="413" t="s">
        <v>2389</v>
      </c>
    </row>
    <row r="576" spans="1:3" s="11" customFormat="1" x14ac:dyDescent="0.15">
      <c r="A576" s="418" t="s">
        <v>2415</v>
      </c>
      <c r="B576" s="413"/>
      <c r="C576" s="413" t="s">
        <v>2417</v>
      </c>
    </row>
    <row r="577" spans="1:3" s="11" customFormat="1" x14ac:dyDescent="0.15">
      <c r="A577" s="418" t="s">
        <v>2436</v>
      </c>
      <c r="B577" s="413"/>
      <c r="C577" s="413" t="s">
        <v>2437</v>
      </c>
    </row>
    <row r="578" spans="1:3" s="11" customFormat="1" x14ac:dyDescent="0.15">
      <c r="A578" s="418" t="s">
        <v>2231</v>
      </c>
      <c r="B578" s="413"/>
      <c r="C578" s="413" t="s">
        <v>2233</v>
      </c>
    </row>
    <row r="579" spans="1:3" s="11" customFormat="1" x14ac:dyDescent="0.15">
      <c r="A579" s="418" t="s">
        <v>2456</v>
      </c>
      <c r="B579" s="413"/>
      <c r="C579" s="413" t="s">
        <v>2457</v>
      </c>
    </row>
    <row r="580" spans="1:3" s="11" customFormat="1" x14ac:dyDescent="0.15">
      <c r="A580" s="418" t="s">
        <v>2280</v>
      </c>
      <c r="B580" s="413"/>
      <c r="C580" s="413" t="s">
        <v>2282</v>
      </c>
    </row>
    <row r="581" spans="1:3" s="11" customFormat="1" x14ac:dyDescent="0.15">
      <c r="A581" s="418" t="s">
        <v>2500</v>
      </c>
      <c r="B581" s="413"/>
      <c r="C581" s="413" t="s">
        <v>2501</v>
      </c>
    </row>
    <row r="582" spans="1:3" s="11" customFormat="1" x14ac:dyDescent="0.15">
      <c r="A582" s="418" t="s">
        <v>2360</v>
      </c>
      <c r="B582" s="413"/>
      <c r="C582" s="413" t="s">
        <v>2361</v>
      </c>
    </row>
    <row r="583" spans="1:3" s="11" customFormat="1" x14ac:dyDescent="0.15">
      <c r="A583" s="418" t="s">
        <v>2460</v>
      </c>
      <c r="B583" s="413"/>
      <c r="C583" s="413" t="s">
        <v>2461</v>
      </c>
    </row>
    <row r="584" spans="1:3" s="11" customFormat="1" x14ac:dyDescent="0.15">
      <c r="A584" s="418" t="s">
        <v>2347</v>
      </c>
      <c r="B584" s="413"/>
      <c r="C584" s="413" t="s">
        <v>2348</v>
      </c>
    </row>
    <row r="585" spans="1:3" s="11" customFormat="1" x14ac:dyDescent="0.15">
      <c r="A585" s="418" t="s">
        <v>2240</v>
      </c>
      <c r="B585" s="413"/>
      <c r="C585" s="413" t="s">
        <v>2242</v>
      </c>
    </row>
    <row r="586" spans="1:3" s="11" customFormat="1" x14ac:dyDescent="0.15">
      <c r="A586" s="418" t="s">
        <v>2413</v>
      </c>
      <c r="B586" s="413"/>
      <c r="C586" s="413" t="s">
        <v>2414</v>
      </c>
    </row>
    <row r="587" spans="1:3" s="11" customFormat="1" x14ac:dyDescent="0.15">
      <c r="A587" s="418" t="s">
        <v>2249</v>
      </c>
      <c r="B587" s="413"/>
      <c r="C587" s="413" t="s">
        <v>2251</v>
      </c>
    </row>
    <row r="588" spans="1:3" s="11" customFormat="1" x14ac:dyDescent="0.15">
      <c r="A588" s="418" t="s">
        <v>2392</v>
      </c>
      <c r="B588" s="413"/>
      <c r="C588" s="413" t="s">
        <v>2393</v>
      </c>
    </row>
    <row r="589" spans="1:3" s="11" customFormat="1" x14ac:dyDescent="0.15">
      <c r="A589" s="418" t="s">
        <v>2314</v>
      </c>
      <c r="B589" s="413"/>
      <c r="C589" s="413" t="s">
        <v>2315</v>
      </c>
    </row>
    <row r="590" spans="1:3" s="11" customFormat="1" x14ac:dyDescent="0.15">
      <c r="A590" s="418" t="s">
        <v>2440</v>
      </c>
      <c r="B590" s="413"/>
      <c r="C590" s="413" t="s">
        <v>2441</v>
      </c>
    </row>
    <row r="591" spans="1:3" s="11" customFormat="1" x14ac:dyDescent="0.15">
      <c r="A591" s="418" t="s">
        <v>2347</v>
      </c>
      <c r="B591" s="413"/>
      <c r="C591" s="413" t="s">
        <v>2348</v>
      </c>
    </row>
    <row r="592" spans="1:3" s="11" customFormat="1" x14ac:dyDescent="0.15">
      <c r="A592" s="418" t="s">
        <v>2285</v>
      </c>
      <c r="B592" s="413"/>
      <c r="C592" s="413" t="s">
        <v>2286</v>
      </c>
    </row>
    <row r="593" spans="1:3" s="11" customFormat="1" x14ac:dyDescent="0.15">
      <c r="A593" s="418" t="s">
        <v>2252</v>
      </c>
      <c r="B593" s="413"/>
      <c r="C593" s="413" t="s">
        <v>2253</v>
      </c>
    </row>
    <row r="594" spans="1:3" s="11" customFormat="1" x14ac:dyDescent="0.15">
      <c r="A594" s="418" t="s">
        <v>2234</v>
      </c>
      <c r="B594" s="413"/>
      <c r="C594" s="413" t="s">
        <v>2236</v>
      </c>
    </row>
    <row r="595" spans="1:3" s="11" customFormat="1" x14ac:dyDescent="0.15">
      <c r="A595" s="418" t="s">
        <v>2372</v>
      </c>
      <c r="B595" s="413"/>
      <c r="C595" s="413" t="s">
        <v>2373</v>
      </c>
    </row>
    <row r="596" spans="1:3" s="11" customFormat="1" x14ac:dyDescent="0.15">
      <c r="A596" s="418" t="s">
        <v>2249</v>
      </c>
      <c r="B596" s="413"/>
      <c r="C596" s="413" t="s">
        <v>2251</v>
      </c>
    </row>
    <row r="597" spans="1:3" s="11" customFormat="1" x14ac:dyDescent="0.15">
      <c r="A597" s="418" t="s">
        <v>2333</v>
      </c>
      <c r="B597" s="413"/>
      <c r="C597" s="413" t="s">
        <v>2335</v>
      </c>
    </row>
    <row r="598" spans="1:3" s="11" customFormat="1" x14ac:dyDescent="0.15">
      <c r="A598" s="418" t="s">
        <v>2270</v>
      </c>
      <c r="B598" s="413"/>
      <c r="C598" s="413" t="s">
        <v>2272</v>
      </c>
    </row>
    <row r="599" spans="1:3" s="11" customFormat="1" x14ac:dyDescent="0.15">
      <c r="A599" s="418" t="s">
        <v>2486</v>
      </c>
      <c r="B599" s="413"/>
      <c r="C599" s="413" t="s">
        <v>2487</v>
      </c>
    </row>
    <row r="600" spans="1:3" s="11" customFormat="1" x14ac:dyDescent="0.15">
      <c r="A600" s="418" t="s">
        <v>2252</v>
      </c>
      <c r="B600" s="413"/>
      <c r="C600" s="413" t="s">
        <v>2253</v>
      </c>
    </row>
    <row r="601" spans="1:3" s="11" customFormat="1" x14ac:dyDescent="0.15">
      <c r="A601" s="418" t="s">
        <v>2234</v>
      </c>
      <c r="B601" s="413"/>
      <c r="C601" s="413" t="s">
        <v>2236</v>
      </c>
    </row>
    <row r="602" spans="1:3" s="11" customFormat="1" x14ac:dyDescent="0.15">
      <c r="A602" s="418" t="s">
        <v>2314</v>
      </c>
      <c r="B602" s="413"/>
      <c r="C602" s="413" t="s">
        <v>2315</v>
      </c>
    </row>
    <row r="603" spans="1:3" s="11" customFormat="1" x14ac:dyDescent="0.15">
      <c r="A603" s="418" t="s">
        <v>2270</v>
      </c>
      <c r="B603" s="413"/>
      <c r="C603" s="413" t="s">
        <v>2272</v>
      </c>
    </row>
    <row r="604" spans="1:3" s="11" customFormat="1" x14ac:dyDescent="0.15">
      <c r="A604" s="418" t="s">
        <v>2333</v>
      </c>
      <c r="B604" s="413"/>
      <c r="C604" s="413" t="s">
        <v>2335</v>
      </c>
    </row>
    <row r="605" spans="1:3" s="11" customFormat="1" x14ac:dyDescent="0.15">
      <c r="A605" s="418" t="s">
        <v>2372</v>
      </c>
      <c r="B605" s="413"/>
      <c r="C605" s="413" t="s">
        <v>2373</v>
      </c>
    </row>
    <row r="606" spans="1:3" s="11" customFormat="1" x14ac:dyDescent="0.15">
      <c r="A606" s="418" t="s">
        <v>2285</v>
      </c>
      <c r="B606" s="413"/>
      <c r="C606" s="413" t="s">
        <v>2286</v>
      </c>
    </row>
    <row r="607" spans="1:3" s="11" customFormat="1" x14ac:dyDescent="0.15">
      <c r="A607" s="418" t="s">
        <v>2360</v>
      </c>
      <c r="B607" s="413"/>
      <c r="C607" s="413" t="s">
        <v>2361</v>
      </c>
    </row>
    <row r="608" spans="1:3" s="11" customFormat="1" x14ac:dyDescent="0.15">
      <c r="A608" s="418" t="s">
        <v>2460</v>
      </c>
      <c r="B608" s="413"/>
      <c r="C608" s="413" t="s">
        <v>2461</v>
      </c>
    </row>
    <row r="609" spans="1:3" s="11" customFormat="1" x14ac:dyDescent="0.15">
      <c r="A609" s="418" t="s">
        <v>2264</v>
      </c>
      <c r="B609" s="413"/>
      <c r="C609" s="413" t="s">
        <v>2266</v>
      </c>
    </row>
    <row r="610" spans="1:3" s="11" customFormat="1" x14ac:dyDescent="0.15">
      <c r="A610" s="418" t="s">
        <v>2390</v>
      </c>
      <c r="B610" s="413"/>
      <c r="C610" s="413" t="s">
        <v>2391</v>
      </c>
    </row>
    <row r="611" spans="1:3" s="11" customFormat="1" x14ac:dyDescent="0.15">
      <c r="A611" s="418" t="s">
        <v>2396</v>
      </c>
      <c r="B611" s="413"/>
      <c r="C611" s="413" t="s">
        <v>2397</v>
      </c>
    </row>
    <row r="612" spans="1:3" s="11" customFormat="1" x14ac:dyDescent="0.15">
      <c r="A612" s="418" t="s">
        <v>2249</v>
      </c>
      <c r="B612" s="413"/>
      <c r="C612" s="413" t="s">
        <v>2251</v>
      </c>
    </row>
    <row r="613" spans="1:3" s="11" customFormat="1" x14ac:dyDescent="0.15">
      <c r="A613" s="418" t="s">
        <v>2502</v>
      </c>
      <c r="B613" s="413"/>
      <c r="C613" s="413" t="s">
        <v>2503</v>
      </c>
    </row>
    <row r="614" spans="1:3" s="11" customFormat="1" x14ac:dyDescent="0.15">
      <c r="A614" s="418" t="s">
        <v>2392</v>
      </c>
      <c r="B614" s="413"/>
      <c r="C614" s="413" t="s">
        <v>2393</v>
      </c>
    </row>
    <row r="615" spans="1:3" s="11" customFormat="1" x14ac:dyDescent="0.15">
      <c r="A615" s="418" t="s">
        <v>2366</v>
      </c>
      <c r="B615" s="413"/>
      <c r="C615" s="413" t="s">
        <v>2367</v>
      </c>
    </row>
    <row r="616" spans="1:3" s="11" customFormat="1" x14ac:dyDescent="0.15">
      <c r="A616" s="418" t="s">
        <v>2378</v>
      </c>
      <c r="B616" s="413"/>
      <c r="C616" s="413" t="s">
        <v>2379</v>
      </c>
    </row>
    <row r="617" spans="1:3" s="11" customFormat="1" x14ac:dyDescent="0.15">
      <c r="A617" s="418" t="s">
        <v>2257</v>
      </c>
      <c r="B617" s="413"/>
      <c r="C617" s="413" t="s">
        <v>2259</v>
      </c>
    </row>
    <row r="618" spans="1:3" s="11" customFormat="1" x14ac:dyDescent="0.15">
      <c r="A618" s="418" t="s">
        <v>2446</v>
      </c>
      <c r="B618" s="413"/>
      <c r="C618" s="413" t="s">
        <v>2447</v>
      </c>
    </row>
    <row r="619" spans="1:3" s="11" customFormat="1" x14ac:dyDescent="0.15">
      <c r="A619" s="418" t="s">
        <v>2240</v>
      </c>
      <c r="B619" s="413"/>
      <c r="C619" s="413" t="s">
        <v>2242</v>
      </c>
    </row>
    <row r="620" spans="1:3" s="11" customFormat="1" x14ac:dyDescent="0.15">
      <c r="A620" s="418" t="s">
        <v>2528</v>
      </c>
      <c r="B620" s="413"/>
      <c r="C620" s="413" t="s">
        <v>2529</v>
      </c>
    </row>
    <row r="621" spans="1:3" s="11" customFormat="1" x14ac:dyDescent="0.15">
      <c r="A621" s="418" t="s">
        <v>2368</v>
      </c>
      <c r="B621" s="413"/>
      <c r="C621" s="413" t="s">
        <v>2369</v>
      </c>
    </row>
    <row r="622" spans="1:3" s="11" customFormat="1" x14ac:dyDescent="0.15">
      <c r="A622" s="418" t="s">
        <v>2466</v>
      </c>
      <c r="B622" s="413"/>
      <c r="C622" s="413" t="s">
        <v>2467</v>
      </c>
    </row>
    <row r="623" spans="1:3" s="11" customFormat="1" x14ac:dyDescent="0.15">
      <c r="A623" s="418" t="s">
        <v>2299</v>
      </c>
      <c r="B623" s="413"/>
      <c r="C623" s="413" t="s">
        <v>2300</v>
      </c>
    </row>
    <row r="624" spans="1:3" s="11" customFormat="1" x14ac:dyDescent="0.15">
      <c r="A624" s="418" t="s">
        <v>2530</v>
      </c>
      <c r="B624" s="413"/>
      <c r="C624" s="413" t="s">
        <v>2531</v>
      </c>
    </row>
    <row r="625" spans="1:3" s="11" customFormat="1" x14ac:dyDescent="0.15">
      <c r="A625" s="418" t="s">
        <v>2316</v>
      </c>
      <c r="B625" s="413"/>
      <c r="C625" s="413" t="s">
        <v>2317</v>
      </c>
    </row>
    <row r="626" spans="1:3" s="11" customFormat="1" x14ac:dyDescent="0.15">
      <c r="A626" s="418" t="s">
        <v>2228</v>
      </c>
      <c r="B626" s="413"/>
      <c r="C626" s="413" t="s">
        <v>2230</v>
      </c>
    </row>
    <row r="627" spans="1:3" s="11" customFormat="1" x14ac:dyDescent="0.15">
      <c r="A627" s="418" t="s">
        <v>2388</v>
      </c>
      <c r="B627" s="413"/>
      <c r="C627" s="413" t="s">
        <v>2389</v>
      </c>
    </row>
    <row r="628" spans="1:3" s="11" customFormat="1" x14ac:dyDescent="0.15">
      <c r="A628" s="418" t="s">
        <v>2432</v>
      </c>
      <c r="B628" s="413"/>
      <c r="C628" s="413" t="s">
        <v>2433</v>
      </c>
    </row>
    <row r="629" spans="1:3" s="11" customFormat="1" x14ac:dyDescent="0.15">
      <c r="A629" s="418" t="s">
        <v>2436</v>
      </c>
      <c r="B629" s="413"/>
      <c r="C629" s="413" t="s">
        <v>2437</v>
      </c>
    </row>
    <row r="630" spans="1:3" s="11" customFormat="1" x14ac:dyDescent="0.15">
      <c r="A630" s="418" t="s">
        <v>2532</v>
      </c>
      <c r="B630" s="413"/>
      <c r="C630" s="413" t="s">
        <v>2533</v>
      </c>
    </row>
    <row r="631" spans="1:3" s="11" customFormat="1" x14ac:dyDescent="0.15">
      <c r="A631" s="418" t="s">
        <v>2498</v>
      </c>
      <c r="B631" s="413"/>
      <c r="C631" s="413" t="s">
        <v>2499</v>
      </c>
    </row>
    <row r="632" spans="1:3" s="11" customFormat="1" x14ac:dyDescent="0.15">
      <c r="A632" s="418" t="s">
        <v>2534</v>
      </c>
      <c r="B632" s="413"/>
      <c r="C632" s="413" t="s">
        <v>2535</v>
      </c>
    </row>
    <row r="633" spans="1:3" s="11" customFormat="1" x14ac:dyDescent="0.15">
      <c r="A633" s="418" t="s">
        <v>2536</v>
      </c>
      <c r="B633" s="413"/>
      <c r="C633" s="413" t="s">
        <v>2537</v>
      </c>
    </row>
    <row r="634" spans="1:3" s="11" customFormat="1" x14ac:dyDescent="0.15">
      <c r="A634" s="418" t="s">
        <v>2231</v>
      </c>
      <c r="B634" s="413"/>
      <c r="C634" s="413" t="s">
        <v>2233</v>
      </c>
    </row>
    <row r="635" spans="1:3" s="11" customFormat="1" x14ac:dyDescent="0.15">
      <c r="A635" s="418" t="s">
        <v>2456</v>
      </c>
      <c r="B635" s="413"/>
      <c r="C635" s="413" t="s">
        <v>2457</v>
      </c>
    </row>
    <row r="636" spans="1:3" s="11" customFormat="1" x14ac:dyDescent="0.15">
      <c r="A636" s="418" t="s">
        <v>2500</v>
      </c>
      <c r="B636" s="413"/>
      <c r="C636" s="413" t="s">
        <v>2501</v>
      </c>
    </row>
    <row r="637" spans="1:3" s="11" customFormat="1" x14ac:dyDescent="0.15">
      <c r="A637" s="418" t="s">
        <v>2240</v>
      </c>
      <c r="B637" s="413"/>
      <c r="C637" s="413" t="s">
        <v>2242</v>
      </c>
    </row>
    <row r="638" spans="1:3" s="11" customFormat="1" x14ac:dyDescent="0.15">
      <c r="A638" s="418" t="s">
        <v>2366</v>
      </c>
      <c r="B638" s="413"/>
      <c r="C638" s="413" t="s">
        <v>2367</v>
      </c>
    </row>
    <row r="639" spans="1:3" s="11" customFormat="1" x14ac:dyDescent="0.15">
      <c r="A639" s="418" t="s">
        <v>2538</v>
      </c>
      <c r="B639" s="413"/>
      <c r="C639" s="413" t="s">
        <v>2539</v>
      </c>
    </row>
    <row r="640" spans="1:3" s="11" customFormat="1" x14ac:dyDescent="0.15">
      <c r="A640" s="418" t="s">
        <v>2392</v>
      </c>
      <c r="B640" s="413"/>
      <c r="C640" s="413" t="s">
        <v>2393</v>
      </c>
    </row>
    <row r="641" spans="1:3" s="11" customFormat="1" x14ac:dyDescent="0.15">
      <c r="A641" s="418" t="s">
        <v>2264</v>
      </c>
      <c r="B641" s="413"/>
      <c r="C641" s="413" t="s">
        <v>2266</v>
      </c>
    </row>
    <row r="642" spans="1:3" s="11" customFormat="1" x14ac:dyDescent="0.15">
      <c r="A642" s="418" t="s">
        <v>2249</v>
      </c>
      <c r="B642" s="413"/>
      <c r="C642" s="413" t="s">
        <v>2251</v>
      </c>
    </row>
    <row r="643" spans="1:3" s="11" customFormat="1" x14ac:dyDescent="0.15">
      <c r="A643" s="418" t="s">
        <v>2333</v>
      </c>
      <c r="B643" s="413"/>
      <c r="C643" s="413" t="s">
        <v>2335</v>
      </c>
    </row>
    <row r="644" spans="1:3" s="11" customFormat="1" x14ac:dyDescent="0.15">
      <c r="A644" s="418" t="s">
        <v>2347</v>
      </c>
      <c r="B644" s="413"/>
      <c r="C644" s="413" t="s">
        <v>2348</v>
      </c>
    </row>
    <row r="645" spans="1:3" s="11" customFormat="1" x14ac:dyDescent="0.15">
      <c r="A645" s="418" t="s">
        <v>2285</v>
      </c>
      <c r="B645" s="413"/>
      <c r="C645" s="413" t="s">
        <v>2286</v>
      </c>
    </row>
    <row r="646" spans="1:3" s="11" customFormat="1" x14ac:dyDescent="0.15">
      <c r="A646" s="418" t="s">
        <v>2440</v>
      </c>
      <c r="B646" s="413"/>
      <c r="C646" s="413" t="s">
        <v>2441</v>
      </c>
    </row>
    <row r="647" spans="1:3" s="11" customFormat="1" x14ac:dyDescent="0.15">
      <c r="A647" s="418" t="s">
        <v>2372</v>
      </c>
      <c r="B647" s="413"/>
      <c r="C647" s="413" t="s">
        <v>2373</v>
      </c>
    </row>
    <row r="648" spans="1:3" s="11" customFormat="1" x14ac:dyDescent="0.15">
      <c r="A648" s="418" t="s">
        <v>2234</v>
      </c>
      <c r="B648" s="413"/>
      <c r="C648" s="413" t="s">
        <v>2236</v>
      </c>
    </row>
    <row r="649" spans="1:3" s="11" customFormat="1" x14ac:dyDescent="0.15">
      <c r="A649" s="418" t="s">
        <v>2440</v>
      </c>
      <c r="B649" s="413"/>
      <c r="C649" s="413" t="s">
        <v>2441</v>
      </c>
    </row>
    <row r="650" spans="1:3" s="11" customFormat="1" x14ac:dyDescent="0.15">
      <c r="A650" s="418" t="s">
        <v>2347</v>
      </c>
      <c r="B650" s="413"/>
      <c r="C650" s="413" t="s">
        <v>2348</v>
      </c>
    </row>
    <row r="651" spans="1:3" s="11" customFormat="1" x14ac:dyDescent="0.15">
      <c r="A651" s="418" t="s">
        <v>2285</v>
      </c>
      <c r="B651" s="413"/>
      <c r="C651" s="413" t="s">
        <v>2286</v>
      </c>
    </row>
    <row r="652" spans="1:3" s="11" customFormat="1" x14ac:dyDescent="0.15">
      <c r="A652" s="418" t="s">
        <v>2234</v>
      </c>
      <c r="B652" s="413"/>
      <c r="C652" s="413" t="s">
        <v>2236</v>
      </c>
    </row>
    <row r="653" spans="1:3" s="11" customFormat="1" x14ac:dyDescent="0.15">
      <c r="A653" s="418" t="s">
        <v>2372</v>
      </c>
      <c r="B653" s="413"/>
      <c r="C653" s="413" t="s">
        <v>2373</v>
      </c>
    </row>
    <row r="654" spans="1:3" s="11" customFormat="1" x14ac:dyDescent="0.15">
      <c r="A654" s="418" t="s">
        <v>2333</v>
      </c>
      <c r="B654" s="413"/>
      <c r="C654" s="413" t="s">
        <v>2335</v>
      </c>
    </row>
    <row r="655" spans="1:3" s="11" customFormat="1" x14ac:dyDescent="0.15">
      <c r="A655" s="418" t="s">
        <v>2270</v>
      </c>
      <c r="B655" s="413"/>
      <c r="C655" s="413" t="s">
        <v>2272</v>
      </c>
    </row>
    <row r="656" spans="1:3" s="11" customFormat="1" x14ac:dyDescent="0.15">
      <c r="A656" s="418" t="s">
        <v>2314</v>
      </c>
      <c r="B656" s="413"/>
      <c r="C656" s="413" t="s">
        <v>2315</v>
      </c>
    </row>
    <row r="657" spans="1:3" s="11" customFormat="1" x14ac:dyDescent="0.15">
      <c r="A657" s="418" t="s">
        <v>2440</v>
      </c>
      <c r="B657" s="413"/>
      <c r="C657" s="413" t="s">
        <v>2441</v>
      </c>
    </row>
    <row r="658" spans="1:3" s="11" customFormat="1" x14ac:dyDescent="0.15">
      <c r="A658" s="418" t="s">
        <v>2347</v>
      </c>
      <c r="B658" s="413"/>
      <c r="C658" s="413" t="s">
        <v>2348</v>
      </c>
    </row>
    <row r="659" spans="1:3" s="11" customFormat="1" x14ac:dyDescent="0.15">
      <c r="A659" s="418" t="s">
        <v>2252</v>
      </c>
      <c r="B659" s="413"/>
      <c r="C659" s="413" t="s">
        <v>2253</v>
      </c>
    </row>
    <row r="660" spans="1:3" s="11" customFormat="1" x14ac:dyDescent="0.15">
      <c r="A660" s="418" t="s">
        <v>2234</v>
      </c>
      <c r="B660" s="413"/>
      <c r="C660" s="413" t="s">
        <v>2236</v>
      </c>
    </row>
    <row r="661" spans="1:3" s="11" customFormat="1" x14ac:dyDescent="0.15">
      <c r="A661" s="418" t="s">
        <v>2372</v>
      </c>
      <c r="B661" s="413"/>
      <c r="C661" s="413" t="s">
        <v>2373</v>
      </c>
    </row>
    <row r="662" spans="1:3" s="11" customFormat="1" x14ac:dyDescent="0.15">
      <c r="A662" s="418" t="s">
        <v>2333</v>
      </c>
      <c r="B662" s="413"/>
      <c r="C662" s="413" t="s">
        <v>2335</v>
      </c>
    </row>
    <row r="663" spans="1:3" s="11" customFormat="1" x14ac:dyDescent="0.15">
      <c r="A663" s="418" t="s">
        <v>2270</v>
      </c>
      <c r="B663" s="413"/>
      <c r="C663" s="413" t="s">
        <v>2272</v>
      </c>
    </row>
    <row r="664" spans="1:3" s="11" customFormat="1" x14ac:dyDescent="0.15">
      <c r="A664" s="418" t="s">
        <v>2402</v>
      </c>
      <c r="B664" s="413"/>
      <c r="C664" s="413" t="s">
        <v>2403</v>
      </c>
    </row>
    <row r="665" spans="1:3" s="11" customFormat="1" x14ac:dyDescent="0.15">
      <c r="A665" s="418" t="s">
        <v>2422</v>
      </c>
      <c r="B665" s="413"/>
      <c r="C665" s="413" t="s">
        <v>2423</v>
      </c>
    </row>
    <row r="666" spans="1:3" s="11" customFormat="1" x14ac:dyDescent="0.15">
      <c r="A666" s="418" t="s">
        <v>2237</v>
      </c>
      <c r="B666" s="413"/>
      <c r="C666" s="413" t="s">
        <v>2239</v>
      </c>
    </row>
    <row r="667" spans="1:3" s="11" customFormat="1" x14ac:dyDescent="0.15">
      <c r="A667" s="418" t="s">
        <v>2275</v>
      </c>
      <c r="B667" s="413"/>
      <c r="C667" s="413" t="s">
        <v>2276</v>
      </c>
    </row>
    <row r="668" spans="1:3" s="11" customFormat="1" x14ac:dyDescent="0.15">
      <c r="A668" s="418" t="s">
        <v>2243</v>
      </c>
      <c r="B668" s="413"/>
      <c r="C668" s="413" t="s">
        <v>2245</v>
      </c>
    </row>
    <row r="669" spans="1:3" s="11" customFormat="1" x14ac:dyDescent="0.15">
      <c r="A669" s="418" t="s">
        <v>2492</v>
      </c>
      <c r="B669" s="413"/>
      <c r="C669" s="413" t="s">
        <v>2493</v>
      </c>
    </row>
    <row r="670" spans="1:3" s="11" customFormat="1" x14ac:dyDescent="0.15">
      <c r="A670" s="418" t="s">
        <v>2370</v>
      </c>
      <c r="B670" s="413"/>
      <c r="C670" s="413" t="s">
        <v>2371</v>
      </c>
    </row>
    <row r="671" spans="1:3" s="11" customFormat="1" x14ac:dyDescent="0.15">
      <c r="A671" s="418" t="s">
        <v>2303</v>
      </c>
      <c r="B671" s="413"/>
      <c r="C671" s="413" t="s">
        <v>2305</v>
      </c>
    </row>
    <row r="672" spans="1:3" s="11" customFormat="1" x14ac:dyDescent="0.15">
      <c r="A672" s="418" t="s">
        <v>2355</v>
      </c>
      <c r="B672" s="413"/>
      <c r="C672" s="413" t="s">
        <v>2356</v>
      </c>
    </row>
    <row r="673" spans="1:3" s="11" customFormat="1" x14ac:dyDescent="0.15">
      <c r="A673" s="418" t="s">
        <v>2464</v>
      </c>
      <c r="B673" s="413"/>
      <c r="C673" s="413" t="s">
        <v>2465</v>
      </c>
    </row>
    <row r="674" spans="1:3" s="11" customFormat="1" x14ac:dyDescent="0.15">
      <c r="A674" s="418" t="s">
        <v>2330</v>
      </c>
      <c r="B674" s="413"/>
      <c r="C674" s="413" t="s">
        <v>2332</v>
      </c>
    </row>
    <row r="675" spans="1:3" s="11" customFormat="1" x14ac:dyDescent="0.15">
      <c r="A675" s="418" t="s">
        <v>2506</v>
      </c>
      <c r="B675" s="413"/>
      <c r="C675" s="413" t="s">
        <v>2507</v>
      </c>
    </row>
    <row r="676" spans="1:3" s="11" customFormat="1" x14ac:dyDescent="0.15">
      <c r="A676" s="418" t="s">
        <v>2402</v>
      </c>
      <c r="B676" s="413"/>
      <c r="C676" s="413" t="s">
        <v>2403</v>
      </c>
    </row>
    <row r="677" spans="1:3" s="11" customFormat="1" x14ac:dyDescent="0.15">
      <c r="A677" s="418" t="s">
        <v>2540</v>
      </c>
      <c r="B677" s="413"/>
      <c r="C677" s="413" t="s">
        <v>2541</v>
      </c>
    </row>
    <row r="678" spans="1:3" s="11" customFormat="1" x14ac:dyDescent="0.15">
      <c r="A678" s="418" t="s">
        <v>2404</v>
      </c>
      <c r="B678" s="413"/>
      <c r="C678" s="413" t="s">
        <v>2405</v>
      </c>
    </row>
    <row r="679" spans="1:3" s="11" customFormat="1" x14ac:dyDescent="0.15">
      <c r="A679" s="418" t="s">
        <v>2492</v>
      </c>
      <c r="B679" s="413"/>
      <c r="C679" s="413" t="s">
        <v>2493</v>
      </c>
    </row>
    <row r="680" spans="1:3" s="11" customFormat="1" x14ac:dyDescent="0.15">
      <c r="A680" s="418" t="s">
        <v>2370</v>
      </c>
      <c r="B680" s="413"/>
      <c r="C680" s="413" t="s">
        <v>2371</v>
      </c>
    </row>
    <row r="681" spans="1:3" s="11" customFormat="1" x14ac:dyDescent="0.15">
      <c r="A681" s="418" t="s">
        <v>2303</v>
      </c>
      <c r="B681" s="413"/>
      <c r="C681" s="413" t="s">
        <v>2305</v>
      </c>
    </row>
    <row r="682" spans="1:3" s="11" customFormat="1" x14ac:dyDescent="0.15">
      <c r="A682" s="418" t="s">
        <v>2275</v>
      </c>
      <c r="B682" s="413"/>
      <c r="C682" s="413" t="s">
        <v>2276</v>
      </c>
    </row>
    <row r="683" spans="1:3" s="11" customFormat="1" x14ac:dyDescent="0.15">
      <c r="A683" s="418" t="s">
        <v>2243</v>
      </c>
      <c r="B683" s="413"/>
      <c r="C683" s="413" t="s">
        <v>2245</v>
      </c>
    </row>
    <row r="684" spans="1:3" s="11" customFormat="1" x14ac:dyDescent="0.15">
      <c r="A684" s="418" t="s">
        <v>2422</v>
      </c>
      <c r="B684" s="413"/>
      <c r="C684" s="413" t="s">
        <v>2423</v>
      </c>
    </row>
    <row r="685" spans="1:3" s="11" customFormat="1" x14ac:dyDescent="0.15">
      <c r="A685" s="418" t="s">
        <v>2418</v>
      </c>
      <c r="B685" s="413"/>
      <c r="C685" s="413" t="s">
        <v>2419</v>
      </c>
    </row>
    <row r="686" spans="1:3" s="11" customFormat="1" x14ac:dyDescent="0.15">
      <c r="A686" s="418" t="s">
        <v>2237</v>
      </c>
      <c r="B686" s="413"/>
      <c r="C686" s="413" t="s">
        <v>2239</v>
      </c>
    </row>
    <row r="687" spans="1:3" s="11" customFormat="1" x14ac:dyDescent="0.15">
      <c r="A687" s="418" t="s">
        <v>2355</v>
      </c>
      <c r="B687" s="413"/>
      <c r="C687" s="413" t="s">
        <v>2356</v>
      </c>
    </row>
    <row r="688" spans="1:3" s="11" customFormat="1" x14ac:dyDescent="0.15">
      <c r="A688" s="418" t="s">
        <v>2464</v>
      </c>
      <c r="B688" s="413"/>
      <c r="C688" s="413" t="s">
        <v>2465</v>
      </c>
    </row>
    <row r="689" spans="1:3" s="11" customFormat="1" x14ac:dyDescent="0.15">
      <c r="A689" s="418" t="s">
        <v>2330</v>
      </c>
      <c r="B689" s="413"/>
      <c r="C689" s="413" t="s">
        <v>2332</v>
      </c>
    </row>
    <row r="690" spans="1:3" s="11" customFormat="1" x14ac:dyDescent="0.15">
      <c r="A690" s="418" t="s">
        <v>2340</v>
      </c>
      <c r="B690" s="413"/>
      <c r="C690" s="413" t="s">
        <v>2341</v>
      </c>
    </row>
    <row r="691" spans="1:3" s="11" customFormat="1" x14ac:dyDescent="0.15">
      <c r="A691" s="418" t="s">
        <v>2420</v>
      </c>
      <c r="B691" s="413"/>
      <c r="C691" s="413" t="s">
        <v>2421</v>
      </c>
    </row>
    <row r="692" spans="1:3" s="11" customFormat="1" x14ac:dyDescent="0.15">
      <c r="A692" s="418" t="s">
        <v>2411</v>
      </c>
      <c r="B692" s="413"/>
      <c r="C692" s="413" t="s">
        <v>2412</v>
      </c>
    </row>
    <row r="693" spans="1:3" s="11" customFormat="1" x14ac:dyDescent="0.15">
      <c r="A693" s="418" t="s">
        <v>2352</v>
      </c>
      <c r="B693" s="413"/>
      <c r="C693" s="413" t="s">
        <v>2354</v>
      </c>
    </row>
    <row r="694" spans="1:3" s="11" customFormat="1" x14ac:dyDescent="0.15">
      <c r="A694" s="418" t="s">
        <v>2409</v>
      </c>
      <c r="B694" s="413"/>
      <c r="C694" s="413" t="s">
        <v>2410</v>
      </c>
    </row>
    <row r="695" spans="1:3" s="11" customFormat="1" x14ac:dyDescent="0.15">
      <c r="A695" s="418" t="s">
        <v>2488</v>
      </c>
      <c r="B695" s="413"/>
      <c r="C695" s="413" t="s">
        <v>2489</v>
      </c>
    </row>
    <row r="696" spans="1:3" s="11" customFormat="1" x14ac:dyDescent="0.15">
      <c r="A696" s="418" t="s">
        <v>2336</v>
      </c>
      <c r="B696" s="413"/>
      <c r="C696" s="413" t="s">
        <v>2337</v>
      </c>
    </row>
    <row r="697" spans="1:3" s="11" customFormat="1" x14ac:dyDescent="0.15">
      <c r="A697" s="418" t="s">
        <v>2484</v>
      </c>
      <c r="B697" s="413"/>
      <c r="C697" s="413" t="s">
        <v>2485</v>
      </c>
    </row>
    <row r="698" spans="1:3" s="11" customFormat="1" x14ac:dyDescent="0.15">
      <c r="A698" s="418" t="s">
        <v>2506</v>
      </c>
      <c r="B698" s="413"/>
      <c r="C698" s="413" t="s">
        <v>2507</v>
      </c>
    </row>
    <row r="699" spans="1:3" s="11" customFormat="1" x14ac:dyDescent="0.15">
      <c r="A699" s="418" t="s">
        <v>2490</v>
      </c>
      <c r="B699" s="413"/>
      <c r="C699" s="413" t="s">
        <v>2491</v>
      </c>
    </row>
    <row r="700" spans="1:3" s="11" customFormat="1" x14ac:dyDescent="0.15">
      <c r="A700" s="418" t="s">
        <v>2261</v>
      </c>
      <c r="B700" s="413"/>
      <c r="C700" s="413" t="s">
        <v>2263</v>
      </c>
    </row>
    <row r="701" spans="1:3" s="11" customFormat="1" x14ac:dyDescent="0.15">
      <c r="A701" s="418" t="s">
        <v>2402</v>
      </c>
      <c r="B701" s="413"/>
      <c r="C701" s="413" t="s">
        <v>2403</v>
      </c>
    </row>
    <row r="702" spans="1:3" s="11" customFormat="1" x14ac:dyDescent="0.15">
      <c r="A702" s="418" t="s">
        <v>2404</v>
      </c>
      <c r="B702" s="413"/>
      <c r="C702" s="413" t="s">
        <v>2405</v>
      </c>
    </row>
    <row r="703" spans="1:3" s="11" customFormat="1" x14ac:dyDescent="0.15">
      <c r="A703" s="418" t="s">
        <v>2492</v>
      </c>
      <c r="B703" s="413"/>
      <c r="C703" s="413" t="s">
        <v>2493</v>
      </c>
    </row>
    <row r="704" spans="1:3" s="11" customFormat="1" x14ac:dyDescent="0.15">
      <c r="A704" s="418" t="s">
        <v>2370</v>
      </c>
      <c r="B704" s="413"/>
      <c r="C704" s="413" t="s">
        <v>2371</v>
      </c>
    </row>
    <row r="705" spans="1:3" s="11" customFormat="1" x14ac:dyDescent="0.15">
      <c r="A705" s="418" t="s">
        <v>2338</v>
      </c>
      <c r="B705" s="413"/>
      <c r="C705" s="413" t="s">
        <v>2339</v>
      </c>
    </row>
    <row r="706" spans="1:3" s="11" customFormat="1" x14ac:dyDescent="0.15">
      <c r="A706" s="418" t="s">
        <v>2303</v>
      </c>
      <c r="B706" s="413"/>
      <c r="C706" s="413" t="s">
        <v>2305</v>
      </c>
    </row>
    <row r="707" spans="1:3" s="11" customFormat="1" x14ac:dyDescent="0.15">
      <c r="A707" s="418" t="s">
        <v>2275</v>
      </c>
      <c r="B707" s="413"/>
      <c r="C707" s="413" t="s">
        <v>2276</v>
      </c>
    </row>
    <row r="708" spans="1:3" s="11" customFormat="1" x14ac:dyDescent="0.15">
      <c r="A708" s="418" t="s">
        <v>2243</v>
      </c>
      <c r="B708" s="413"/>
      <c r="C708" s="413" t="s">
        <v>2245</v>
      </c>
    </row>
    <row r="709" spans="1:3" s="11" customFormat="1" x14ac:dyDescent="0.15">
      <c r="A709" s="418" t="s">
        <v>2324</v>
      </c>
      <c r="B709" s="413"/>
      <c r="C709" s="413" t="s">
        <v>2326</v>
      </c>
    </row>
    <row r="710" spans="1:3" s="11" customFormat="1" x14ac:dyDescent="0.15">
      <c r="A710" s="418" t="s">
        <v>2422</v>
      </c>
      <c r="B710" s="413"/>
      <c r="C710" s="413" t="s">
        <v>2423</v>
      </c>
    </row>
    <row r="711" spans="1:3" s="11" customFormat="1" x14ac:dyDescent="0.15">
      <c r="A711" s="418" t="s">
        <v>2418</v>
      </c>
      <c r="B711" s="413"/>
      <c r="C711" s="413" t="s">
        <v>2419</v>
      </c>
    </row>
    <row r="712" spans="1:3" s="11" customFormat="1" x14ac:dyDescent="0.15">
      <c r="A712" s="418" t="s">
        <v>2237</v>
      </c>
      <c r="B712" s="413"/>
      <c r="C712" s="413" t="s">
        <v>2239</v>
      </c>
    </row>
    <row r="713" spans="1:3" s="11" customFormat="1" x14ac:dyDescent="0.15">
      <c r="A713" s="418" t="s">
        <v>2355</v>
      </c>
      <c r="B713" s="413"/>
      <c r="C713" s="413" t="s">
        <v>2356</v>
      </c>
    </row>
    <row r="714" spans="1:3" s="11" customFormat="1" x14ac:dyDescent="0.15">
      <c r="A714" s="418" t="s">
        <v>2490</v>
      </c>
      <c r="B714" s="413"/>
      <c r="C714" s="413" t="s">
        <v>2491</v>
      </c>
    </row>
    <row r="715" spans="1:3" s="11" customFormat="1" x14ac:dyDescent="0.15">
      <c r="A715" s="418" t="s">
        <v>2464</v>
      </c>
      <c r="B715" s="413"/>
      <c r="C715" s="413" t="s">
        <v>2465</v>
      </c>
    </row>
    <row r="716" spans="1:3" s="11" customFormat="1" x14ac:dyDescent="0.15">
      <c r="A716" s="418" t="s">
        <v>2330</v>
      </c>
      <c r="B716" s="413"/>
      <c r="C716" s="413" t="s">
        <v>2332</v>
      </c>
    </row>
    <row r="717" spans="1:3" s="11" customFormat="1" x14ac:dyDescent="0.15">
      <c r="A717" s="418" t="s">
        <v>2340</v>
      </c>
      <c r="B717" s="413"/>
      <c r="C717" s="413" t="s">
        <v>2341</v>
      </c>
    </row>
    <row r="718" spans="1:3" s="11" customFormat="1" x14ac:dyDescent="0.15">
      <c r="A718" s="418" t="s">
        <v>2512</v>
      </c>
      <c r="B718" s="413"/>
      <c r="C718" s="413" t="s">
        <v>2513</v>
      </c>
    </row>
    <row r="719" spans="1:3" s="11" customFormat="1" x14ac:dyDescent="0.15">
      <c r="A719" s="418" t="s">
        <v>2246</v>
      </c>
      <c r="B719" s="413"/>
      <c r="C719" s="413" t="s">
        <v>2248</v>
      </c>
    </row>
    <row r="720" spans="1:3" s="11" customFormat="1" x14ac:dyDescent="0.15">
      <c r="A720" s="418" t="s">
        <v>2366</v>
      </c>
      <c r="B720" s="413"/>
      <c r="C720" s="413" t="s">
        <v>2367</v>
      </c>
    </row>
    <row r="721" spans="1:3" s="11" customFormat="1" x14ac:dyDescent="0.15">
      <c r="A721" s="418" t="s">
        <v>2398</v>
      </c>
      <c r="B721" s="413"/>
      <c r="C721" s="413" t="s">
        <v>2399</v>
      </c>
    </row>
    <row r="722" spans="1:3" s="11" customFormat="1" x14ac:dyDescent="0.15">
      <c r="A722" s="418" t="s">
        <v>2311</v>
      </c>
      <c r="B722" s="413"/>
      <c r="C722" s="413" t="s">
        <v>2313</v>
      </c>
    </row>
    <row r="723" spans="1:3" s="11" customFormat="1" x14ac:dyDescent="0.15">
      <c r="A723" s="418" t="s">
        <v>2388</v>
      </c>
      <c r="B723" s="413"/>
      <c r="C723" s="413" t="s">
        <v>2389</v>
      </c>
    </row>
    <row r="724" spans="1:3" s="11" customFormat="1" x14ac:dyDescent="0.15">
      <c r="A724" s="418" t="s">
        <v>2436</v>
      </c>
      <c r="B724" s="413"/>
      <c r="C724" s="413" t="s">
        <v>2437</v>
      </c>
    </row>
    <row r="725" spans="1:3" s="11" customFormat="1" x14ac:dyDescent="0.15">
      <c r="A725" s="418" t="s">
        <v>2280</v>
      </c>
      <c r="B725" s="413"/>
      <c r="C725" s="413" t="s">
        <v>2282</v>
      </c>
    </row>
    <row r="726" spans="1:3" s="11" customFormat="1" x14ac:dyDescent="0.15">
      <c r="A726" s="418" t="s">
        <v>2285</v>
      </c>
      <c r="B726" s="413"/>
      <c r="C726" s="413" t="s">
        <v>2286</v>
      </c>
    </row>
    <row r="727" spans="1:3" s="11" customFormat="1" x14ac:dyDescent="0.15">
      <c r="A727" s="418" t="s">
        <v>2234</v>
      </c>
      <c r="B727" s="413"/>
      <c r="C727" s="413" t="s">
        <v>2236</v>
      </c>
    </row>
    <row r="728" spans="1:3" s="11" customFormat="1" x14ac:dyDescent="0.15">
      <c r="A728" s="418" t="s">
        <v>2372</v>
      </c>
      <c r="B728" s="413"/>
      <c r="C728" s="413" t="s">
        <v>2373</v>
      </c>
    </row>
    <row r="729" spans="1:3" s="11" customFormat="1" x14ac:dyDescent="0.15">
      <c r="A729" s="418" t="s">
        <v>2228</v>
      </c>
      <c r="B729" s="413"/>
      <c r="C729" s="413" t="s">
        <v>2230</v>
      </c>
    </row>
    <row r="730" spans="1:3" s="11" customFormat="1" x14ac:dyDescent="0.15">
      <c r="A730" s="418" t="s">
        <v>2308</v>
      </c>
      <c r="B730" s="413"/>
      <c r="C730" s="413" t="s">
        <v>2310</v>
      </c>
    </row>
    <row r="731" spans="1:3" s="11" customFormat="1" x14ac:dyDescent="0.15">
      <c r="A731" s="418" t="s">
        <v>2364</v>
      </c>
      <c r="B731" s="413"/>
      <c r="C731" s="413" t="s">
        <v>2365</v>
      </c>
    </row>
    <row r="732" spans="1:3" s="11" customFormat="1" x14ac:dyDescent="0.15">
      <c r="A732" s="418" t="s">
        <v>2345</v>
      </c>
      <c r="B732" s="413"/>
      <c r="C732" s="413" t="s">
        <v>2346</v>
      </c>
    </row>
    <row r="733" spans="1:3" s="11" customFormat="1" x14ac:dyDescent="0.15">
      <c r="A733" s="418" t="s">
        <v>2287</v>
      </c>
      <c r="B733" s="413"/>
      <c r="C733" s="413" t="s">
        <v>2289</v>
      </c>
    </row>
    <row r="734" spans="1:3" s="11" customFormat="1" x14ac:dyDescent="0.15">
      <c r="A734" s="418" t="s">
        <v>2400</v>
      </c>
      <c r="B734" s="413"/>
      <c r="C734" s="413" t="s">
        <v>2401</v>
      </c>
    </row>
    <row r="735" spans="1:3" s="11" customFormat="1" x14ac:dyDescent="0.15">
      <c r="A735" s="418" t="s">
        <v>2306</v>
      </c>
      <c r="B735" s="413"/>
      <c r="C735" s="413" t="s">
        <v>2307</v>
      </c>
    </row>
    <row r="736" spans="1:3" s="11" customFormat="1" x14ac:dyDescent="0.15">
      <c r="A736" s="418" t="s">
        <v>2327</v>
      </c>
      <c r="B736" s="413"/>
      <c r="C736" s="413" t="s">
        <v>2328</v>
      </c>
    </row>
    <row r="737" spans="1:3" s="11" customFormat="1" x14ac:dyDescent="0.15">
      <c r="A737" s="418" t="s">
        <v>2420</v>
      </c>
      <c r="B737" s="413"/>
      <c r="C737" s="413" t="s">
        <v>2421</v>
      </c>
    </row>
    <row r="738" spans="1:3" s="11" customFormat="1" x14ac:dyDescent="0.15">
      <c r="A738" s="418" t="s">
        <v>2514</v>
      </c>
      <c r="B738" s="413"/>
      <c r="C738" s="413" t="s">
        <v>2515</v>
      </c>
    </row>
    <row r="739" spans="1:3" s="11" customFormat="1" x14ac:dyDescent="0.15">
      <c r="A739" s="418" t="s">
        <v>2384</v>
      </c>
      <c r="B739" s="413"/>
      <c r="C739" s="413" t="s">
        <v>2385</v>
      </c>
    </row>
    <row r="740" spans="1:3" s="11" customFormat="1" x14ac:dyDescent="0.15">
      <c r="A740" s="418" t="s">
        <v>2261</v>
      </c>
      <c r="B740" s="413"/>
      <c r="C740" s="413" t="s">
        <v>2263</v>
      </c>
    </row>
    <row r="741" spans="1:3" s="11" customFormat="1" x14ac:dyDescent="0.15">
      <c r="A741" s="418" t="s">
        <v>2296</v>
      </c>
      <c r="B741" s="413"/>
      <c r="C741" s="413" t="s">
        <v>2298</v>
      </c>
    </row>
    <row r="742" spans="1:3" s="11" customFormat="1" x14ac:dyDescent="0.15">
      <c r="A742" s="418" t="s">
        <v>2411</v>
      </c>
      <c r="B742" s="413"/>
      <c r="C742" s="413" t="s">
        <v>2412</v>
      </c>
    </row>
    <row r="743" spans="1:3" s="11" customFormat="1" x14ac:dyDescent="0.15">
      <c r="A743" s="418" t="s">
        <v>2330</v>
      </c>
      <c r="B743" s="413"/>
      <c r="C743" s="413" t="s">
        <v>2332</v>
      </c>
    </row>
    <row r="744" spans="1:3" s="11" customFormat="1" x14ac:dyDescent="0.15">
      <c r="A744" s="418" t="s">
        <v>2352</v>
      </c>
      <c r="B744" s="413"/>
      <c r="C744" s="413" t="s">
        <v>2354</v>
      </c>
    </row>
    <row r="745" spans="1:3" s="11" customFormat="1" x14ac:dyDescent="0.15">
      <c r="A745" s="418" t="s">
        <v>2324</v>
      </c>
      <c r="B745" s="413"/>
      <c r="C745" s="413" t="s">
        <v>2326</v>
      </c>
    </row>
    <row r="746" spans="1:3" s="11" customFormat="1" x14ac:dyDescent="0.15">
      <c r="A746" s="418" t="s">
        <v>2482</v>
      </c>
      <c r="B746" s="413"/>
      <c r="C746" s="413" t="s">
        <v>2483</v>
      </c>
    </row>
    <row r="747" spans="1:3" s="11" customFormat="1" x14ac:dyDescent="0.15">
      <c r="A747" s="418" t="s">
        <v>2382</v>
      </c>
      <c r="B747" s="413"/>
      <c r="C747" s="413" t="s">
        <v>2383</v>
      </c>
    </row>
    <row r="748" spans="1:3" s="11" customFormat="1" x14ac:dyDescent="0.15">
      <c r="A748" s="418" t="s">
        <v>2518</v>
      </c>
      <c r="B748" s="413"/>
      <c r="C748" s="413" t="s">
        <v>2519</v>
      </c>
    </row>
    <row r="749" spans="1:3" s="11" customFormat="1" x14ac:dyDescent="0.15">
      <c r="A749" s="418" t="s">
        <v>2409</v>
      </c>
      <c r="B749" s="413"/>
      <c r="C749" s="413" t="s">
        <v>2410</v>
      </c>
    </row>
    <row r="750" spans="1:3" s="11" customFormat="1" x14ac:dyDescent="0.15">
      <c r="A750" s="418" t="s">
        <v>2488</v>
      </c>
      <c r="B750" s="413"/>
      <c r="C750" s="413" t="s">
        <v>2489</v>
      </c>
    </row>
    <row r="751" spans="1:3" s="11" customFormat="1" x14ac:dyDescent="0.15">
      <c r="A751" s="418" t="s">
        <v>2336</v>
      </c>
      <c r="B751" s="413"/>
      <c r="C751" s="413" t="s">
        <v>2337</v>
      </c>
    </row>
    <row r="752" spans="1:3" s="11" customFormat="1" x14ac:dyDescent="0.15">
      <c r="A752" s="418" t="s">
        <v>2448</v>
      </c>
      <c r="B752" s="413"/>
      <c r="C752" s="413" t="s">
        <v>2449</v>
      </c>
    </row>
    <row r="753" spans="1:3" s="11" customFormat="1" x14ac:dyDescent="0.15">
      <c r="A753" s="418" t="s">
        <v>2476</v>
      </c>
      <c r="B753" s="413"/>
      <c r="C753" s="413" t="s">
        <v>2477</v>
      </c>
    </row>
    <row r="754" spans="1:3" s="11" customFormat="1" x14ac:dyDescent="0.15">
      <c r="A754" s="418" t="s">
        <v>2261</v>
      </c>
      <c r="B754" s="413"/>
      <c r="C754" s="413" t="s">
        <v>2263</v>
      </c>
    </row>
    <row r="755" spans="1:3" s="11" customFormat="1" x14ac:dyDescent="0.15">
      <c r="A755" s="418" t="s">
        <v>2338</v>
      </c>
      <c r="B755" s="413"/>
      <c r="C755" s="413" t="s">
        <v>2339</v>
      </c>
    </row>
    <row r="756" spans="1:3" s="11" customFormat="1" x14ac:dyDescent="0.15">
      <c r="A756" s="418" t="s">
        <v>2330</v>
      </c>
      <c r="B756" s="413"/>
      <c r="C756" s="413" t="s">
        <v>2332</v>
      </c>
    </row>
    <row r="757" spans="1:3" s="11" customFormat="1" x14ac:dyDescent="0.15">
      <c r="A757" s="418" t="s">
        <v>2382</v>
      </c>
      <c r="B757" s="413"/>
      <c r="C757" s="413" t="s">
        <v>2383</v>
      </c>
    </row>
    <row r="758" spans="1:3" s="11" customFormat="1" x14ac:dyDescent="0.15">
      <c r="A758" s="418" t="s">
        <v>2324</v>
      </c>
      <c r="B758" s="413"/>
      <c r="C758" s="413" t="s">
        <v>2326</v>
      </c>
    </row>
    <row r="759" spans="1:3" s="11" customFormat="1" x14ac:dyDescent="0.15">
      <c r="A759" s="418" t="s">
        <v>2482</v>
      </c>
      <c r="B759" s="413"/>
      <c r="C759" s="413" t="s">
        <v>2483</v>
      </c>
    </row>
    <row r="760" spans="1:3" s="11" customFormat="1" x14ac:dyDescent="0.15">
      <c r="A760" s="418" t="s">
        <v>2448</v>
      </c>
      <c r="B760" s="413"/>
      <c r="C760" s="413" t="s">
        <v>2449</v>
      </c>
    </row>
    <row r="761" spans="1:3" s="11" customFormat="1" x14ac:dyDescent="0.15">
      <c r="A761" s="418" t="s">
        <v>2476</v>
      </c>
      <c r="B761" s="413"/>
      <c r="C761" s="413" t="s">
        <v>2477</v>
      </c>
    </row>
    <row r="762" spans="1:3" s="11" customFormat="1" x14ac:dyDescent="0.15">
      <c r="A762" s="418" t="s">
        <v>2246</v>
      </c>
      <c r="B762" s="413"/>
      <c r="C762" s="413" t="s">
        <v>2248</v>
      </c>
    </row>
    <row r="763" spans="1:3" s="11" customFormat="1" x14ac:dyDescent="0.15">
      <c r="A763" s="418" t="s">
        <v>2311</v>
      </c>
      <c r="B763" s="413"/>
      <c r="C763" s="413" t="s">
        <v>2313</v>
      </c>
    </row>
    <row r="764" spans="1:3" s="11" customFormat="1" x14ac:dyDescent="0.15">
      <c r="A764" s="418" t="s">
        <v>2296</v>
      </c>
      <c r="B764" s="413"/>
      <c r="C764" s="413" t="s">
        <v>2298</v>
      </c>
    </row>
    <row r="765" spans="1:3" s="11" customFormat="1" x14ac:dyDescent="0.15">
      <c r="A765" s="418" t="s">
        <v>2398</v>
      </c>
      <c r="B765" s="413"/>
      <c r="C765" s="413" t="s">
        <v>2399</v>
      </c>
    </row>
    <row r="766" spans="1:3" s="11" customFormat="1" x14ac:dyDescent="0.15">
      <c r="A766" s="418" t="s">
        <v>2458</v>
      </c>
      <c r="B766" s="413"/>
      <c r="C766" s="413" t="s">
        <v>2459</v>
      </c>
    </row>
    <row r="767" spans="1:3" s="11" customFormat="1" x14ac:dyDescent="0.15">
      <c r="A767" s="418" t="s">
        <v>2293</v>
      </c>
      <c r="B767" s="413"/>
      <c r="C767" s="413" t="s">
        <v>2295</v>
      </c>
    </row>
    <row r="768" spans="1:3" s="11" customFormat="1" x14ac:dyDescent="0.15">
      <c r="A768" s="418" t="s">
        <v>2460</v>
      </c>
      <c r="B768" s="413"/>
      <c r="C768" s="413" t="s">
        <v>2461</v>
      </c>
    </row>
    <row r="769" spans="1:3" s="11" customFormat="1" x14ac:dyDescent="0.15">
      <c r="A769" s="418" t="s">
        <v>2264</v>
      </c>
      <c r="B769" s="413"/>
      <c r="C769" s="413" t="s">
        <v>2266</v>
      </c>
    </row>
    <row r="770" spans="1:3" s="11" customFormat="1" x14ac:dyDescent="0.15">
      <c r="A770" s="418" t="s">
        <v>2413</v>
      </c>
      <c r="B770" s="413"/>
      <c r="C770" s="413" t="s">
        <v>2414</v>
      </c>
    </row>
    <row r="771" spans="1:3" s="11" customFormat="1" x14ac:dyDescent="0.15">
      <c r="A771" s="418" t="s">
        <v>2426</v>
      </c>
      <c r="B771" s="413"/>
      <c r="C771" s="413" t="s">
        <v>2427</v>
      </c>
    </row>
    <row r="772" spans="1:3" s="11" customFormat="1" x14ac:dyDescent="0.15">
      <c r="A772" s="418" t="s">
        <v>2392</v>
      </c>
      <c r="B772" s="413"/>
      <c r="C772" s="413" t="s">
        <v>2393</v>
      </c>
    </row>
    <row r="773" spans="1:3" s="11" customFormat="1" x14ac:dyDescent="0.15">
      <c r="A773" s="418" t="s">
        <v>2496</v>
      </c>
      <c r="B773" s="413"/>
      <c r="C773" s="413" t="s">
        <v>2497</v>
      </c>
    </row>
    <row r="774" spans="1:3" s="11" customFormat="1" x14ac:dyDescent="0.15">
      <c r="A774" s="418" t="s">
        <v>2368</v>
      </c>
      <c r="B774" s="413"/>
      <c r="C774" s="413" t="s">
        <v>2369</v>
      </c>
    </row>
    <row r="775" spans="1:3" s="11" customFormat="1" x14ac:dyDescent="0.15">
      <c r="A775" s="418" t="s">
        <v>2299</v>
      </c>
      <c r="B775" s="413"/>
      <c r="C775" s="413" t="s">
        <v>2300</v>
      </c>
    </row>
    <row r="776" spans="1:3" s="11" customFormat="1" x14ac:dyDescent="0.15">
      <c r="A776" s="418" t="s">
        <v>2358</v>
      </c>
      <c r="B776" s="413"/>
      <c r="C776" s="413" t="s">
        <v>2359</v>
      </c>
    </row>
    <row r="777" spans="1:3" s="11" customFormat="1" x14ac:dyDescent="0.15">
      <c r="A777" s="418" t="s">
        <v>2228</v>
      </c>
      <c r="B777" s="413"/>
      <c r="C777" s="413" t="s">
        <v>2230</v>
      </c>
    </row>
    <row r="778" spans="1:3" s="11" customFormat="1" x14ac:dyDescent="0.15">
      <c r="A778" s="418" t="s">
        <v>2415</v>
      </c>
      <c r="B778" s="413"/>
      <c r="C778" s="413" t="s">
        <v>2417</v>
      </c>
    </row>
    <row r="779" spans="1:3" s="11" customFormat="1" x14ac:dyDescent="0.15">
      <c r="A779" s="418" t="s">
        <v>2432</v>
      </c>
      <c r="B779" s="413"/>
      <c r="C779" s="413" t="s">
        <v>2433</v>
      </c>
    </row>
    <row r="780" spans="1:3" s="11" customFormat="1" x14ac:dyDescent="0.15">
      <c r="A780" s="418" t="s">
        <v>2450</v>
      </c>
      <c r="B780" s="413"/>
      <c r="C780" s="413" t="s">
        <v>2451</v>
      </c>
    </row>
    <row r="781" spans="1:3" s="11" customFormat="1" x14ac:dyDescent="0.15">
      <c r="A781" s="418" t="s">
        <v>2516</v>
      </c>
      <c r="B781" s="413"/>
      <c r="C781" s="413" t="s">
        <v>2517</v>
      </c>
    </row>
    <row r="782" spans="1:3" s="11" customFormat="1" x14ac:dyDescent="0.15">
      <c r="A782" s="418" t="s">
        <v>2267</v>
      </c>
      <c r="B782" s="413"/>
      <c r="C782" s="413" t="s">
        <v>2269</v>
      </c>
    </row>
    <row r="783" spans="1:3" s="11" customFormat="1" x14ac:dyDescent="0.15">
      <c r="A783" s="418" t="s">
        <v>2394</v>
      </c>
      <c r="B783" s="413"/>
      <c r="C783" s="413" t="s">
        <v>2395</v>
      </c>
    </row>
    <row r="784" spans="1:3" s="11" customFormat="1" x14ac:dyDescent="0.15">
      <c r="A784" s="418" t="s">
        <v>2225</v>
      </c>
      <c r="B784" s="413"/>
      <c r="C784" s="413" t="s">
        <v>2227</v>
      </c>
    </row>
    <row r="785" spans="1:3" s="11" customFormat="1" x14ac:dyDescent="0.15">
      <c r="A785" s="418" t="s">
        <v>2406</v>
      </c>
      <c r="B785" s="413"/>
      <c r="C785" s="413" t="s">
        <v>2407</v>
      </c>
    </row>
    <row r="786" spans="1:3" s="11" customFormat="1" x14ac:dyDescent="0.15">
      <c r="A786" s="418" t="s">
        <v>2301</v>
      </c>
      <c r="B786" s="413"/>
      <c r="C786" s="413" t="s">
        <v>2302</v>
      </c>
    </row>
    <row r="787" spans="1:3" s="11" customFormat="1" x14ac:dyDescent="0.15">
      <c r="A787" s="418" t="s">
        <v>2349</v>
      </c>
      <c r="B787" s="413"/>
      <c r="C787" s="413" t="s">
        <v>2351</v>
      </c>
    </row>
    <row r="788" spans="1:3" s="11" customFormat="1" x14ac:dyDescent="0.15">
      <c r="A788" s="418" t="s">
        <v>2446</v>
      </c>
      <c r="B788" s="413"/>
      <c r="C788" s="413" t="s">
        <v>2447</v>
      </c>
    </row>
    <row r="789" spans="1:3" s="11" customFormat="1" x14ac:dyDescent="0.15">
      <c r="A789" s="418" t="s">
        <v>2366</v>
      </c>
      <c r="B789" s="413"/>
      <c r="C789" s="413" t="s">
        <v>2367</v>
      </c>
    </row>
    <row r="790" spans="1:3" s="11" customFormat="1" x14ac:dyDescent="0.15">
      <c r="A790" s="418" t="s">
        <v>2474</v>
      </c>
      <c r="B790" s="413"/>
      <c r="C790" s="413" t="s">
        <v>2475</v>
      </c>
    </row>
    <row r="791" spans="1:3" s="11" customFormat="1" x14ac:dyDescent="0.15">
      <c r="A791" s="418" t="s">
        <v>2378</v>
      </c>
      <c r="B791" s="413"/>
      <c r="C791" s="413" t="s">
        <v>2379</v>
      </c>
    </row>
    <row r="792" spans="1:3" s="11" customFormat="1" x14ac:dyDescent="0.15">
      <c r="A792" s="418" t="s">
        <v>2322</v>
      </c>
      <c r="B792" s="413"/>
      <c r="C792" s="413" t="s">
        <v>2323</v>
      </c>
    </row>
    <row r="793" spans="1:3" s="11" customFormat="1" x14ac:dyDescent="0.15">
      <c r="A793" s="418" t="s">
        <v>2296</v>
      </c>
      <c r="B793" s="413"/>
      <c r="C793" s="413" t="s">
        <v>2298</v>
      </c>
    </row>
    <row r="794" spans="1:3" s="11" customFormat="1" x14ac:dyDescent="0.15">
      <c r="A794" s="418" t="s">
        <v>2454</v>
      </c>
      <c r="B794" s="413"/>
      <c r="C794" s="413" t="s">
        <v>2455</v>
      </c>
    </row>
    <row r="795" spans="1:3" s="11" customFormat="1" x14ac:dyDescent="0.15">
      <c r="A795" s="418" t="s">
        <v>2358</v>
      </c>
      <c r="B795" s="413"/>
      <c r="C795" s="413" t="s">
        <v>2359</v>
      </c>
    </row>
    <row r="796" spans="1:3" s="11" customFormat="1" x14ac:dyDescent="0.15">
      <c r="A796" s="418" t="s">
        <v>2246</v>
      </c>
      <c r="B796" s="413"/>
      <c r="C796" s="413" t="s">
        <v>2248</v>
      </c>
    </row>
    <row r="797" spans="1:3" s="11" customFormat="1" x14ac:dyDescent="0.15">
      <c r="A797" s="418" t="s">
        <v>2283</v>
      </c>
      <c r="B797" s="413"/>
      <c r="C797" s="413" t="s">
        <v>2284</v>
      </c>
    </row>
    <row r="798" spans="1:3" s="11" customFormat="1" x14ac:dyDescent="0.15">
      <c r="A798" s="418" t="s">
        <v>2257</v>
      </c>
      <c r="B798" s="413"/>
      <c r="C798" s="413" t="s">
        <v>2259</v>
      </c>
    </row>
    <row r="799" spans="1:3" s="11" customFormat="1" x14ac:dyDescent="0.15">
      <c r="A799" s="418" t="s">
        <v>2316</v>
      </c>
      <c r="B799" s="413"/>
      <c r="C799" s="413" t="s">
        <v>2317</v>
      </c>
    </row>
    <row r="800" spans="1:3" s="11" customFormat="1" x14ac:dyDescent="0.15">
      <c r="A800" s="418" t="s">
        <v>2492</v>
      </c>
      <c r="B800" s="413"/>
      <c r="C800" s="413" t="s">
        <v>2493</v>
      </c>
    </row>
    <row r="801" spans="1:3" s="11" customFormat="1" x14ac:dyDescent="0.15">
      <c r="A801" s="418" t="s">
        <v>2303</v>
      </c>
      <c r="B801" s="413"/>
      <c r="C801" s="413" t="s">
        <v>2305</v>
      </c>
    </row>
    <row r="802" spans="1:3" s="11" customFormat="1" x14ac:dyDescent="0.15">
      <c r="A802" s="418" t="s">
        <v>2464</v>
      </c>
      <c r="B802" s="413"/>
      <c r="C802" s="413" t="s">
        <v>2465</v>
      </c>
    </row>
    <row r="803" spans="1:3" s="11" customFormat="1" x14ac:dyDescent="0.15">
      <c r="A803" s="418" t="s">
        <v>2512</v>
      </c>
      <c r="B803" s="413"/>
      <c r="C803" s="413" t="s">
        <v>2513</v>
      </c>
    </row>
    <row r="804" spans="1:3" s="11" customFormat="1" x14ac:dyDescent="0.15">
      <c r="A804" s="418" t="s">
        <v>2420</v>
      </c>
      <c r="B804" s="413"/>
      <c r="C804" s="413" t="s">
        <v>2421</v>
      </c>
    </row>
    <row r="805" spans="1:3" s="11" customFormat="1" x14ac:dyDescent="0.15">
      <c r="A805" s="418" t="s">
        <v>2514</v>
      </c>
      <c r="B805" s="413"/>
      <c r="C805" s="413" t="s">
        <v>2515</v>
      </c>
    </row>
    <row r="806" spans="1:3" s="11" customFormat="1" x14ac:dyDescent="0.15">
      <c r="A806" s="418" t="s">
        <v>2384</v>
      </c>
      <c r="B806" s="413"/>
      <c r="C806" s="413" t="s">
        <v>2385</v>
      </c>
    </row>
    <row r="807" spans="1:3" s="11" customFormat="1" x14ac:dyDescent="0.15">
      <c r="A807" s="418" t="s">
        <v>2261</v>
      </c>
      <c r="B807" s="413"/>
      <c r="C807" s="413" t="s">
        <v>2263</v>
      </c>
    </row>
    <row r="808" spans="1:3" s="11" customFormat="1" x14ac:dyDescent="0.15">
      <c r="A808" s="418" t="s">
        <v>2411</v>
      </c>
      <c r="B808" s="413"/>
      <c r="C808" s="413" t="s">
        <v>2412</v>
      </c>
    </row>
    <row r="809" spans="1:3" s="11" customFormat="1" x14ac:dyDescent="0.15">
      <c r="A809" s="418" t="s">
        <v>2330</v>
      </c>
      <c r="B809" s="413"/>
      <c r="C809" s="413" t="s">
        <v>2332</v>
      </c>
    </row>
    <row r="810" spans="1:3" s="11" customFormat="1" x14ac:dyDescent="0.15">
      <c r="A810" s="418" t="s">
        <v>2352</v>
      </c>
      <c r="B810" s="413"/>
      <c r="C810" s="413" t="s">
        <v>2354</v>
      </c>
    </row>
    <row r="811" spans="1:3" s="11" customFormat="1" x14ac:dyDescent="0.15">
      <c r="A811" s="418" t="s">
        <v>2324</v>
      </c>
      <c r="B811" s="413"/>
      <c r="C811" s="413" t="s">
        <v>2326</v>
      </c>
    </row>
    <row r="812" spans="1:3" s="11" customFormat="1" x14ac:dyDescent="0.15">
      <c r="A812" s="418" t="s">
        <v>2482</v>
      </c>
      <c r="B812" s="413"/>
      <c r="C812" s="413" t="s">
        <v>2483</v>
      </c>
    </row>
    <row r="813" spans="1:3" s="11" customFormat="1" x14ac:dyDescent="0.15">
      <c r="A813" s="418" t="s">
        <v>2382</v>
      </c>
      <c r="B813" s="413"/>
      <c r="C813" s="413" t="s">
        <v>2383</v>
      </c>
    </row>
    <row r="814" spans="1:3" s="11" customFormat="1" x14ac:dyDescent="0.15">
      <c r="A814" s="418" t="s">
        <v>2409</v>
      </c>
      <c r="B814" s="413"/>
      <c r="C814" s="413" t="s">
        <v>2410</v>
      </c>
    </row>
    <row r="815" spans="1:3" s="11" customFormat="1" x14ac:dyDescent="0.15">
      <c r="A815" s="418" t="s">
        <v>2488</v>
      </c>
      <c r="B815" s="413"/>
      <c r="C815" s="413" t="s">
        <v>2489</v>
      </c>
    </row>
    <row r="816" spans="1:3" s="11" customFormat="1" x14ac:dyDescent="0.15">
      <c r="A816" s="418" t="s">
        <v>2336</v>
      </c>
      <c r="B816" s="413"/>
      <c r="C816" s="413" t="s">
        <v>2337</v>
      </c>
    </row>
    <row r="817" spans="1:3" s="11" customFormat="1" x14ac:dyDescent="0.15">
      <c r="A817" s="418" t="s">
        <v>2448</v>
      </c>
      <c r="B817" s="413"/>
      <c r="C817" s="413" t="s">
        <v>2449</v>
      </c>
    </row>
    <row r="818" spans="1:3" s="11" customFormat="1" x14ac:dyDescent="0.15">
      <c r="A818" s="418" t="s">
        <v>2476</v>
      </c>
      <c r="B818" s="413"/>
      <c r="C818" s="413" t="s">
        <v>2477</v>
      </c>
    </row>
    <row r="819" spans="1:3" s="11" customFormat="1" x14ac:dyDescent="0.15">
      <c r="A819" s="418" t="s">
        <v>2420</v>
      </c>
      <c r="B819" s="413"/>
      <c r="C819" s="413" t="s">
        <v>2421</v>
      </c>
    </row>
    <row r="820" spans="1:3" s="11" customFormat="1" x14ac:dyDescent="0.15">
      <c r="A820" s="418" t="s">
        <v>2411</v>
      </c>
      <c r="B820" s="413"/>
      <c r="C820" s="413" t="s">
        <v>2412</v>
      </c>
    </row>
    <row r="821" spans="1:3" s="11" customFormat="1" x14ac:dyDescent="0.15">
      <c r="A821" s="418" t="s">
        <v>2352</v>
      </c>
      <c r="B821" s="413"/>
      <c r="C821" s="413" t="s">
        <v>2354</v>
      </c>
    </row>
    <row r="822" spans="1:3" s="11" customFormat="1" x14ac:dyDescent="0.15">
      <c r="A822" s="418" t="s">
        <v>2409</v>
      </c>
      <c r="B822" s="413"/>
      <c r="C822" s="413" t="s">
        <v>2410</v>
      </c>
    </row>
    <row r="823" spans="1:3" s="11" customFormat="1" x14ac:dyDescent="0.15">
      <c r="A823" s="418" t="s">
        <v>2488</v>
      </c>
      <c r="B823" s="413"/>
      <c r="C823" s="413" t="s">
        <v>2489</v>
      </c>
    </row>
    <row r="824" spans="1:3" s="11" customFormat="1" x14ac:dyDescent="0.15">
      <c r="A824" s="418" t="s">
        <v>2336</v>
      </c>
      <c r="B824" s="413"/>
      <c r="C824" s="413" t="s">
        <v>2337</v>
      </c>
    </row>
    <row r="825" spans="1:3" s="11" customFormat="1" x14ac:dyDescent="0.15">
      <c r="A825" s="418" t="s">
        <v>2285</v>
      </c>
      <c r="B825" s="413"/>
      <c r="C825" s="413" t="s">
        <v>2286</v>
      </c>
    </row>
    <row r="826" spans="1:3" s="11" customFormat="1" x14ac:dyDescent="0.15">
      <c r="A826" s="418" t="s">
        <v>2234</v>
      </c>
      <c r="B826" s="413"/>
      <c r="C826" s="413" t="s">
        <v>2236</v>
      </c>
    </row>
    <row r="827" spans="1:3" s="11" customFormat="1" x14ac:dyDescent="0.15">
      <c r="A827" s="418" t="s">
        <v>2372</v>
      </c>
      <c r="B827" s="413"/>
      <c r="C827" s="413" t="s">
        <v>2373</v>
      </c>
    </row>
    <row r="828" spans="1:3" s="11" customFormat="1" x14ac:dyDescent="0.15">
      <c r="A828" s="418" t="s">
        <v>2285</v>
      </c>
      <c r="B828" s="413"/>
      <c r="C828" s="413" t="s">
        <v>2286</v>
      </c>
    </row>
    <row r="829" spans="1:3" s="11" customFormat="1" x14ac:dyDescent="0.15">
      <c r="A829" s="418" t="s">
        <v>2234</v>
      </c>
      <c r="B829" s="413"/>
      <c r="C829" s="413" t="s">
        <v>2236</v>
      </c>
    </row>
    <row r="830" spans="1:3" s="11" customFormat="1" x14ac:dyDescent="0.15">
      <c r="A830" s="418" t="s">
        <v>2372</v>
      </c>
      <c r="B830" s="413"/>
      <c r="C830" s="413" t="s">
        <v>2373</v>
      </c>
    </row>
    <row r="831" spans="1:3" s="11" customFormat="1" x14ac:dyDescent="0.15">
      <c r="A831" s="418" t="s">
        <v>2261</v>
      </c>
      <c r="B831" s="413"/>
      <c r="C831" s="413" t="s">
        <v>2263</v>
      </c>
    </row>
    <row r="832" spans="1:3" s="11" customFormat="1" x14ac:dyDescent="0.15">
      <c r="A832" s="418" t="s">
        <v>2370</v>
      </c>
      <c r="B832" s="413"/>
      <c r="C832" s="413" t="s">
        <v>2371</v>
      </c>
    </row>
    <row r="833" spans="1:3" s="11" customFormat="1" x14ac:dyDescent="0.15">
      <c r="A833" s="418" t="s">
        <v>2330</v>
      </c>
      <c r="B833" s="413"/>
      <c r="C833" s="413" t="s">
        <v>2332</v>
      </c>
    </row>
    <row r="834" spans="1:3" s="11" customFormat="1" x14ac:dyDescent="0.15">
      <c r="A834" s="418" t="s">
        <v>2275</v>
      </c>
      <c r="B834" s="413"/>
      <c r="C834" s="413" t="s">
        <v>2276</v>
      </c>
    </row>
    <row r="835" spans="1:3" s="11" customFormat="1" x14ac:dyDescent="0.15">
      <c r="A835" s="418" t="s">
        <v>2243</v>
      </c>
      <c r="B835" s="413"/>
      <c r="C835" s="413" t="s">
        <v>2245</v>
      </c>
    </row>
    <row r="836" spans="1:3" s="11" customFormat="1" x14ac:dyDescent="0.15">
      <c r="A836" s="418" t="s">
        <v>2482</v>
      </c>
      <c r="B836" s="413"/>
      <c r="C836" s="413" t="s">
        <v>2483</v>
      </c>
    </row>
    <row r="837" spans="1:3" s="11" customFormat="1" x14ac:dyDescent="0.15">
      <c r="A837" s="418" t="s">
        <v>2422</v>
      </c>
      <c r="B837" s="413"/>
      <c r="C837" s="413" t="s">
        <v>2423</v>
      </c>
    </row>
    <row r="838" spans="1:3" s="11" customFormat="1" x14ac:dyDescent="0.15">
      <c r="A838" s="418" t="s">
        <v>2237</v>
      </c>
      <c r="B838" s="413"/>
      <c r="C838" s="413" t="s">
        <v>2239</v>
      </c>
    </row>
    <row r="839" spans="1:3" s="11" customFormat="1" x14ac:dyDescent="0.15">
      <c r="A839" s="418" t="s">
        <v>2355</v>
      </c>
      <c r="B839" s="413"/>
      <c r="C839" s="413" t="s">
        <v>2356</v>
      </c>
    </row>
    <row r="840" spans="1:3" s="11" customFormat="1" x14ac:dyDescent="0.15">
      <c r="A840" s="418" t="s">
        <v>2420</v>
      </c>
      <c r="B840" s="413"/>
      <c r="C840" s="413" t="s">
        <v>2421</v>
      </c>
    </row>
    <row r="841" spans="1:3" s="11" customFormat="1" x14ac:dyDescent="0.15">
      <c r="A841" s="418" t="s">
        <v>2330</v>
      </c>
      <c r="B841" s="413"/>
      <c r="C841" s="413" t="s">
        <v>2332</v>
      </c>
    </row>
    <row r="842" spans="1:3" s="11" customFormat="1" x14ac:dyDescent="0.15">
      <c r="A842" s="418" t="s">
        <v>2352</v>
      </c>
      <c r="B842" s="413"/>
      <c r="C842" s="413" t="s">
        <v>2354</v>
      </c>
    </row>
    <row r="843" spans="1:3" s="11" customFormat="1" x14ac:dyDescent="0.15">
      <c r="A843" s="418" t="s">
        <v>2324</v>
      </c>
      <c r="B843" s="413"/>
      <c r="C843" s="413" t="s">
        <v>2326</v>
      </c>
    </row>
    <row r="844" spans="1:3" s="11" customFormat="1" x14ac:dyDescent="0.15">
      <c r="A844" s="418" t="s">
        <v>2482</v>
      </c>
      <c r="B844" s="413"/>
      <c r="C844" s="413" t="s">
        <v>2483</v>
      </c>
    </row>
    <row r="845" spans="1:3" s="11" customFormat="1" x14ac:dyDescent="0.15">
      <c r="A845" s="418" t="s">
        <v>2382</v>
      </c>
      <c r="B845" s="413"/>
      <c r="C845" s="413" t="s">
        <v>2383</v>
      </c>
    </row>
    <row r="846" spans="1:3" s="11" customFormat="1" x14ac:dyDescent="0.15">
      <c r="A846" s="418" t="s">
        <v>2409</v>
      </c>
      <c r="B846" s="413"/>
      <c r="C846" s="413" t="s">
        <v>2410</v>
      </c>
    </row>
    <row r="847" spans="1:3" s="11" customFormat="1" x14ac:dyDescent="0.15">
      <c r="A847" s="418" t="s">
        <v>2488</v>
      </c>
      <c r="B847" s="413"/>
      <c r="C847" s="413" t="s">
        <v>2489</v>
      </c>
    </row>
    <row r="848" spans="1:3" s="11" customFormat="1" x14ac:dyDescent="0.15">
      <c r="A848" s="418" t="s">
        <v>2336</v>
      </c>
      <c r="B848" s="413"/>
      <c r="C848" s="413" t="s">
        <v>2337</v>
      </c>
    </row>
    <row r="849" spans="1:3" s="11" customFormat="1" x14ac:dyDescent="0.15">
      <c r="A849" s="418" t="s">
        <v>2448</v>
      </c>
      <c r="B849" s="413"/>
      <c r="C849" s="413" t="s">
        <v>2449</v>
      </c>
    </row>
    <row r="850" spans="1:3" s="11" customFormat="1" x14ac:dyDescent="0.15">
      <c r="A850" s="418" t="s">
        <v>2476</v>
      </c>
      <c r="B850" s="413"/>
      <c r="C850" s="413" t="s">
        <v>2477</v>
      </c>
    </row>
    <row r="851" spans="1:3" s="11" customFormat="1" x14ac:dyDescent="0.15">
      <c r="A851" s="418" t="s">
        <v>2254</v>
      </c>
      <c r="B851" s="413"/>
      <c r="C851" s="413" t="s">
        <v>2256</v>
      </c>
    </row>
    <row r="852" spans="1:3" s="11" customFormat="1" x14ac:dyDescent="0.15">
      <c r="A852" s="418" t="s">
        <v>2510</v>
      </c>
      <c r="B852" s="413"/>
      <c r="C852" s="413" t="s">
        <v>2511</v>
      </c>
    </row>
    <row r="853" spans="1:3" s="11" customFormat="1" x14ac:dyDescent="0.15">
      <c r="A853" s="418" t="s">
        <v>2318</v>
      </c>
      <c r="B853" s="413"/>
      <c r="C853" s="413" t="s">
        <v>2319</v>
      </c>
    </row>
    <row r="854" spans="1:3" s="11" customFormat="1" x14ac:dyDescent="0.15">
      <c r="A854" s="418" t="s">
        <v>2428</v>
      </c>
      <c r="B854" s="413"/>
      <c r="C854" s="413" t="s">
        <v>2429</v>
      </c>
    </row>
    <row r="855" spans="1:3" s="11" customFormat="1" x14ac:dyDescent="0.15">
      <c r="A855" s="418" t="s">
        <v>2470</v>
      </c>
      <c r="B855" s="413"/>
      <c r="C855" s="413" t="s">
        <v>2471</v>
      </c>
    </row>
    <row r="856" spans="1:3" s="11" customFormat="1" x14ac:dyDescent="0.15">
      <c r="A856" s="418" t="s">
        <v>2494</v>
      </c>
      <c r="B856" s="413"/>
      <c r="C856" s="413" t="s">
        <v>2495</v>
      </c>
    </row>
    <row r="857" spans="1:3" s="11" customFormat="1" x14ac:dyDescent="0.15">
      <c r="A857" s="418" t="s">
        <v>2526</v>
      </c>
      <c r="B857" s="413"/>
      <c r="C857" s="413" t="s">
        <v>2527</v>
      </c>
    </row>
    <row r="858" spans="1:3" s="11" customFormat="1" x14ac:dyDescent="0.15">
      <c r="A858" s="418" t="s">
        <v>2362</v>
      </c>
      <c r="B858" s="413"/>
      <c r="C858" s="413" t="s">
        <v>2363</v>
      </c>
    </row>
    <row r="859" spans="1:3" s="11" customFormat="1" x14ac:dyDescent="0.15">
      <c r="A859" s="418" t="s">
        <v>2462</v>
      </c>
      <c r="B859" s="413"/>
      <c r="C859" s="413" t="s">
        <v>2463</v>
      </c>
    </row>
    <row r="860" spans="1:3" s="11" customFormat="1" x14ac:dyDescent="0.15">
      <c r="A860" s="418" t="s">
        <v>2484</v>
      </c>
      <c r="B860" s="413"/>
      <c r="C860" s="413" t="s">
        <v>2485</v>
      </c>
    </row>
    <row r="861" spans="1:3" s="11" customFormat="1" x14ac:dyDescent="0.15">
      <c r="A861" s="418" t="s">
        <v>2254</v>
      </c>
      <c r="B861" s="413"/>
      <c r="C861" s="413" t="s">
        <v>2256</v>
      </c>
    </row>
    <row r="862" spans="1:3" s="11" customFormat="1" x14ac:dyDescent="0.15">
      <c r="A862" s="418" t="s">
        <v>2510</v>
      </c>
      <c r="B862" s="413"/>
      <c r="C862" s="413" t="s">
        <v>2511</v>
      </c>
    </row>
    <row r="863" spans="1:3" s="11" customFormat="1" x14ac:dyDescent="0.15">
      <c r="A863" s="418" t="s">
        <v>2318</v>
      </c>
      <c r="B863" s="413"/>
      <c r="C863" s="413" t="s">
        <v>2319</v>
      </c>
    </row>
    <row r="864" spans="1:3" s="11" customFormat="1" x14ac:dyDescent="0.15">
      <c r="A864" s="418" t="s">
        <v>2428</v>
      </c>
      <c r="B864" s="413"/>
      <c r="C864" s="413" t="s">
        <v>2429</v>
      </c>
    </row>
    <row r="865" spans="1:3" s="11" customFormat="1" x14ac:dyDescent="0.15">
      <c r="A865" s="418" t="s">
        <v>2470</v>
      </c>
      <c r="B865" s="413"/>
      <c r="C865" s="413" t="s">
        <v>2471</v>
      </c>
    </row>
    <row r="866" spans="1:3" s="11" customFormat="1" x14ac:dyDescent="0.15">
      <c r="A866" s="418" t="s">
        <v>2494</v>
      </c>
      <c r="B866" s="413"/>
      <c r="C866" s="413" t="s">
        <v>2495</v>
      </c>
    </row>
    <row r="867" spans="1:3" s="11" customFormat="1" x14ac:dyDescent="0.15">
      <c r="A867" s="418" t="s">
        <v>2526</v>
      </c>
      <c r="B867" s="413"/>
      <c r="C867" s="413" t="s">
        <v>2527</v>
      </c>
    </row>
    <row r="868" spans="1:3" s="11" customFormat="1" x14ac:dyDescent="0.15">
      <c r="A868" s="418" t="s">
        <v>2362</v>
      </c>
      <c r="B868" s="413"/>
      <c r="C868" s="413" t="s">
        <v>2363</v>
      </c>
    </row>
    <row r="869" spans="1:3" s="11" customFormat="1" x14ac:dyDescent="0.15">
      <c r="A869" s="418" t="s">
        <v>2462</v>
      </c>
      <c r="B869" s="413"/>
      <c r="C869" s="413" t="s">
        <v>2463</v>
      </c>
    </row>
    <row r="870" spans="1:3" s="11" customFormat="1" x14ac:dyDescent="0.15">
      <c r="A870" s="418" t="s">
        <v>2484</v>
      </c>
      <c r="B870" s="413"/>
      <c r="C870" s="413" t="s">
        <v>2485</v>
      </c>
    </row>
    <row r="871" spans="1:3" s="11" customFormat="1" x14ac:dyDescent="0.15">
      <c r="A871" s="418" t="s">
        <v>2254</v>
      </c>
      <c r="B871" s="413"/>
      <c r="C871" s="413" t="s">
        <v>2256</v>
      </c>
    </row>
    <row r="872" spans="1:3" s="11" customFormat="1" x14ac:dyDescent="0.15">
      <c r="A872" s="418" t="s">
        <v>2510</v>
      </c>
      <c r="B872" s="413"/>
      <c r="C872" s="413" t="s">
        <v>2511</v>
      </c>
    </row>
    <row r="873" spans="1:3" s="11" customFormat="1" x14ac:dyDescent="0.15">
      <c r="A873" s="418" t="s">
        <v>2318</v>
      </c>
      <c r="B873" s="413"/>
      <c r="C873" s="413" t="s">
        <v>2319</v>
      </c>
    </row>
    <row r="874" spans="1:3" s="11" customFormat="1" x14ac:dyDescent="0.15">
      <c r="A874" s="418" t="s">
        <v>2428</v>
      </c>
      <c r="B874" s="413"/>
      <c r="C874" s="413" t="s">
        <v>2429</v>
      </c>
    </row>
    <row r="875" spans="1:3" s="11" customFormat="1" x14ac:dyDescent="0.15">
      <c r="A875" s="418" t="s">
        <v>2470</v>
      </c>
      <c r="B875" s="413"/>
      <c r="C875" s="413" t="s">
        <v>2471</v>
      </c>
    </row>
    <row r="876" spans="1:3" s="11" customFormat="1" x14ac:dyDescent="0.15">
      <c r="A876" s="418" t="s">
        <v>2494</v>
      </c>
      <c r="B876" s="413"/>
      <c r="C876" s="413" t="s">
        <v>2495</v>
      </c>
    </row>
    <row r="877" spans="1:3" s="11" customFormat="1" x14ac:dyDescent="0.15">
      <c r="A877" s="418" t="s">
        <v>2526</v>
      </c>
      <c r="B877" s="413"/>
      <c r="C877" s="413" t="s">
        <v>2527</v>
      </c>
    </row>
    <row r="878" spans="1:3" s="11" customFormat="1" x14ac:dyDescent="0.15">
      <c r="A878" s="418" t="s">
        <v>2362</v>
      </c>
      <c r="B878" s="413"/>
      <c r="C878" s="413" t="s">
        <v>2363</v>
      </c>
    </row>
    <row r="879" spans="1:3" s="11" customFormat="1" x14ac:dyDescent="0.15">
      <c r="A879" s="418" t="s">
        <v>2462</v>
      </c>
      <c r="B879" s="413"/>
      <c r="C879" s="413" t="s">
        <v>2463</v>
      </c>
    </row>
    <row r="880" spans="1:3" s="11" customFormat="1" x14ac:dyDescent="0.15">
      <c r="A880" s="418" t="s">
        <v>2484</v>
      </c>
      <c r="B880" s="413"/>
      <c r="C880" s="413" t="s">
        <v>2485</v>
      </c>
    </row>
    <row r="881" spans="1:3" s="11" customFormat="1" x14ac:dyDescent="0.15">
      <c r="A881" s="418" t="s">
        <v>2254</v>
      </c>
      <c r="B881" s="413"/>
      <c r="C881" s="413" t="s">
        <v>2256</v>
      </c>
    </row>
    <row r="882" spans="1:3" s="11" customFormat="1" x14ac:dyDescent="0.15">
      <c r="A882" s="418" t="s">
        <v>2510</v>
      </c>
      <c r="B882" s="413"/>
      <c r="C882" s="413" t="s">
        <v>2511</v>
      </c>
    </row>
    <row r="883" spans="1:3" s="11" customFormat="1" x14ac:dyDescent="0.15">
      <c r="A883" s="418" t="s">
        <v>2318</v>
      </c>
      <c r="B883" s="413"/>
      <c r="C883" s="413" t="s">
        <v>2319</v>
      </c>
    </row>
    <row r="884" spans="1:3" s="11" customFormat="1" x14ac:dyDescent="0.15">
      <c r="A884" s="418" t="s">
        <v>2428</v>
      </c>
      <c r="B884" s="413"/>
      <c r="C884" s="413" t="s">
        <v>2429</v>
      </c>
    </row>
    <row r="885" spans="1:3" s="11" customFormat="1" x14ac:dyDescent="0.15">
      <c r="A885" s="418" t="s">
        <v>2470</v>
      </c>
      <c r="B885" s="413"/>
      <c r="C885" s="413" t="s">
        <v>2471</v>
      </c>
    </row>
    <row r="886" spans="1:3" s="11" customFormat="1" x14ac:dyDescent="0.15">
      <c r="A886" s="418" t="s">
        <v>2494</v>
      </c>
      <c r="B886" s="413"/>
      <c r="C886" s="413" t="s">
        <v>2495</v>
      </c>
    </row>
    <row r="887" spans="1:3" s="11" customFormat="1" x14ac:dyDescent="0.15">
      <c r="A887" s="418" t="s">
        <v>2526</v>
      </c>
      <c r="B887" s="413"/>
      <c r="C887" s="413" t="s">
        <v>2527</v>
      </c>
    </row>
    <row r="888" spans="1:3" s="11" customFormat="1" x14ac:dyDescent="0.15">
      <c r="A888" s="418" t="s">
        <v>2362</v>
      </c>
      <c r="B888" s="413"/>
      <c r="C888" s="413" t="s">
        <v>2363</v>
      </c>
    </row>
    <row r="889" spans="1:3" s="11" customFormat="1" x14ac:dyDescent="0.15">
      <c r="A889" s="418" t="s">
        <v>2462</v>
      </c>
      <c r="B889" s="413"/>
      <c r="C889" s="413" t="s">
        <v>2463</v>
      </c>
    </row>
    <row r="890" spans="1:3" s="11" customFormat="1" x14ac:dyDescent="0.15">
      <c r="A890" s="418" t="s">
        <v>2484</v>
      </c>
      <c r="B890" s="413"/>
      <c r="C890" s="413" t="s">
        <v>2485</v>
      </c>
    </row>
    <row r="891" spans="1:3" s="11" customFormat="1" x14ac:dyDescent="0.15">
      <c r="A891" s="418" t="s">
        <v>2432</v>
      </c>
      <c r="B891" s="413"/>
      <c r="C891" s="413" t="s">
        <v>2433</v>
      </c>
    </row>
    <row r="892" spans="1:3" s="11" customFormat="1" x14ac:dyDescent="0.15">
      <c r="A892" s="418" t="s">
        <v>2355</v>
      </c>
      <c r="B892" s="413"/>
      <c r="C892" s="413" t="s">
        <v>2356</v>
      </c>
    </row>
    <row r="893" spans="1:3" s="11" customFormat="1" x14ac:dyDescent="0.15">
      <c r="A893" s="418" t="s">
        <v>2237</v>
      </c>
      <c r="B893" s="413"/>
      <c r="C893" s="413" t="s">
        <v>2239</v>
      </c>
    </row>
    <row r="894" spans="1:3" s="11" customFormat="1" x14ac:dyDescent="0.15">
      <c r="A894" s="418" t="s">
        <v>2422</v>
      </c>
      <c r="B894" s="413"/>
      <c r="C894" s="413" t="s">
        <v>2423</v>
      </c>
    </row>
    <row r="895" spans="1:3" s="11" customFormat="1" x14ac:dyDescent="0.15">
      <c r="A895" s="418" t="s">
        <v>2275</v>
      </c>
      <c r="B895" s="413"/>
      <c r="C895" s="413" t="s">
        <v>2276</v>
      </c>
    </row>
    <row r="896" spans="1:3" s="11" customFormat="1" x14ac:dyDescent="0.15">
      <c r="A896" s="418" t="s">
        <v>2308</v>
      </c>
      <c r="B896" s="413"/>
      <c r="C896" s="413" t="s">
        <v>2310</v>
      </c>
    </row>
    <row r="897" spans="1:3" s="11" customFormat="1" x14ac:dyDescent="0.15">
      <c r="A897" s="418" t="s">
        <v>2345</v>
      </c>
      <c r="B897" s="413"/>
      <c r="C897" s="413" t="s">
        <v>2346</v>
      </c>
    </row>
    <row r="898" spans="1:3" s="11" customFormat="1" x14ac:dyDescent="0.15">
      <c r="A898" s="418" t="s">
        <v>2400</v>
      </c>
      <c r="B898" s="413"/>
      <c r="C898" s="413" t="s">
        <v>2401</v>
      </c>
    </row>
    <row r="899" spans="1:3" s="11" customFormat="1" x14ac:dyDescent="0.15">
      <c r="A899" s="418" t="s">
        <v>2364</v>
      </c>
      <c r="B899" s="413"/>
      <c r="C899" s="413" t="s">
        <v>2365</v>
      </c>
    </row>
    <row r="900" spans="1:3" s="11" customFormat="1" x14ac:dyDescent="0.15">
      <c r="A900" s="418" t="s">
        <v>2287</v>
      </c>
      <c r="B900" s="413"/>
      <c r="C900" s="413" t="s">
        <v>2289</v>
      </c>
    </row>
    <row r="901" spans="1:3" s="11" customFormat="1" x14ac:dyDescent="0.15">
      <c r="A901" s="418" t="s">
        <v>2306</v>
      </c>
      <c r="B901" s="413"/>
      <c r="C901" s="413" t="s">
        <v>2307</v>
      </c>
    </row>
    <row r="902" spans="1:3" s="11" customFormat="1" x14ac:dyDescent="0.15">
      <c r="A902" s="418" t="s">
        <v>2327</v>
      </c>
      <c r="B902" s="413"/>
      <c r="C902" s="413" t="s">
        <v>2328</v>
      </c>
    </row>
    <row r="903" spans="1:3" s="11" customFormat="1" x14ac:dyDescent="0.15">
      <c r="A903" s="418" t="s">
        <v>2314</v>
      </c>
      <c r="B903" s="413"/>
      <c r="C903" s="413" t="s">
        <v>2315</v>
      </c>
    </row>
    <row r="904" spans="1:3" s="11" customFormat="1" x14ac:dyDescent="0.15">
      <c r="A904" s="418" t="s">
        <v>2234</v>
      </c>
      <c r="B904" s="413"/>
      <c r="C904" s="413" t="s">
        <v>2236</v>
      </c>
    </row>
    <row r="905" spans="1:3" s="11" customFormat="1" x14ac:dyDescent="0.15">
      <c r="A905" s="418" t="s">
        <v>2347</v>
      </c>
      <c r="B905" s="413"/>
      <c r="C905" s="413" t="s">
        <v>2348</v>
      </c>
    </row>
    <row r="906" spans="1:3" s="11" customFormat="1" x14ac:dyDescent="0.15">
      <c r="A906" s="418" t="s">
        <v>2390</v>
      </c>
      <c r="B906" s="413"/>
      <c r="C906" s="413" t="s">
        <v>2391</v>
      </c>
    </row>
    <row r="907" spans="1:3" s="11" customFormat="1" x14ac:dyDescent="0.15">
      <c r="A907" s="418" t="s">
        <v>2440</v>
      </c>
      <c r="B907" s="413"/>
      <c r="C907" s="413" t="s">
        <v>2441</v>
      </c>
    </row>
    <row r="908" spans="1:3" s="11" customFormat="1" x14ac:dyDescent="0.15">
      <c r="A908" s="418" t="s">
        <v>2372</v>
      </c>
      <c r="B908" s="413"/>
      <c r="C908" s="413" t="s">
        <v>2373</v>
      </c>
    </row>
    <row r="909" spans="1:3" s="11" customFormat="1" x14ac:dyDescent="0.15">
      <c r="A909" s="418" t="s">
        <v>2333</v>
      </c>
      <c r="B909" s="413"/>
      <c r="C909" s="413" t="s">
        <v>2335</v>
      </c>
    </row>
    <row r="910" spans="1:3" s="11" customFormat="1" x14ac:dyDescent="0.15">
      <c r="A910" s="418" t="s">
        <v>2270</v>
      </c>
      <c r="B910" s="413"/>
      <c r="C910" s="413" t="s">
        <v>2272</v>
      </c>
    </row>
    <row r="911" spans="1:3" s="11" customFormat="1" x14ac:dyDescent="0.15">
      <c r="A911" s="418" t="s">
        <v>2486</v>
      </c>
      <c r="B911" s="413"/>
      <c r="C911" s="413" t="s">
        <v>2487</v>
      </c>
    </row>
    <row r="912" spans="1:3" s="11" customFormat="1" x14ac:dyDescent="0.15">
      <c r="A912" s="418" t="s">
        <v>2506</v>
      </c>
      <c r="B912" s="413"/>
      <c r="C912" s="413" t="s">
        <v>2507</v>
      </c>
    </row>
    <row r="913" spans="1:3" s="11" customFormat="1" x14ac:dyDescent="0.15">
      <c r="A913" s="418" t="s">
        <v>2402</v>
      </c>
      <c r="B913" s="413"/>
      <c r="C913" s="413" t="s">
        <v>2403</v>
      </c>
    </row>
    <row r="914" spans="1:3" s="11" customFormat="1" x14ac:dyDescent="0.15">
      <c r="A914" s="418" t="s">
        <v>2540</v>
      </c>
      <c r="B914" s="413"/>
      <c r="C914" s="413" t="s">
        <v>2541</v>
      </c>
    </row>
    <row r="915" spans="1:3" s="11" customFormat="1" x14ac:dyDescent="0.15">
      <c r="A915" s="418" t="s">
        <v>2492</v>
      </c>
      <c r="B915" s="413"/>
      <c r="C915" s="413" t="s">
        <v>2493</v>
      </c>
    </row>
    <row r="916" spans="1:3" s="11" customFormat="1" x14ac:dyDescent="0.15">
      <c r="A916" s="418" t="s">
        <v>2330</v>
      </c>
      <c r="B916" s="413"/>
      <c r="C916" s="413" t="s">
        <v>2332</v>
      </c>
    </row>
    <row r="917" spans="1:3" s="11" customFormat="1" x14ac:dyDescent="0.15">
      <c r="A917" s="418" t="s">
        <v>2303</v>
      </c>
      <c r="B917" s="413"/>
      <c r="C917" s="413" t="s">
        <v>2305</v>
      </c>
    </row>
    <row r="918" spans="1:3" s="11" customFormat="1" x14ac:dyDescent="0.15">
      <c r="A918" s="418" t="s">
        <v>2275</v>
      </c>
      <c r="B918" s="413"/>
      <c r="C918" s="413" t="s">
        <v>2276</v>
      </c>
    </row>
    <row r="919" spans="1:3" s="11" customFormat="1" x14ac:dyDescent="0.15">
      <c r="A919" s="418" t="s">
        <v>2243</v>
      </c>
      <c r="B919" s="413"/>
      <c r="C919" s="413" t="s">
        <v>2245</v>
      </c>
    </row>
    <row r="920" spans="1:3" s="11" customFormat="1" x14ac:dyDescent="0.15">
      <c r="A920" s="418" t="s">
        <v>2482</v>
      </c>
      <c r="B920" s="413"/>
      <c r="C920" s="413" t="s">
        <v>2483</v>
      </c>
    </row>
    <row r="921" spans="1:3" s="11" customFormat="1" x14ac:dyDescent="0.15">
      <c r="A921" s="418" t="s">
        <v>2422</v>
      </c>
      <c r="B921" s="413"/>
      <c r="C921" s="413" t="s">
        <v>2423</v>
      </c>
    </row>
    <row r="922" spans="1:3" s="11" customFormat="1" x14ac:dyDescent="0.15">
      <c r="A922" s="418" t="s">
        <v>2237</v>
      </c>
      <c r="B922" s="413"/>
      <c r="C922" s="413" t="s">
        <v>2239</v>
      </c>
    </row>
    <row r="923" spans="1:3" s="11" customFormat="1" x14ac:dyDescent="0.15">
      <c r="A923" s="418" t="s">
        <v>2355</v>
      </c>
      <c r="B923" s="413"/>
      <c r="C923" s="413" t="s">
        <v>2356</v>
      </c>
    </row>
    <row r="924" spans="1:3" s="11" customFormat="1" x14ac:dyDescent="0.15">
      <c r="A924" s="418" t="s">
        <v>2490</v>
      </c>
      <c r="B924" s="413"/>
      <c r="C924" s="413" t="s">
        <v>2491</v>
      </c>
    </row>
    <row r="925" spans="1:3" s="11" customFormat="1" x14ac:dyDescent="0.15">
      <c r="A925" s="418" t="s">
        <v>2464</v>
      </c>
      <c r="B925" s="413"/>
      <c r="C925" s="413" t="s">
        <v>2465</v>
      </c>
    </row>
    <row r="926" spans="1:3" s="11" customFormat="1" x14ac:dyDescent="0.15">
      <c r="A926" s="418" t="s">
        <v>2340</v>
      </c>
      <c r="B926" s="413"/>
      <c r="C926" s="413" t="s">
        <v>2341</v>
      </c>
    </row>
    <row r="927" spans="1:3" s="11" customFormat="1" x14ac:dyDescent="0.15">
      <c r="A927" s="418" t="s">
        <v>2364</v>
      </c>
      <c r="B927" s="413"/>
      <c r="C927" s="413" t="s">
        <v>2365</v>
      </c>
    </row>
    <row r="928" spans="1:3" s="11" customFormat="1" x14ac:dyDescent="0.15">
      <c r="A928" s="418" t="s">
        <v>2380</v>
      </c>
      <c r="B928" s="413"/>
      <c r="C928" s="413" t="s">
        <v>2381</v>
      </c>
    </row>
    <row r="929" spans="1:3" s="11" customFormat="1" x14ac:dyDescent="0.15">
      <c r="A929" s="418" t="s">
        <v>2225</v>
      </c>
      <c r="B929" s="413"/>
      <c r="C929" s="413" t="s">
        <v>2227</v>
      </c>
    </row>
    <row r="930" spans="1:3" s="11" customFormat="1" x14ac:dyDescent="0.15">
      <c r="A930" s="418" t="s">
        <v>280</v>
      </c>
      <c r="B930" s="413"/>
      <c r="C930" s="413" t="s">
        <v>281</v>
      </c>
    </row>
    <row r="931" spans="1:3" s="11" customFormat="1" x14ac:dyDescent="0.15">
      <c r="A931" s="418" t="s">
        <v>2430</v>
      </c>
      <c r="B931" s="413"/>
      <c r="C931" s="413" t="s">
        <v>2431</v>
      </c>
    </row>
    <row r="932" spans="1:3" s="11" customFormat="1" x14ac:dyDescent="0.15">
      <c r="A932" s="418" t="s">
        <v>2400</v>
      </c>
      <c r="B932" s="413"/>
      <c r="C932" s="413" t="s">
        <v>2401</v>
      </c>
    </row>
    <row r="933" spans="1:3" s="11" customFormat="1" x14ac:dyDescent="0.15">
      <c r="A933" s="418" t="s">
        <v>2306</v>
      </c>
      <c r="B933" s="413"/>
      <c r="C933" s="413" t="s">
        <v>2307</v>
      </c>
    </row>
    <row r="934" spans="1:3" s="11" customFormat="1" x14ac:dyDescent="0.15">
      <c r="A934" s="418" t="s">
        <v>2301</v>
      </c>
      <c r="B934" s="413"/>
      <c r="C934" s="413" t="s">
        <v>2302</v>
      </c>
    </row>
    <row r="935" spans="1:3" s="11" customFormat="1" x14ac:dyDescent="0.15">
      <c r="A935" s="418" t="s">
        <v>2327</v>
      </c>
      <c r="B935" s="413"/>
      <c r="C935" s="413" t="s">
        <v>2328</v>
      </c>
    </row>
    <row r="936" spans="1:3" s="11" customFormat="1" x14ac:dyDescent="0.15">
      <c r="A936" s="418" t="s">
        <v>2349</v>
      </c>
      <c r="B936" s="413"/>
      <c r="C936" s="413" t="s">
        <v>2351</v>
      </c>
    </row>
    <row r="937" spans="1:3" s="11" customFormat="1" x14ac:dyDescent="0.15">
      <c r="A937" s="418" t="s">
        <v>2452</v>
      </c>
      <c r="B937" s="413"/>
      <c r="C937" s="413" t="s">
        <v>2453</v>
      </c>
    </row>
    <row r="938" spans="1:3" s="11" customFormat="1" x14ac:dyDescent="0.15">
      <c r="A938" s="418" t="s">
        <v>2349</v>
      </c>
      <c r="B938" s="413"/>
      <c r="C938" s="413" t="s">
        <v>2351</v>
      </c>
    </row>
    <row r="939" spans="1:3" s="11" customFormat="1" x14ac:dyDescent="0.15">
      <c r="A939" s="418" t="s">
        <v>2380</v>
      </c>
      <c r="B939" s="413"/>
      <c r="C939" s="413" t="s">
        <v>2381</v>
      </c>
    </row>
    <row r="940" spans="1:3" s="11" customFormat="1" x14ac:dyDescent="0.15">
      <c r="A940" s="418" t="s">
        <v>280</v>
      </c>
      <c r="B940" s="413"/>
      <c r="C940" s="413" t="s">
        <v>281</v>
      </c>
    </row>
    <row r="941" spans="1:3" s="11" customFormat="1" x14ac:dyDescent="0.15">
      <c r="A941" s="418" t="s">
        <v>2452</v>
      </c>
      <c r="B941" s="413"/>
      <c r="C941" s="413" t="s">
        <v>2453</v>
      </c>
    </row>
    <row r="942" spans="1:3" s="11" customFormat="1" x14ac:dyDescent="0.15">
      <c r="A942" s="418" t="s">
        <v>2430</v>
      </c>
      <c r="B942" s="413"/>
      <c r="C942" s="413" t="s">
        <v>2431</v>
      </c>
    </row>
    <row r="943" spans="1:3" s="11" customFormat="1" x14ac:dyDescent="0.15">
      <c r="A943" s="418" t="s">
        <v>2446</v>
      </c>
      <c r="B943" s="413"/>
      <c r="C943" s="413" t="s">
        <v>2447</v>
      </c>
    </row>
    <row r="944" spans="1:3" s="11" customFormat="1" x14ac:dyDescent="0.15">
      <c r="A944" s="418" t="s">
        <v>2366</v>
      </c>
      <c r="B944" s="413"/>
      <c r="C944" s="413" t="s">
        <v>2367</v>
      </c>
    </row>
    <row r="945" spans="1:3" s="11" customFormat="1" x14ac:dyDescent="0.15">
      <c r="A945" s="418" t="s">
        <v>2378</v>
      </c>
      <c r="B945" s="413"/>
      <c r="C945" s="413" t="s">
        <v>2379</v>
      </c>
    </row>
    <row r="946" spans="1:3" s="11" customFormat="1" x14ac:dyDescent="0.15">
      <c r="A946" s="418" t="s">
        <v>2240</v>
      </c>
      <c r="B946" s="413"/>
      <c r="C946" s="413" t="s">
        <v>2242</v>
      </c>
    </row>
    <row r="947" spans="1:3" s="11" customFormat="1" x14ac:dyDescent="0.15">
      <c r="A947" s="418" t="s">
        <v>2257</v>
      </c>
      <c r="B947" s="413"/>
      <c r="C947" s="413" t="s">
        <v>2259</v>
      </c>
    </row>
    <row r="948" spans="1:3" s="11" customFormat="1" x14ac:dyDescent="0.15">
      <c r="A948" s="418" t="s">
        <v>2254</v>
      </c>
      <c r="B948" s="413"/>
      <c r="C948" s="413" t="s">
        <v>2256</v>
      </c>
    </row>
    <row r="949" spans="1:3" s="11" customFormat="1" x14ac:dyDescent="0.15">
      <c r="A949" s="418" t="s">
        <v>2510</v>
      </c>
      <c r="B949" s="413"/>
      <c r="C949" s="413" t="s">
        <v>2511</v>
      </c>
    </row>
    <row r="950" spans="1:3" s="11" customFormat="1" x14ac:dyDescent="0.15">
      <c r="A950" s="418" t="s">
        <v>2318</v>
      </c>
      <c r="B950" s="413"/>
      <c r="C950" s="413" t="s">
        <v>2319</v>
      </c>
    </row>
    <row r="951" spans="1:3" s="11" customFormat="1" x14ac:dyDescent="0.15">
      <c r="A951" s="418" t="s">
        <v>2428</v>
      </c>
      <c r="B951" s="413"/>
      <c r="C951" s="413" t="s">
        <v>2429</v>
      </c>
    </row>
    <row r="952" spans="1:3" s="11" customFormat="1" x14ac:dyDescent="0.15">
      <c r="A952" s="418" t="s">
        <v>2470</v>
      </c>
      <c r="B952" s="413"/>
      <c r="C952" s="413" t="s">
        <v>2471</v>
      </c>
    </row>
    <row r="953" spans="1:3" s="11" customFormat="1" x14ac:dyDescent="0.15">
      <c r="A953" s="418" t="s">
        <v>2494</v>
      </c>
      <c r="B953" s="413"/>
      <c r="C953" s="413" t="s">
        <v>2495</v>
      </c>
    </row>
    <row r="954" spans="1:3" s="11" customFormat="1" x14ac:dyDescent="0.15">
      <c r="A954" s="418" t="s">
        <v>2526</v>
      </c>
      <c r="B954" s="413"/>
      <c r="C954" s="413" t="s">
        <v>2527</v>
      </c>
    </row>
    <row r="955" spans="1:3" s="11" customFormat="1" x14ac:dyDescent="0.15">
      <c r="A955" s="418" t="s">
        <v>2362</v>
      </c>
      <c r="B955" s="413"/>
      <c r="C955" s="413" t="s">
        <v>2363</v>
      </c>
    </row>
    <row r="956" spans="1:3" s="11" customFormat="1" x14ac:dyDescent="0.15">
      <c r="A956" s="418" t="s">
        <v>2462</v>
      </c>
      <c r="B956" s="413"/>
      <c r="C956" s="413" t="s">
        <v>2463</v>
      </c>
    </row>
    <row r="957" spans="1:3" s="11" customFormat="1" x14ac:dyDescent="0.15">
      <c r="A957" s="418" t="s">
        <v>2484</v>
      </c>
      <c r="B957" s="413"/>
      <c r="C957" s="413" t="s">
        <v>2485</v>
      </c>
    </row>
    <row r="958" spans="1:3" s="11" customFormat="1" x14ac:dyDescent="0.15">
      <c r="A958" s="418" t="s">
        <v>2254</v>
      </c>
      <c r="B958" s="413"/>
      <c r="C958" s="413" t="s">
        <v>2256</v>
      </c>
    </row>
    <row r="959" spans="1:3" s="11" customFormat="1" x14ac:dyDescent="0.15">
      <c r="A959" s="418" t="s">
        <v>2510</v>
      </c>
      <c r="B959" s="413"/>
      <c r="C959" s="413" t="s">
        <v>2511</v>
      </c>
    </row>
    <row r="960" spans="1:3" s="11" customFormat="1" x14ac:dyDescent="0.15">
      <c r="A960" s="418" t="s">
        <v>2318</v>
      </c>
      <c r="B960" s="413"/>
      <c r="C960" s="413" t="s">
        <v>2319</v>
      </c>
    </row>
    <row r="961" spans="1:3" s="11" customFormat="1" x14ac:dyDescent="0.15">
      <c r="A961" s="418" t="s">
        <v>2428</v>
      </c>
      <c r="B961" s="413"/>
      <c r="C961" s="413" t="s">
        <v>2429</v>
      </c>
    </row>
    <row r="962" spans="1:3" s="11" customFormat="1" x14ac:dyDescent="0.15">
      <c r="A962" s="418" t="s">
        <v>2470</v>
      </c>
      <c r="B962" s="413"/>
      <c r="C962" s="413" t="s">
        <v>2471</v>
      </c>
    </row>
    <row r="963" spans="1:3" s="11" customFormat="1" x14ac:dyDescent="0.15">
      <c r="A963" s="418" t="s">
        <v>2494</v>
      </c>
      <c r="B963" s="413"/>
      <c r="C963" s="413" t="s">
        <v>2495</v>
      </c>
    </row>
    <row r="964" spans="1:3" s="11" customFormat="1" x14ac:dyDescent="0.15">
      <c r="A964" s="418" t="s">
        <v>2526</v>
      </c>
      <c r="B964" s="413"/>
      <c r="C964" s="413" t="s">
        <v>2527</v>
      </c>
    </row>
    <row r="965" spans="1:3" s="11" customFormat="1" x14ac:dyDescent="0.15">
      <c r="A965" s="418" t="s">
        <v>2362</v>
      </c>
      <c r="B965" s="413"/>
      <c r="C965" s="413" t="s">
        <v>2363</v>
      </c>
    </row>
    <row r="966" spans="1:3" s="11" customFormat="1" x14ac:dyDescent="0.15">
      <c r="A966" s="418" t="s">
        <v>2462</v>
      </c>
      <c r="B966" s="413"/>
      <c r="C966" s="413" t="s">
        <v>2463</v>
      </c>
    </row>
    <row r="967" spans="1:3" s="11" customFormat="1" x14ac:dyDescent="0.15">
      <c r="A967" s="418" t="s">
        <v>2484</v>
      </c>
      <c r="B967" s="413"/>
      <c r="C967" s="413" t="s">
        <v>2485</v>
      </c>
    </row>
    <row r="968" spans="1:3" s="11" customFormat="1" x14ac:dyDescent="0.15">
      <c r="A968" s="418" t="s">
        <v>2254</v>
      </c>
      <c r="B968" s="413"/>
      <c r="C968" s="413" t="s">
        <v>2256</v>
      </c>
    </row>
    <row r="969" spans="1:3" s="11" customFormat="1" x14ac:dyDescent="0.15">
      <c r="A969" s="418" t="s">
        <v>2510</v>
      </c>
      <c r="B969" s="413"/>
      <c r="C969" s="413" t="s">
        <v>2511</v>
      </c>
    </row>
    <row r="970" spans="1:3" s="11" customFormat="1" x14ac:dyDescent="0.15">
      <c r="A970" s="418" t="s">
        <v>2318</v>
      </c>
      <c r="B970" s="413"/>
      <c r="C970" s="413" t="s">
        <v>2319</v>
      </c>
    </row>
    <row r="971" spans="1:3" s="11" customFormat="1" x14ac:dyDescent="0.15">
      <c r="A971" s="418" t="s">
        <v>2428</v>
      </c>
      <c r="B971" s="413"/>
      <c r="C971" s="413" t="s">
        <v>2429</v>
      </c>
    </row>
    <row r="972" spans="1:3" s="11" customFormat="1" x14ac:dyDescent="0.15">
      <c r="A972" s="418" t="s">
        <v>2470</v>
      </c>
      <c r="B972" s="413"/>
      <c r="C972" s="413" t="s">
        <v>2471</v>
      </c>
    </row>
    <row r="973" spans="1:3" s="11" customFormat="1" x14ac:dyDescent="0.15">
      <c r="A973" s="418" t="s">
        <v>2494</v>
      </c>
      <c r="B973" s="413"/>
      <c r="C973" s="413" t="s">
        <v>2495</v>
      </c>
    </row>
    <row r="974" spans="1:3" s="11" customFormat="1" x14ac:dyDescent="0.15">
      <c r="A974" s="418" t="s">
        <v>2526</v>
      </c>
      <c r="B974" s="413"/>
      <c r="C974" s="413" t="s">
        <v>2527</v>
      </c>
    </row>
    <row r="975" spans="1:3" s="11" customFormat="1" x14ac:dyDescent="0.15">
      <c r="A975" s="418" t="s">
        <v>2362</v>
      </c>
      <c r="B975" s="413"/>
      <c r="C975" s="413" t="s">
        <v>2363</v>
      </c>
    </row>
    <row r="976" spans="1:3" s="11" customFormat="1" x14ac:dyDescent="0.15">
      <c r="A976" s="418" t="s">
        <v>2462</v>
      </c>
      <c r="B976" s="413"/>
      <c r="C976" s="413" t="s">
        <v>2463</v>
      </c>
    </row>
    <row r="977" spans="1:3" s="11" customFormat="1" x14ac:dyDescent="0.15">
      <c r="A977" s="418" t="s">
        <v>2484</v>
      </c>
      <c r="B977" s="413"/>
      <c r="C977" s="413" t="s">
        <v>2485</v>
      </c>
    </row>
    <row r="978" spans="1:3" s="11" customFormat="1" x14ac:dyDescent="0.15">
      <c r="A978" s="418" t="s">
        <v>2420</v>
      </c>
      <c r="B978" s="413"/>
      <c r="C978" s="413" t="s">
        <v>2421</v>
      </c>
    </row>
    <row r="979" spans="1:3" s="11" customFormat="1" x14ac:dyDescent="0.15">
      <c r="A979" s="418" t="s">
        <v>2514</v>
      </c>
      <c r="B979" s="413"/>
      <c r="C979" s="413" t="s">
        <v>2515</v>
      </c>
    </row>
    <row r="980" spans="1:3" s="11" customFormat="1" x14ac:dyDescent="0.15">
      <c r="A980" s="418" t="s">
        <v>2384</v>
      </c>
      <c r="B980" s="413"/>
      <c r="C980" s="413" t="s">
        <v>2385</v>
      </c>
    </row>
    <row r="981" spans="1:3" s="11" customFormat="1" x14ac:dyDescent="0.15">
      <c r="A981" s="418" t="s">
        <v>2261</v>
      </c>
      <c r="B981" s="413"/>
      <c r="C981" s="413" t="s">
        <v>2263</v>
      </c>
    </row>
    <row r="982" spans="1:3" s="11" customFormat="1" x14ac:dyDescent="0.15">
      <c r="A982" s="418" t="s">
        <v>2411</v>
      </c>
      <c r="B982" s="413"/>
      <c r="C982" s="413" t="s">
        <v>2412</v>
      </c>
    </row>
    <row r="983" spans="1:3" s="11" customFormat="1" x14ac:dyDescent="0.15">
      <c r="A983" s="418" t="s">
        <v>2330</v>
      </c>
      <c r="B983" s="413"/>
      <c r="C983" s="413" t="s">
        <v>2332</v>
      </c>
    </row>
    <row r="984" spans="1:3" s="11" customFormat="1" x14ac:dyDescent="0.15">
      <c r="A984" s="418" t="s">
        <v>2352</v>
      </c>
      <c r="B984" s="413"/>
      <c r="C984" s="413" t="s">
        <v>2354</v>
      </c>
    </row>
    <row r="985" spans="1:3" s="11" customFormat="1" x14ac:dyDescent="0.15">
      <c r="A985" s="418" t="s">
        <v>2324</v>
      </c>
      <c r="B985" s="413"/>
      <c r="C985" s="413" t="s">
        <v>2326</v>
      </c>
    </row>
    <row r="986" spans="1:3" s="11" customFormat="1" x14ac:dyDescent="0.15">
      <c r="A986" s="418" t="s">
        <v>2482</v>
      </c>
      <c r="B986" s="413"/>
      <c r="C986" s="413" t="s">
        <v>2483</v>
      </c>
    </row>
    <row r="987" spans="1:3" s="11" customFormat="1" x14ac:dyDescent="0.15">
      <c r="A987" s="418" t="s">
        <v>2382</v>
      </c>
      <c r="B987" s="413"/>
      <c r="C987" s="413" t="s">
        <v>2383</v>
      </c>
    </row>
    <row r="988" spans="1:3" s="11" customFormat="1" x14ac:dyDescent="0.15">
      <c r="A988" s="418" t="s">
        <v>2409</v>
      </c>
      <c r="B988" s="413"/>
      <c r="C988" s="413" t="s">
        <v>2410</v>
      </c>
    </row>
    <row r="989" spans="1:3" s="11" customFormat="1" x14ac:dyDescent="0.15">
      <c r="A989" s="418" t="s">
        <v>2488</v>
      </c>
      <c r="B989" s="413"/>
      <c r="C989" s="413" t="s">
        <v>2489</v>
      </c>
    </row>
    <row r="990" spans="1:3" s="11" customFormat="1" x14ac:dyDescent="0.15">
      <c r="A990" s="418" t="s">
        <v>2336</v>
      </c>
      <c r="B990" s="413"/>
      <c r="C990" s="413" t="s">
        <v>2337</v>
      </c>
    </row>
    <row r="991" spans="1:3" s="11" customFormat="1" x14ac:dyDescent="0.15">
      <c r="A991" s="418" t="s">
        <v>2448</v>
      </c>
      <c r="B991" s="413"/>
      <c r="C991" s="413" t="s">
        <v>2449</v>
      </c>
    </row>
    <row r="992" spans="1:3" s="11" customFormat="1" x14ac:dyDescent="0.15">
      <c r="A992" s="418" t="s">
        <v>2476</v>
      </c>
      <c r="B992" s="413"/>
      <c r="C992" s="413" t="s">
        <v>2477</v>
      </c>
    </row>
    <row r="993" spans="1:3" s="11" customFormat="1" x14ac:dyDescent="0.15">
      <c r="A993" s="418" t="s">
        <v>2225</v>
      </c>
      <c r="B993" s="413"/>
      <c r="C993" s="413" t="s">
        <v>2227</v>
      </c>
    </row>
    <row r="994" spans="1:3" s="11" customFormat="1" x14ac:dyDescent="0.15">
      <c r="A994" s="418" t="s">
        <v>2406</v>
      </c>
      <c r="B994" s="413"/>
      <c r="C994" s="413" t="s">
        <v>2407</v>
      </c>
    </row>
    <row r="995" spans="1:3" s="11" customFormat="1" x14ac:dyDescent="0.15">
      <c r="A995" s="418" t="s">
        <v>2301</v>
      </c>
      <c r="B995" s="413"/>
      <c r="C995" s="413" t="s">
        <v>2302</v>
      </c>
    </row>
    <row r="996" spans="1:3" s="11" customFormat="1" x14ac:dyDescent="0.15">
      <c r="A996" s="418" t="s">
        <v>2478</v>
      </c>
      <c r="B996" s="413"/>
      <c r="C996" s="413" t="s">
        <v>2479</v>
      </c>
    </row>
    <row r="997" spans="1:3" s="11" customFormat="1" x14ac:dyDescent="0.15">
      <c r="A997" s="418" t="s">
        <v>2364</v>
      </c>
      <c r="B997" s="413"/>
      <c r="C997" s="413" t="s">
        <v>2365</v>
      </c>
    </row>
    <row r="998" spans="1:3" s="11" customFormat="1" x14ac:dyDescent="0.15">
      <c r="A998" s="418" t="s">
        <v>2542</v>
      </c>
      <c r="B998" s="413"/>
      <c r="C998" s="413" t="s">
        <v>2543</v>
      </c>
    </row>
    <row r="999" spans="1:3" s="11" customFormat="1" x14ac:dyDescent="0.15">
      <c r="A999" s="418" t="s">
        <v>2225</v>
      </c>
      <c r="B999" s="413"/>
      <c r="C999" s="413" t="s">
        <v>2227</v>
      </c>
    </row>
  </sheetData>
  <sheetProtection sheet="1" objects="1" scenarios="1" selectLockedCells="1" selectUnlockedCells="1"/>
  <dataValidations count="1">
    <dataValidation type="custom" allowBlank="1" showInputMessage="1" showErrorMessage="1" errorTitle="X-Author for Excel" error="Id and Lookup fields are not editable." promptTitle="X-Author for Excel" sqref="G4:G12 C152:C153 G16:G24 G68:H80 G28:G64 E84:E147 C157:C999">
      <formula1>""</formula1>
    </dataValidation>
  </dataValidations>
  <pageMargins left="0.75" right="0.75" top="1" bottom="1" header="0.5" footer="0.5"/>
  <pageSetup orientation="portrait" r:id="rId1"/>
  <headerFooter alignWithMargins="0"/>
  <tableParts count="3">
    <tablePart r:id="rId2"/>
    <tablePart r:id="rId3"/>
    <tablePart r:id="rId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:F180"/>
  <sheetViews>
    <sheetView workbookViewId="0">
      <selection activeCell="D24" sqref="D24"/>
    </sheetView>
  </sheetViews>
  <sheetFormatPr baseColWidth="10" defaultColWidth="8.83203125" defaultRowHeight="13" x14ac:dyDescent="0.15"/>
  <cols>
    <col min="1" max="1" width="18.83203125" style="1" customWidth="1"/>
    <col min="2" max="2" width="43.1640625" style="1" customWidth="1"/>
    <col min="3" max="3" width="8.83203125" style="1"/>
    <col min="4" max="4" width="40.33203125" style="1" customWidth="1"/>
    <col min="5" max="5" width="14.1640625" style="1" customWidth="1"/>
    <col min="6" max="6" width="14.33203125" style="1" customWidth="1"/>
    <col min="7" max="16384" width="8.83203125" style="1"/>
  </cols>
  <sheetData>
    <row r="1" spans="1:6" x14ac:dyDescent="0.15">
      <c r="A1" s="2" t="s">
        <v>108</v>
      </c>
    </row>
    <row r="2" spans="1:6" x14ac:dyDescent="0.15">
      <c r="A2" s="413" t="s">
        <v>110</v>
      </c>
      <c r="B2" s="413" t="s">
        <v>61</v>
      </c>
      <c r="C2" s="413">
        <v>0</v>
      </c>
      <c r="D2" s="413" t="s">
        <v>118</v>
      </c>
      <c r="E2" s="413" t="s">
        <v>44</v>
      </c>
      <c r="F2" s="413" t="s">
        <v>32</v>
      </c>
    </row>
    <row r="3" spans="1:6" ht="12.75" hidden="1" x14ac:dyDescent="0.2">
      <c r="A3" s="413" t="s">
        <v>109</v>
      </c>
      <c r="B3" s="414" t="s">
        <v>96</v>
      </c>
      <c r="C3" s="413">
        <f>IF(B3=B2,C2+1,0)</f>
        <v>0</v>
      </c>
      <c r="D3" s="413" t="str">
        <f>B3&amp;"-"&amp;C3</f>
        <v>[Name]-0</v>
      </c>
      <c r="E3" s="414" t="s">
        <v>112</v>
      </c>
      <c r="F3" s="414" t="s">
        <v>111</v>
      </c>
    </row>
    <row r="4" spans="1:6" s="11" customFormat="1" x14ac:dyDescent="0.15">
      <c r="A4" s="413" t="s">
        <v>1686</v>
      </c>
      <c r="B4" s="414" t="s">
        <v>1687</v>
      </c>
      <c r="C4" s="413">
        <f t="shared" ref="C4:C53" si="0">IF(B4=B3,C3+1,0)</f>
        <v>0</v>
      </c>
      <c r="D4" s="413" t="str">
        <f t="shared" ref="D4:D53" si="1">B4&amp;"-"&amp;C4</f>
        <v>HIV I-9a(M): Percentage of men who have sex with men who are living with HIV-0</v>
      </c>
      <c r="E4" s="414" t="s">
        <v>1688</v>
      </c>
      <c r="F4" s="414" t="s">
        <v>1689</v>
      </c>
    </row>
    <row r="5" spans="1:6" s="11" customFormat="1" x14ac:dyDescent="0.15">
      <c r="A5" s="413" t="s">
        <v>1686</v>
      </c>
      <c r="B5" s="414" t="s">
        <v>1687</v>
      </c>
      <c r="C5" s="413">
        <f t="shared" si="0"/>
        <v>1</v>
      </c>
      <c r="D5" s="413" t="str">
        <f t="shared" si="1"/>
        <v>HIV I-9a(M): Percentage of men who have sex with men who are living with HIV-1</v>
      </c>
      <c r="E5" s="414" t="s">
        <v>1688</v>
      </c>
      <c r="F5" s="414" t="s">
        <v>1690</v>
      </c>
    </row>
    <row r="6" spans="1:6" s="11" customFormat="1" x14ac:dyDescent="0.15">
      <c r="A6" s="413" t="s">
        <v>1691</v>
      </c>
      <c r="B6" s="414" t="s">
        <v>1692</v>
      </c>
      <c r="C6" s="413">
        <f t="shared" si="0"/>
        <v>0</v>
      </c>
      <c r="D6" s="413" t="str">
        <f t="shared" si="1"/>
        <v>HIV I-9b(M): Percentage of transgender people who are living with HIV-0</v>
      </c>
      <c r="E6" s="414" t="s">
        <v>1688</v>
      </c>
      <c r="F6" s="414" t="s">
        <v>1689</v>
      </c>
    </row>
    <row r="7" spans="1:6" s="11" customFormat="1" x14ac:dyDescent="0.15">
      <c r="A7" s="413" t="s">
        <v>1691</v>
      </c>
      <c r="B7" s="414" t="s">
        <v>1692</v>
      </c>
      <c r="C7" s="413">
        <f t="shared" si="0"/>
        <v>1</v>
      </c>
      <c r="D7" s="413" t="str">
        <f t="shared" si="1"/>
        <v>HIV I-9b(M): Percentage of transgender people who are living with HIV-1</v>
      </c>
      <c r="E7" s="414" t="s">
        <v>1688</v>
      </c>
      <c r="F7" s="414" t="s">
        <v>1690</v>
      </c>
    </row>
    <row r="8" spans="1:6" s="11" customFormat="1" x14ac:dyDescent="0.15">
      <c r="A8" s="413" t="s">
        <v>1693</v>
      </c>
      <c r="B8" s="414" t="s">
        <v>1694</v>
      </c>
      <c r="C8" s="413">
        <f t="shared" si="0"/>
        <v>0</v>
      </c>
      <c r="D8" s="413" t="str">
        <f t="shared" si="1"/>
        <v>HIV I-10(M): Percentage of sex workers who are living with HIV-0</v>
      </c>
      <c r="E8" s="414" t="s">
        <v>1688</v>
      </c>
      <c r="F8" s="414" t="s">
        <v>1689</v>
      </c>
    </row>
    <row r="9" spans="1:6" s="11" customFormat="1" x14ac:dyDescent="0.15">
      <c r="A9" s="413" t="s">
        <v>1693</v>
      </c>
      <c r="B9" s="414" t="s">
        <v>1694</v>
      </c>
      <c r="C9" s="413">
        <f t="shared" si="0"/>
        <v>1</v>
      </c>
      <c r="D9" s="413" t="str">
        <f t="shared" si="1"/>
        <v>HIV I-10(M): Percentage of sex workers who are living with HIV-1</v>
      </c>
      <c r="E9" s="414" t="s">
        <v>1688</v>
      </c>
      <c r="F9" s="414" t="s">
        <v>1690</v>
      </c>
    </row>
    <row r="10" spans="1:6" s="11" customFormat="1" x14ac:dyDescent="0.15">
      <c r="A10" s="413" t="s">
        <v>1695</v>
      </c>
      <c r="B10" s="414" t="s">
        <v>1696</v>
      </c>
      <c r="C10" s="413">
        <f t="shared" si="0"/>
        <v>0</v>
      </c>
      <c r="D10" s="413" t="str">
        <f t="shared" si="1"/>
        <v>Malaria I-4: Malaria test positivity rate-0</v>
      </c>
      <c r="E10" s="414" t="s">
        <v>1697</v>
      </c>
      <c r="F10" s="414" t="s">
        <v>1698</v>
      </c>
    </row>
    <row r="11" spans="1:6" s="11" customFormat="1" x14ac:dyDescent="0.15">
      <c r="A11" s="413" t="s">
        <v>1695</v>
      </c>
      <c r="B11" s="414" t="s">
        <v>1696</v>
      </c>
      <c r="C11" s="413">
        <f t="shared" si="0"/>
        <v>1</v>
      </c>
      <c r="D11" s="413" t="str">
        <f t="shared" si="1"/>
        <v>Malaria I-4: Malaria test positivity rate-1</v>
      </c>
      <c r="E11" s="414" t="s">
        <v>1699</v>
      </c>
      <c r="F11" s="414" t="s">
        <v>1700</v>
      </c>
    </row>
    <row r="12" spans="1:6" s="11" customFormat="1" x14ac:dyDescent="0.15">
      <c r="A12" s="413" t="s">
        <v>1695</v>
      </c>
      <c r="B12" s="414" t="s">
        <v>1696</v>
      </c>
      <c r="C12" s="413">
        <f t="shared" si="0"/>
        <v>2</v>
      </c>
      <c r="D12" s="413" t="str">
        <f t="shared" si="1"/>
        <v>Malaria I-4: Malaria test positivity rate-2</v>
      </c>
      <c r="E12" s="414" t="s">
        <v>1699</v>
      </c>
      <c r="F12" s="414" t="s">
        <v>1701</v>
      </c>
    </row>
    <row r="13" spans="1:6" s="11" customFormat="1" x14ac:dyDescent="0.15">
      <c r="A13" s="413" t="s">
        <v>1702</v>
      </c>
      <c r="B13" s="414" t="s">
        <v>1703</v>
      </c>
      <c r="C13" s="413">
        <f t="shared" si="0"/>
        <v>0</v>
      </c>
      <c r="D13" s="413" t="str">
        <f t="shared" si="1"/>
        <v>Malaria I-5: Malaria parasite prevalence: Proportion of children aged 6-59 months with malaria infection-0</v>
      </c>
      <c r="E13" s="414" t="s">
        <v>1704</v>
      </c>
      <c r="F13" s="414" t="s">
        <v>1705</v>
      </c>
    </row>
    <row r="14" spans="1:6" s="11" customFormat="1" x14ac:dyDescent="0.15">
      <c r="A14" s="413" t="s">
        <v>1702</v>
      </c>
      <c r="B14" s="414" t="s">
        <v>1703</v>
      </c>
      <c r="C14" s="413">
        <f t="shared" si="0"/>
        <v>1</v>
      </c>
      <c r="D14" s="413" t="str">
        <f t="shared" si="1"/>
        <v>Malaria I-5: Malaria parasite prevalence: Proportion of children aged 6-59 months with malaria infection-1</v>
      </c>
      <c r="E14" s="414" t="s">
        <v>1704</v>
      </c>
      <c r="F14" s="414" t="s">
        <v>1706</v>
      </c>
    </row>
    <row r="15" spans="1:6" s="11" customFormat="1" x14ac:dyDescent="0.15">
      <c r="A15" s="413" t="s">
        <v>1707</v>
      </c>
      <c r="B15" s="414" t="s">
        <v>1708</v>
      </c>
      <c r="C15" s="413">
        <f t="shared" si="0"/>
        <v>0</v>
      </c>
      <c r="D15" s="413" t="str">
        <f t="shared" si="1"/>
        <v>HIV I-4: Number of AIDS-related deaths per 100,000 population-0</v>
      </c>
      <c r="E15" s="414" t="s">
        <v>1688</v>
      </c>
      <c r="F15" s="414" t="s">
        <v>1709</v>
      </c>
    </row>
    <row r="16" spans="1:6" s="11" customFormat="1" x14ac:dyDescent="0.15">
      <c r="A16" s="413" t="s">
        <v>1707</v>
      </c>
      <c r="B16" s="414" t="s">
        <v>1708</v>
      </c>
      <c r="C16" s="413">
        <f t="shared" si="0"/>
        <v>1</v>
      </c>
      <c r="D16" s="413" t="str">
        <f t="shared" si="1"/>
        <v>HIV I-4: Number of AIDS-related deaths per 100,000 population-1</v>
      </c>
      <c r="E16" s="414" t="s">
        <v>1688</v>
      </c>
      <c r="F16" s="414" t="s">
        <v>1710</v>
      </c>
    </row>
    <row r="17" spans="1:6" s="11" customFormat="1" x14ac:dyDescent="0.15">
      <c r="A17" s="413" t="s">
        <v>1707</v>
      </c>
      <c r="B17" s="414" t="s">
        <v>1708</v>
      </c>
      <c r="C17" s="413">
        <f t="shared" si="0"/>
        <v>2</v>
      </c>
      <c r="D17" s="413" t="str">
        <f t="shared" si="1"/>
        <v>HIV I-4: Number of AIDS-related deaths per 100,000 population-2</v>
      </c>
      <c r="E17" s="414" t="s">
        <v>1711</v>
      </c>
      <c r="F17" s="414" t="s">
        <v>1712</v>
      </c>
    </row>
    <row r="18" spans="1:6" s="11" customFormat="1" x14ac:dyDescent="0.15">
      <c r="A18" s="413" t="s">
        <v>1707</v>
      </c>
      <c r="B18" s="414" t="s">
        <v>1708</v>
      </c>
      <c r="C18" s="413">
        <f t="shared" si="0"/>
        <v>3</v>
      </c>
      <c r="D18" s="413" t="str">
        <f t="shared" si="1"/>
        <v>HIV I-4: Number of AIDS-related deaths per 100,000 population-3</v>
      </c>
      <c r="E18" s="414" t="s">
        <v>1711</v>
      </c>
      <c r="F18" s="414" t="s">
        <v>1713</v>
      </c>
    </row>
    <row r="19" spans="1:6" s="11" customFormat="1" x14ac:dyDescent="0.15">
      <c r="A19" s="413" t="s">
        <v>1707</v>
      </c>
      <c r="B19" s="414" t="s">
        <v>1708</v>
      </c>
      <c r="C19" s="413">
        <f t="shared" si="0"/>
        <v>4</v>
      </c>
      <c r="D19" s="413" t="str">
        <f t="shared" si="1"/>
        <v>HIV I-4: Number of AIDS-related deaths per 100,000 population-4</v>
      </c>
      <c r="E19" s="414" t="s">
        <v>1711</v>
      </c>
      <c r="F19" s="414" t="s">
        <v>1714</v>
      </c>
    </row>
    <row r="20" spans="1:6" s="11" customFormat="1" x14ac:dyDescent="0.15">
      <c r="A20" s="413" t="s">
        <v>1707</v>
      </c>
      <c r="B20" s="414" t="s">
        <v>1708</v>
      </c>
      <c r="C20" s="413">
        <f t="shared" si="0"/>
        <v>5</v>
      </c>
      <c r="D20" s="413" t="str">
        <f t="shared" si="1"/>
        <v>HIV I-4: Number of AIDS-related deaths per 100,000 population-5</v>
      </c>
      <c r="E20" s="414" t="s">
        <v>1711</v>
      </c>
      <c r="F20" s="414" t="s">
        <v>1715</v>
      </c>
    </row>
    <row r="21" spans="1:6" s="11" customFormat="1" x14ac:dyDescent="0.15">
      <c r="A21" s="413" t="s">
        <v>1707</v>
      </c>
      <c r="B21" s="414" t="s">
        <v>1708</v>
      </c>
      <c r="C21" s="413">
        <f t="shared" si="0"/>
        <v>6</v>
      </c>
      <c r="D21" s="413" t="str">
        <f t="shared" si="1"/>
        <v>HIV I-4: Number of AIDS-related deaths per 100,000 population-6</v>
      </c>
      <c r="E21" s="414" t="s">
        <v>1704</v>
      </c>
      <c r="F21" s="414" t="s">
        <v>1705</v>
      </c>
    </row>
    <row r="22" spans="1:6" s="11" customFormat="1" x14ac:dyDescent="0.15">
      <c r="A22" s="413" t="s">
        <v>1707</v>
      </c>
      <c r="B22" s="414" t="s">
        <v>1708</v>
      </c>
      <c r="C22" s="413">
        <f t="shared" si="0"/>
        <v>7</v>
      </c>
      <c r="D22" s="413" t="str">
        <f t="shared" si="1"/>
        <v>HIV I-4: Number of AIDS-related deaths per 100,000 population-7</v>
      </c>
      <c r="E22" s="414" t="s">
        <v>1704</v>
      </c>
      <c r="F22" s="414" t="s">
        <v>1706</v>
      </c>
    </row>
    <row r="23" spans="1:6" s="11" customFormat="1" x14ac:dyDescent="0.15">
      <c r="A23" s="413" t="s">
        <v>1716</v>
      </c>
      <c r="B23" s="414" t="s">
        <v>1717</v>
      </c>
      <c r="C23" s="413">
        <f t="shared" si="0"/>
        <v>0</v>
      </c>
      <c r="D23" s="413" t="str">
        <f t="shared" si="1"/>
        <v>Malaria I-1(M): Reported malaria cases (presumed and confirmed)-0</v>
      </c>
      <c r="E23" s="414" t="s">
        <v>1688</v>
      </c>
      <c r="F23" s="414" t="s">
        <v>1718</v>
      </c>
    </row>
    <row r="24" spans="1:6" s="11" customFormat="1" x14ac:dyDescent="0.15">
      <c r="A24" s="413" t="s">
        <v>1716</v>
      </c>
      <c r="B24" s="414" t="s">
        <v>1717</v>
      </c>
      <c r="C24" s="413">
        <f t="shared" si="0"/>
        <v>1</v>
      </c>
      <c r="D24" s="413" t="str">
        <f t="shared" si="1"/>
        <v>Malaria I-1(M): Reported malaria cases (presumed and confirmed)-1</v>
      </c>
      <c r="E24" s="414" t="s">
        <v>1688</v>
      </c>
      <c r="F24" s="414" t="s">
        <v>1719</v>
      </c>
    </row>
    <row r="25" spans="1:6" s="11" customFormat="1" x14ac:dyDescent="0.15">
      <c r="A25" s="413" t="s">
        <v>1716</v>
      </c>
      <c r="B25" s="414" t="s">
        <v>1717</v>
      </c>
      <c r="C25" s="413">
        <f t="shared" si="0"/>
        <v>2</v>
      </c>
      <c r="D25" s="413" t="str">
        <f t="shared" si="1"/>
        <v>Malaria I-1(M): Reported malaria cases (presumed and confirmed)-2</v>
      </c>
      <c r="E25" s="414" t="s">
        <v>1720</v>
      </c>
      <c r="F25" s="414" t="s">
        <v>1721</v>
      </c>
    </row>
    <row r="26" spans="1:6" s="11" customFormat="1" x14ac:dyDescent="0.15">
      <c r="A26" s="413" t="s">
        <v>1716</v>
      </c>
      <c r="B26" s="414" t="s">
        <v>1717</v>
      </c>
      <c r="C26" s="413">
        <f t="shared" si="0"/>
        <v>3</v>
      </c>
      <c r="D26" s="413" t="str">
        <f t="shared" si="1"/>
        <v>Malaria I-1(M): Reported malaria cases (presumed and confirmed)-3</v>
      </c>
      <c r="E26" s="414" t="s">
        <v>1720</v>
      </c>
      <c r="F26" s="414" t="s">
        <v>1722</v>
      </c>
    </row>
    <row r="27" spans="1:6" s="11" customFormat="1" x14ac:dyDescent="0.15">
      <c r="A27" s="413" t="s">
        <v>1716</v>
      </c>
      <c r="B27" s="414" t="s">
        <v>1717</v>
      </c>
      <c r="C27" s="413">
        <f t="shared" si="0"/>
        <v>4</v>
      </c>
      <c r="D27" s="413" t="str">
        <f t="shared" si="1"/>
        <v>Malaria I-1(M): Reported malaria cases (presumed and confirmed)-4</v>
      </c>
      <c r="E27" s="414" t="s">
        <v>1697</v>
      </c>
      <c r="F27" s="414" t="s">
        <v>1723</v>
      </c>
    </row>
    <row r="28" spans="1:6" s="11" customFormat="1" x14ac:dyDescent="0.15">
      <c r="A28" s="413" t="s">
        <v>1716</v>
      </c>
      <c r="B28" s="414" t="s">
        <v>1717</v>
      </c>
      <c r="C28" s="413">
        <f t="shared" si="0"/>
        <v>5</v>
      </c>
      <c r="D28" s="413" t="str">
        <f t="shared" si="1"/>
        <v>Malaria I-1(M): Reported malaria cases (presumed and confirmed)-5</v>
      </c>
      <c r="E28" s="414" t="s">
        <v>1697</v>
      </c>
      <c r="F28" s="414" t="s">
        <v>1698</v>
      </c>
    </row>
    <row r="29" spans="1:6" s="11" customFormat="1" x14ac:dyDescent="0.15">
      <c r="A29" s="413" t="s">
        <v>1716</v>
      </c>
      <c r="B29" s="414" t="s">
        <v>1717</v>
      </c>
      <c r="C29" s="413">
        <f t="shared" si="0"/>
        <v>6</v>
      </c>
      <c r="D29" s="413" t="str">
        <f t="shared" si="1"/>
        <v>Malaria I-1(M): Reported malaria cases (presumed and confirmed)-6</v>
      </c>
      <c r="E29" s="414" t="s">
        <v>1697</v>
      </c>
      <c r="F29" s="414" t="s">
        <v>1724</v>
      </c>
    </row>
    <row r="30" spans="1:6" s="11" customFormat="1" x14ac:dyDescent="0.15">
      <c r="A30" s="413" t="s">
        <v>1725</v>
      </c>
      <c r="B30" s="414" t="s">
        <v>1726</v>
      </c>
      <c r="C30" s="413">
        <f t="shared" si="0"/>
        <v>0</v>
      </c>
      <c r="D30" s="413" t="str">
        <f t="shared" si="1"/>
        <v>Malaria I-3.1(M): Inpatient malaria deaths per year: rate per 100,000 persons per year-0</v>
      </c>
      <c r="E30" s="414" t="s">
        <v>1688</v>
      </c>
      <c r="F30" s="414" t="s">
        <v>1718</v>
      </c>
    </row>
    <row r="31" spans="1:6" s="11" customFormat="1" x14ac:dyDescent="0.15">
      <c r="A31" s="413" t="s">
        <v>1725</v>
      </c>
      <c r="B31" s="414" t="s">
        <v>1726</v>
      </c>
      <c r="C31" s="413">
        <f t="shared" si="0"/>
        <v>1</v>
      </c>
      <c r="D31" s="413" t="str">
        <f t="shared" si="1"/>
        <v>Malaria I-3.1(M): Inpatient malaria deaths per year: rate per 100,000 persons per year-1</v>
      </c>
      <c r="E31" s="414" t="s">
        <v>1688</v>
      </c>
      <c r="F31" s="414" t="s">
        <v>1719</v>
      </c>
    </row>
    <row r="32" spans="1:6" s="11" customFormat="1" x14ac:dyDescent="0.15">
      <c r="A32" s="413" t="s">
        <v>1727</v>
      </c>
      <c r="B32" s="414" t="s">
        <v>1728</v>
      </c>
      <c r="C32" s="413">
        <f t="shared" si="0"/>
        <v>0</v>
      </c>
      <c r="D32" s="413" t="str">
        <f t="shared" si="1"/>
        <v>Malaria I-6: All-cause under-5 mortality rate per 1000 live births-0</v>
      </c>
      <c r="E32" s="414" t="s">
        <v>1704</v>
      </c>
      <c r="F32" s="414" t="s">
        <v>1705</v>
      </c>
    </row>
    <row r="33" spans="1:6" s="11" customFormat="1" x14ac:dyDescent="0.15">
      <c r="A33" s="413" t="s">
        <v>1727</v>
      </c>
      <c r="B33" s="414" t="s">
        <v>1728</v>
      </c>
      <c r="C33" s="413">
        <f t="shared" si="0"/>
        <v>1</v>
      </c>
      <c r="D33" s="413" t="str">
        <f t="shared" si="1"/>
        <v>Malaria I-6: All-cause under-5 mortality rate per 1000 live births-1</v>
      </c>
      <c r="E33" s="414" t="s">
        <v>1704</v>
      </c>
      <c r="F33" s="414" t="s">
        <v>1706</v>
      </c>
    </row>
    <row r="34" spans="1:6" s="11" customFormat="1" x14ac:dyDescent="0.15">
      <c r="A34" s="413" t="s">
        <v>1729</v>
      </c>
      <c r="B34" s="414" t="s">
        <v>1730</v>
      </c>
      <c r="C34" s="413">
        <f t="shared" si="0"/>
        <v>0</v>
      </c>
      <c r="D34" s="413" t="str">
        <f t="shared" si="1"/>
        <v>HIV I-14: Number of new HIV infections per 1000 uninfected population-0</v>
      </c>
      <c r="E34" s="414" t="s">
        <v>1688</v>
      </c>
      <c r="F34" s="414" t="s">
        <v>1709</v>
      </c>
    </row>
    <row r="35" spans="1:6" s="11" customFormat="1" x14ac:dyDescent="0.15">
      <c r="A35" s="413" t="s">
        <v>1729</v>
      </c>
      <c r="B35" s="414" t="s">
        <v>1730</v>
      </c>
      <c r="C35" s="413">
        <f t="shared" si="0"/>
        <v>1</v>
      </c>
      <c r="D35" s="413" t="str">
        <f t="shared" si="1"/>
        <v>HIV I-14: Number of new HIV infections per 1000 uninfected population-1</v>
      </c>
      <c r="E35" s="414" t="s">
        <v>1688</v>
      </c>
      <c r="F35" s="414" t="s">
        <v>1710</v>
      </c>
    </row>
    <row r="36" spans="1:6" s="11" customFormat="1" x14ac:dyDescent="0.15">
      <c r="A36" s="413" t="s">
        <v>1729</v>
      </c>
      <c r="B36" s="414" t="s">
        <v>1730</v>
      </c>
      <c r="C36" s="413">
        <f t="shared" si="0"/>
        <v>2</v>
      </c>
      <c r="D36" s="413" t="str">
        <f t="shared" si="1"/>
        <v>HIV I-14: Number of new HIV infections per 1000 uninfected population-2</v>
      </c>
      <c r="E36" s="414" t="s">
        <v>1711</v>
      </c>
      <c r="F36" s="414" t="s">
        <v>1712</v>
      </c>
    </row>
    <row r="37" spans="1:6" s="11" customFormat="1" x14ac:dyDescent="0.15">
      <c r="A37" s="413" t="s">
        <v>1729</v>
      </c>
      <c r="B37" s="414" t="s">
        <v>1730</v>
      </c>
      <c r="C37" s="413">
        <f t="shared" si="0"/>
        <v>3</v>
      </c>
      <c r="D37" s="413" t="str">
        <f t="shared" si="1"/>
        <v>HIV I-14: Number of new HIV infections per 1000 uninfected population-3</v>
      </c>
      <c r="E37" s="414" t="s">
        <v>1711</v>
      </c>
      <c r="F37" s="414" t="s">
        <v>1713</v>
      </c>
    </row>
    <row r="38" spans="1:6" s="11" customFormat="1" x14ac:dyDescent="0.15">
      <c r="A38" s="413" t="s">
        <v>1729</v>
      </c>
      <c r="B38" s="414" t="s">
        <v>1730</v>
      </c>
      <c r="C38" s="413">
        <f t="shared" si="0"/>
        <v>4</v>
      </c>
      <c r="D38" s="413" t="str">
        <f t="shared" si="1"/>
        <v>HIV I-14: Number of new HIV infections per 1000 uninfected population-4</v>
      </c>
      <c r="E38" s="414" t="s">
        <v>1711</v>
      </c>
      <c r="F38" s="414" t="s">
        <v>1714</v>
      </c>
    </row>
    <row r="39" spans="1:6" s="11" customFormat="1" x14ac:dyDescent="0.15">
      <c r="A39" s="413" t="s">
        <v>1729</v>
      </c>
      <c r="B39" s="414" t="s">
        <v>1730</v>
      </c>
      <c r="C39" s="413">
        <f t="shared" si="0"/>
        <v>5</v>
      </c>
      <c r="D39" s="413" t="str">
        <f t="shared" si="1"/>
        <v>HIV I-14: Number of new HIV infections per 1000 uninfected population-5</v>
      </c>
      <c r="E39" s="414" t="s">
        <v>1711</v>
      </c>
      <c r="F39" s="414" t="s">
        <v>1715</v>
      </c>
    </row>
    <row r="40" spans="1:6" s="11" customFormat="1" x14ac:dyDescent="0.15">
      <c r="A40" s="413" t="s">
        <v>1729</v>
      </c>
      <c r="B40" s="414" t="s">
        <v>1730</v>
      </c>
      <c r="C40" s="413">
        <f t="shared" si="0"/>
        <v>6</v>
      </c>
      <c r="D40" s="413" t="str">
        <f t="shared" si="1"/>
        <v>HIV I-14: Number of new HIV infections per 1000 uninfected population-6</v>
      </c>
      <c r="E40" s="414" t="s">
        <v>1704</v>
      </c>
      <c r="F40" s="414" t="s">
        <v>1705</v>
      </c>
    </row>
    <row r="41" spans="1:6" s="11" customFormat="1" x14ac:dyDescent="0.15">
      <c r="A41" s="413" t="s">
        <v>1729</v>
      </c>
      <c r="B41" s="414" t="s">
        <v>1730</v>
      </c>
      <c r="C41" s="413">
        <f t="shared" si="0"/>
        <v>7</v>
      </c>
      <c r="D41" s="413" t="str">
        <f t="shared" si="1"/>
        <v>HIV I-14: Number of new HIV infections per 1000 uninfected population-7</v>
      </c>
      <c r="E41" s="414" t="s">
        <v>1704</v>
      </c>
      <c r="F41" s="414" t="s">
        <v>1706</v>
      </c>
    </row>
    <row r="42" spans="1:6" s="11" customFormat="1" x14ac:dyDescent="0.15">
      <c r="A42" s="413" t="s">
        <v>1731</v>
      </c>
      <c r="B42" s="414" t="s">
        <v>1732</v>
      </c>
      <c r="C42" s="413">
        <f t="shared" si="0"/>
        <v>0</v>
      </c>
      <c r="D42" s="413" t="str">
        <f t="shared" si="1"/>
        <v>Malaria I-10(M): Annual parasite incidence: Confirmed malaria cases (microscopy or RDT): rate per 1000 persons per year (Elimination settings)-0</v>
      </c>
      <c r="E42" s="414" t="s">
        <v>1733</v>
      </c>
      <c r="F42" s="414" t="s">
        <v>1734</v>
      </c>
    </row>
    <row r="43" spans="1:6" s="11" customFormat="1" x14ac:dyDescent="0.15">
      <c r="A43" s="413" t="s">
        <v>1731</v>
      </c>
      <c r="B43" s="414" t="s">
        <v>1732</v>
      </c>
      <c r="C43" s="413">
        <f t="shared" si="0"/>
        <v>1</v>
      </c>
      <c r="D43" s="413" t="str">
        <f t="shared" si="1"/>
        <v>Malaria I-10(M): Annual parasite incidence: Confirmed malaria cases (microscopy or RDT): rate per 1000 persons per year (Elimination settings)-1</v>
      </c>
      <c r="E43" s="414" t="s">
        <v>1733</v>
      </c>
      <c r="F43" s="414" t="s">
        <v>1735</v>
      </c>
    </row>
    <row r="44" spans="1:6" s="11" customFormat="1" x14ac:dyDescent="0.15">
      <c r="A44" s="413" t="s">
        <v>1731</v>
      </c>
      <c r="B44" s="414" t="s">
        <v>1732</v>
      </c>
      <c r="C44" s="413">
        <f t="shared" si="0"/>
        <v>2</v>
      </c>
      <c r="D44" s="413" t="str">
        <f t="shared" si="1"/>
        <v>Malaria I-10(M): Annual parasite incidence: Confirmed malaria cases (microscopy or RDT): rate per 1000 persons per year (Elimination settings)-2</v>
      </c>
      <c r="E44" s="414" t="s">
        <v>1733</v>
      </c>
      <c r="F44" s="414" t="s">
        <v>1736</v>
      </c>
    </row>
    <row r="45" spans="1:6" s="11" customFormat="1" x14ac:dyDescent="0.15">
      <c r="A45" s="413" t="s">
        <v>1731</v>
      </c>
      <c r="B45" s="414" t="s">
        <v>1732</v>
      </c>
      <c r="C45" s="413">
        <f t="shared" si="0"/>
        <v>3</v>
      </c>
      <c r="D45" s="413" t="str">
        <f t="shared" si="1"/>
        <v>Malaria I-10(M): Annual parasite incidence: Confirmed malaria cases (microscopy or RDT): rate per 1000 persons per year (Elimination settings)-3</v>
      </c>
      <c r="E45" s="414" t="s">
        <v>1733</v>
      </c>
      <c r="F45" s="414" t="s">
        <v>1737</v>
      </c>
    </row>
    <row r="46" spans="1:6" s="11" customFormat="1" x14ac:dyDescent="0.15">
      <c r="A46" s="413" t="s">
        <v>1738</v>
      </c>
      <c r="B46" s="414" t="s">
        <v>1739</v>
      </c>
      <c r="C46" s="413">
        <f t="shared" si="0"/>
        <v>0</v>
      </c>
      <c r="D46" s="413" t="str">
        <f t="shared" si="1"/>
        <v>HIV I-13: Number and % of people living with HIV-0</v>
      </c>
      <c r="E46" s="414" t="s">
        <v>1688</v>
      </c>
      <c r="F46" s="414" t="s">
        <v>1709</v>
      </c>
    </row>
    <row r="47" spans="1:6" s="11" customFormat="1" x14ac:dyDescent="0.15">
      <c r="A47" s="413" t="s">
        <v>1738</v>
      </c>
      <c r="B47" s="414" t="s">
        <v>1739</v>
      </c>
      <c r="C47" s="413">
        <f t="shared" si="0"/>
        <v>1</v>
      </c>
      <c r="D47" s="413" t="str">
        <f t="shared" si="1"/>
        <v>HIV I-13: Number and % of people living with HIV-1</v>
      </c>
      <c r="E47" s="414" t="s">
        <v>1688</v>
      </c>
      <c r="F47" s="414" t="s">
        <v>1710</v>
      </c>
    </row>
    <row r="48" spans="1:6" s="11" customFormat="1" x14ac:dyDescent="0.15">
      <c r="A48" s="413" t="s">
        <v>1738</v>
      </c>
      <c r="B48" s="414" t="s">
        <v>1739</v>
      </c>
      <c r="C48" s="413">
        <f t="shared" si="0"/>
        <v>2</v>
      </c>
      <c r="D48" s="413" t="str">
        <f t="shared" si="1"/>
        <v>HIV I-13: Number and % of people living with HIV-2</v>
      </c>
      <c r="E48" s="414" t="s">
        <v>1711</v>
      </c>
      <c r="F48" s="414" t="s">
        <v>1712</v>
      </c>
    </row>
    <row r="49" spans="1:6" s="11" customFormat="1" x14ac:dyDescent="0.15">
      <c r="A49" s="413" t="s">
        <v>1738</v>
      </c>
      <c r="B49" s="414" t="s">
        <v>1739</v>
      </c>
      <c r="C49" s="413">
        <f t="shared" si="0"/>
        <v>3</v>
      </c>
      <c r="D49" s="413" t="str">
        <f t="shared" si="1"/>
        <v>HIV I-13: Number and % of people living with HIV-3</v>
      </c>
      <c r="E49" s="414" t="s">
        <v>1711</v>
      </c>
      <c r="F49" s="414" t="s">
        <v>1713</v>
      </c>
    </row>
    <row r="50" spans="1:6" s="11" customFormat="1" x14ac:dyDescent="0.15">
      <c r="A50" s="413" t="s">
        <v>1738</v>
      </c>
      <c r="B50" s="414" t="s">
        <v>1739</v>
      </c>
      <c r="C50" s="413">
        <f t="shared" si="0"/>
        <v>4</v>
      </c>
      <c r="D50" s="413" t="str">
        <f t="shared" si="1"/>
        <v>HIV I-13: Number and % of people living with HIV-4</v>
      </c>
      <c r="E50" s="414" t="s">
        <v>1711</v>
      </c>
      <c r="F50" s="414" t="s">
        <v>1714</v>
      </c>
    </row>
    <row r="51" spans="1:6" s="11" customFormat="1" x14ac:dyDescent="0.15">
      <c r="A51" s="413" t="s">
        <v>1738</v>
      </c>
      <c r="B51" s="414" t="s">
        <v>1739</v>
      </c>
      <c r="C51" s="413">
        <f t="shared" si="0"/>
        <v>5</v>
      </c>
      <c r="D51" s="413" t="str">
        <f t="shared" si="1"/>
        <v>HIV I-13: Number and % of people living with HIV-5</v>
      </c>
      <c r="E51" s="414" t="s">
        <v>1711</v>
      </c>
      <c r="F51" s="414" t="s">
        <v>1715</v>
      </c>
    </row>
    <row r="52" spans="1:6" s="11" customFormat="1" x14ac:dyDescent="0.15">
      <c r="A52" s="413" t="s">
        <v>1738</v>
      </c>
      <c r="B52" s="414" t="s">
        <v>1739</v>
      </c>
      <c r="C52" s="413">
        <f t="shared" si="0"/>
        <v>6</v>
      </c>
      <c r="D52" s="413" t="str">
        <f t="shared" si="1"/>
        <v>HIV I-13: Number and % of people living with HIV-6</v>
      </c>
      <c r="E52" s="414" t="s">
        <v>1704</v>
      </c>
      <c r="F52" s="414" t="s">
        <v>1705</v>
      </c>
    </row>
    <row r="53" spans="1:6" s="11" customFormat="1" x14ac:dyDescent="0.15">
      <c r="A53" s="413" t="s">
        <v>1738</v>
      </c>
      <c r="B53" s="414" t="s">
        <v>1739</v>
      </c>
      <c r="C53" s="413">
        <f t="shared" si="0"/>
        <v>7</v>
      </c>
      <c r="D53" s="413" t="str">
        <f t="shared" si="1"/>
        <v>HIV I-13: Number and % of people living with HIV-7</v>
      </c>
      <c r="E53" s="414" t="s">
        <v>1704</v>
      </c>
      <c r="F53" s="414" t="s">
        <v>1706</v>
      </c>
    </row>
    <row r="55" spans="1:6" x14ac:dyDescent="0.15">
      <c r="A55" s="2" t="s">
        <v>120</v>
      </c>
    </row>
    <row r="56" spans="1:6" x14ac:dyDescent="0.15">
      <c r="A56" s="413" t="s">
        <v>110</v>
      </c>
      <c r="B56" s="413" t="s">
        <v>61</v>
      </c>
      <c r="C56" s="413">
        <v>0</v>
      </c>
      <c r="D56" s="413" t="s">
        <v>118</v>
      </c>
      <c r="E56" s="413" t="s">
        <v>44</v>
      </c>
      <c r="F56" s="413" t="s">
        <v>32</v>
      </c>
    </row>
    <row r="57" spans="1:6" ht="12.75" hidden="1" x14ac:dyDescent="0.2">
      <c r="A57" s="413" t="s">
        <v>109</v>
      </c>
      <c r="B57" s="414" t="s">
        <v>96</v>
      </c>
      <c r="C57" s="413">
        <f>IF(B57=B56,C56+1,0)</f>
        <v>0</v>
      </c>
      <c r="D57" s="413" t="str">
        <f>B57&amp;"-"&amp;C57</f>
        <v>[Name]-0</v>
      </c>
      <c r="E57" s="414" t="s">
        <v>112</v>
      </c>
      <c r="F57" s="414" t="s">
        <v>111</v>
      </c>
    </row>
    <row r="58" spans="1:6" s="11" customFormat="1" x14ac:dyDescent="0.15">
      <c r="A58" s="413" t="s">
        <v>1740</v>
      </c>
      <c r="B58" s="414" t="s">
        <v>1741</v>
      </c>
      <c r="C58" s="413">
        <f t="shared" ref="C58:C89" si="2">IF(B58=B57,C57+1,0)</f>
        <v>0</v>
      </c>
      <c r="D58" s="413" t="str">
        <f t="shared" ref="D58:D89" si="3">B58&amp;"-"&amp;C58</f>
        <v>HIV O-1(M): Percentage of adults and children with HIV, known to be on treatment 12 months after initiation of antiretroviral therapy-0</v>
      </c>
      <c r="E58" s="414" t="s">
        <v>1688</v>
      </c>
      <c r="F58" s="414" t="s">
        <v>1709</v>
      </c>
    </row>
    <row r="59" spans="1:6" s="11" customFormat="1" x14ac:dyDescent="0.15">
      <c r="A59" s="413" t="s">
        <v>1740</v>
      </c>
      <c r="B59" s="414" t="s">
        <v>1741</v>
      </c>
      <c r="C59" s="413">
        <f t="shared" si="2"/>
        <v>1</v>
      </c>
      <c r="D59" s="413" t="str">
        <f t="shared" si="3"/>
        <v>HIV O-1(M): Percentage of adults and children with HIV, known to be on treatment 12 months after initiation of antiretroviral therapy-1</v>
      </c>
      <c r="E59" s="414" t="s">
        <v>1688</v>
      </c>
      <c r="F59" s="414" t="s">
        <v>1710</v>
      </c>
    </row>
    <row r="60" spans="1:6" s="11" customFormat="1" x14ac:dyDescent="0.15">
      <c r="A60" s="413" t="s">
        <v>1740</v>
      </c>
      <c r="B60" s="414" t="s">
        <v>1741</v>
      </c>
      <c r="C60" s="413">
        <f t="shared" si="2"/>
        <v>2</v>
      </c>
      <c r="D60" s="413" t="str">
        <f t="shared" si="3"/>
        <v>HIV O-1(M): Percentage of adults and children with HIV, known to be on treatment 12 months after initiation of antiretroviral therapy-2</v>
      </c>
      <c r="E60" s="414" t="s">
        <v>1742</v>
      </c>
      <c r="F60" s="414" t="s">
        <v>1743</v>
      </c>
    </row>
    <row r="61" spans="1:6" s="11" customFormat="1" x14ac:dyDescent="0.15">
      <c r="A61" s="413" t="s">
        <v>1740</v>
      </c>
      <c r="B61" s="414" t="s">
        <v>1741</v>
      </c>
      <c r="C61" s="413">
        <f t="shared" si="2"/>
        <v>3</v>
      </c>
      <c r="D61" s="413" t="str">
        <f t="shared" si="3"/>
        <v>HIV O-1(M): Percentage of adults and children with HIV, known to be on treatment 12 months after initiation of antiretroviral therapy-3</v>
      </c>
      <c r="E61" s="414" t="s">
        <v>1742</v>
      </c>
      <c r="F61" s="414" t="s">
        <v>1744</v>
      </c>
    </row>
    <row r="62" spans="1:6" s="11" customFormat="1" x14ac:dyDescent="0.15">
      <c r="A62" s="413" t="s">
        <v>1740</v>
      </c>
      <c r="B62" s="414" t="s">
        <v>1741</v>
      </c>
      <c r="C62" s="413">
        <f t="shared" si="2"/>
        <v>4</v>
      </c>
      <c r="D62" s="413" t="str">
        <f t="shared" si="3"/>
        <v>HIV O-1(M): Percentage of adults and children with HIV, known to be on treatment 12 months after initiation of antiretroviral therapy-4</v>
      </c>
      <c r="E62" s="414" t="s">
        <v>1742</v>
      </c>
      <c r="F62" s="414" t="s">
        <v>1745</v>
      </c>
    </row>
    <row r="63" spans="1:6" s="11" customFormat="1" x14ac:dyDescent="0.15">
      <c r="A63" s="413" t="s">
        <v>1740</v>
      </c>
      <c r="B63" s="414" t="s">
        <v>1741</v>
      </c>
      <c r="C63" s="413">
        <f t="shared" si="2"/>
        <v>5</v>
      </c>
      <c r="D63" s="413" t="str">
        <f t="shared" si="3"/>
        <v>HIV O-1(M): Percentage of adults and children with HIV, known to be on treatment 12 months after initiation of antiretroviral therapy-5</v>
      </c>
      <c r="E63" s="414" t="s">
        <v>1704</v>
      </c>
      <c r="F63" s="414" t="s">
        <v>1705</v>
      </c>
    </row>
    <row r="64" spans="1:6" s="11" customFormat="1" x14ac:dyDescent="0.15">
      <c r="A64" s="413" t="s">
        <v>1740</v>
      </c>
      <c r="B64" s="414" t="s">
        <v>1741</v>
      </c>
      <c r="C64" s="413">
        <f t="shared" si="2"/>
        <v>6</v>
      </c>
      <c r="D64" s="413" t="str">
        <f t="shared" si="3"/>
        <v>HIV O-1(M): Percentage of adults and children with HIV, known to be on treatment 12 months after initiation of antiretroviral therapy-6</v>
      </c>
      <c r="E64" s="414" t="s">
        <v>1704</v>
      </c>
      <c r="F64" s="414" t="s">
        <v>1706</v>
      </c>
    </row>
    <row r="65" spans="1:6" s="11" customFormat="1" x14ac:dyDescent="0.15">
      <c r="A65" s="413" t="s">
        <v>1746</v>
      </c>
      <c r="B65" s="414" t="s">
        <v>1747</v>
      </c>
      <c r="C65" s="413">
        <f t="shared" si="2"/>
        <v>0</v>
      </c>
      <c r="D65" s="413" t="str">
        <f t="shared" si="3"/>
        <v>HIV O-4a(M): Percentage of men reporting the use of a condom the last time they had anal sex with a male partner-0</v>
      </c>
      <c r="E65" s="414" t="s">
        <v>1688</v>
      </c>
      <c r="F65" s="414" t="s">
        <v>1689</v>
      </c>
    </row>
    <row r="66" spans="1:6" s="11" customFormat="1" x14ac:dyDescent="0.15">
      <c r="A66" s="413" t="s">
        <v>1746</v>
      </c>
      <c r="B66" s="414" t="s">
        <v>1747</v>
      </c>
      <c r="C66" s="413">
        <f t="shared" si="2"/>
        <v>1</v>
      </c>
      <c r="D66" s="413" t="str">
        <f t="shared" si="3"/>
        <v>HIV O-4a(M): Percentage of men reporting the use of a condom the last time they had anal sex with a male partner-1</v>
      </c>
      <c r="E66" s="414" t="s">
        <v>1688</v>
      </c>
      <c r="F66" s="414" t="s">
        <v>1690</v>
      </c>
    </row>
    <row r="67" spans="1:6" s="11" customFormat="1" x14ac:dyDescent="0.15">
      <c r="A67" s="413" t="s">
        <v>1748</v>
      </c>
      <c r="B67" s="414" t="s">
        <v>1749</v>
      </c>
      <c r="C67" s="413">
        <f t="shared" si="2"/>
        <v>0</v>
      </c>
      <c r="D67" s="413" t="str">
        <f t="shared" si="3"/>
        <v>HIV O-5(M): Percentage of sex workers reporting the use of a condom with their most recent client-0</v>
      </c>
      <c r="E67" s="414" t="s">
        <v>1688</v>
      </c>
      <c r="F67" s="414" t="s">
        <v>1689</v>
      </c>
    </row>
    <row r="68" spans="1:6" s="11" customFormat="1" x14ac:dyDescent="0.15">
      <c r="A68" s="413" t="s">
        <v>1748</v>
      </c>
      <c r="B68" s="414" t="s">
        <v>1749</v>
      </c>
      <c r="C68" s="413">
        <f t="shared" si="2"/>
        <v>1</v>
      </c>
      <c r="D68" s="413" t="str">
        <f t="shared" si="3"/>
        <v>HIV O-5(M): Percentage of sex workers reporting the use of a condom with their most recent client-1</v>
      </c>
      <c r="E68" s="414" t="s">
        <v>1688</v>
      </c>
      <c r="F68" s="414" t="s">
        <v>1690</v>
      </c>
    </row>
    <row r="69" spans="1:6" s="11" customFormat="1" x14ac:dyDescent="0.15">
      <c r="A69" s="413" t="s">
        <v>1748</v>
      </c>
      <c r="B69" s="414" t="s">
        <v>1749</v>
      </c>
      <c r="C69" s="413">
        <f t="shared" si="2"/>
        <v>2</v>
      </c>
      <c r="D69" s="413" t="str">
        <f t="shared" si="3"/>
        <v>HIV O-5(M): Percentage of sex workers reporting the use of a condom with their most recent client-2</v>
      </c>
      <c r="E69" s="414" t="s">
        <v>1704</v>
      </c>
      <c r="F69" s="414" t="s">
        <v>1705</v>
      </c>
    </row>
    <row r="70" spans="1:6" s="11" customFormat="1" x14ac:dyDescent="0.15">
      <c r="A70" s="413" t="s">
        <v>1748</v>
      </c>
      <c r="B70" s="414" t="s">
        <v>1749</v>
      </c>
      <c r="C70" s="413">
        <f t="shared" si="2"/>
        <v>3</v>
      </c>
      <c r="D70" s="413" t="str">
        <f t="shared" si="3"/>
        <v>HIV O-5(M): Percentage of sex workers reporting the use of a condom with their most recent client-3</v>
      </c>
      <c r="E70" s="414" t="s">
        <v>1704</v>
      </c>
      <c r="F70" s="414" t="s">
        <v>1706</v>
      </c>
    </row>
    <row r="71" spans="1:6" s="11" customFormat="1" x14ac:dyDescent="0.15">
      <c r="A71" s="413" t="s">
        <v>1750</v>
      </c>
      <c r="B71" s="414" t="s">
        <v>1751</v>
      </c>
      <c r="C71" s="413">
        <f t="shared" si="2"/>
        <v>0</v>
      </c>
      <c r="D71" s="413" t="str">
        <f t="shared" si="3"/>
        <v>HIV O-6(M): Percentage of people who inject drugs reporting the use of sterile injecting equipment the last time they injected-0</v>
      </c>
      <c r="E71" s="414" t="s">
        <v>1688</v>
      </c>
      <c r="F71" s="414" t="s">
        <v>1690</v>
      </c>
    </row>
    <row r="72" spans="1:6" s="11" customFormat="1" x14ac:dyDescent="0.15">
      <c r="A72" s="413" t="s">
        <v>1750</v>
      </c>
      <c r="B72" s="414" t="s">
        <v>1751</v>
      </c>
      <c r="C72" s="413">
        <f t="shared" si="2"/>
        <v>1</v>
      </c>
      <c r="D72" s="413" t="str">
        <f t="shared" si="3"/>
        <v>HIV O-6(M): Percentage of people who inject drugs reporting the use of sterile injecting equipment the last time they injected-1</v>
      </c>
      <c r="E72" s="414" t="s">
        <v>1688</v>
      </c>
      <c r="F72" s="414" t="s">
        <v>1689</v>
      </c>
    </row>
    <row r="73" spans="1:6" s="11" customFormat="1" x14ac:dyDescent="0.15">
      <c r="A73" s="413" t="s">
        <v>1750</v>
      </c>
      <c r="B73" s="414" t="s">
        <v>1751</v>
      </c>
      <c r="C73" s="413">
        <f t="shared" si="2"/>
        <v>2</v>
      </c>
      <c r="D73" s="413" t="str">
        <f t="shared" si="3"/>
        <v>HIV O-6(M): Percentage of people who inject drugs reporting the use of sterile injecting equipment the last time they injected-2</v>
      </c>
      <c r="E73" s="414" t="s">
        <v>1704</v>
      </c>
      <c r="F73" s="414" t="s">
        <v>1705</v>
      </c>
    </row>
    <row r="74" spans="1:6" s="11" customFormat="1" x14ac:dyDescent="0.15">
      <c r="A74" s="413" t="s">
        <v>1750</v>
      </c>
      <c r="B74" s="414" t="s">
        <v>1751</v>
      </c>
      <c r="C74" s="413">
        <f t="shared" si="2"/>
        <v>3</v>
      </c>
      <c r="D74" s="413" t="str">
        <f t="shared" si="3"/>
        <v>HIV O-6(M): Percentage of people who inject drugs reporting the use of sterile injecting equipment the last time they injected-3</v>
      </c>
      <c r="E74" s="414" t="s">
        <v>1704</v>
      </c>
      <c r="F74" s="414" t="s">
        <v>1706</v>
      </c>
    </row>
    <row r="75" spans="1:6" s="11" customFormat="1" x14ac:dyDescent="0.15">
      <c r="A75" s="413" t="s">
        <v>1752</v>
      </c>
      <c r="B75" s="414" t="s">
        <v>1753</v>
      </c>
      <c r="C75" s="413">
        <f t="shared" si="2"/>
        <v>0</v>
      </c>
      <c r="D75" s="413" t="str">
        <f t="shared" si="3"/>
        <v>TB O-4(M): Treatment success rate of RR TB and/or MDR-TB: Percentage of cases with RR and/or MDR-TB successfully treated-0</v>
      </c>
      <c r="E75" s="414" t="s">
        <v>1754</v>
      </c>
      <c r="F75" s="414" t="s">
        <v>1755</v>
      </c>
    </row>
    <row r="76" spans="1:6" s="11" customFormat="1" x14ac:dyDescent="0.15">
      <c r="A76" s="413" t="s">
        <v>1756</v>
      </c>
      <c r="B76" s="414" t="s">
        <v>1757</v>
      </c>
      <c r="C76" s="413">
        <f t="shared" si="2"/>
        <v>0</v>
      </c>
      <c r="D76" s="413" t="str">
        <f t="shared" si="3"/>
        <v>Malaria O-1a: Proportion of population that slept under an insecticide-treated net the previous night-0</v>
      </c>
      <c r="E76" s="414" t="s">
        <v>1704</v>
      </c>
      <c r="F76" s="414" t="s">
        <v>1705</v>
      </c>
    </row>
    <row r="77" spans="1:6" s="11" customFormat="1" x14ac:dyDescent="0.15">
      <c r="A77" s="413" t="s">
        <v>1756</v>
      </c>
      <c r="B77" s="414" t="s">
        <v>1757</v>
      </c>
      <c r="C77" s="413">
        <f t="shared" si="2"/>
        <v>1</v>
      </c>
      <c r="D77" s="413" t="str">
        <f t="shared" si="3"/>
        <v>Malaria O-1a: Proportion of population that slept under an insecticide-treated net the previous night-1</v>
      </c>
      <c r="E77" s="414" t="s">
        <v>1704</v>
      </c>
      <c r="F77" s="414" t="s">
        <v>1706</v>
      </c>
    </row>
    <row r="78" spans="1:6" s="11" customFormat="1" x14ac:dyDescent="0.15">
      <c r="A78" s="413" t="s">
        <v>1758</v>
      </c>
      <c r="B78" s="414" t="s">
        <v>1759</v>
      </c>
      <c r="C78" s="413">
        <f t="shared" si="2"/>
        <v>0</v>
      </c>
      <c r="D78" s="413" t="str">
        <f t="shared" si="3"/>
        <v>Malaria O-3: Proportion of population using an insecticide-treated net among those with access to an insecticide-treated net-0</v>
      </c>
      <c r="E78" s="414" t="s">
        <v>1704</v>
      </c>
      <c r="F78" s="414" t="s">
        <v>1705</v>
      </c>
    </row>
    <row r="79" spans="1:6" s="11" customFormat="1" x14ac:dyDescent="0.15">
      <c r="A79" s="413" t="s">
        <v>1758</v>
      </c>
      <c r="B79" s="414" t="s">
        <v>1759</v>
      </c>
      <c r="C79" s="413">
        <f t="shared" si="2"/>
        <v>1</v>
      </c>
      <c r="D79" s="413" t="str">
        <f t="shared" si="3"/>
        <v>Malaria O-3: Proportion of population using an insecticide-treated net among those with access to an insecticide-treated net-1</v>
      </c>
      <c r="E79" s="414" t="s">
        <v>1704</v>
      </c>
      <c r="F79" s="414" t="s">
        <v>1706</v>
      </c>
    </row>
    <row r="80" spans="1:6" s="11" customFormat="1" x14ac:dyDescent="0.15">
      <c r="A80" s="413" t="s">
        <v>1760</v>
      </c>
      <c r="B80" s="414" t="s">
        <v>1761</v>
      </c>
      <c r="C80" s="413">
        <f t="shared" si="2"/>
        <v>0</v>
      </c>
      <c r="D80" s="413" t="str">
        <f t="shared" si="3"/>
        <v>HIV O-4.1b(M): Percentage of transgender people reporting the use of a condom the last time they had sex with a partner-0</v>
      </c>
      <c r="E80" s="414" t="s">
        <v>1688</v>
      </c>
      <c r="F80" s="414" t="s">
        <v>1689</v>
      </c>
    </row>
    <row r="81" spans="1:6" s="11" customFormat="1" x14ac:dyDescent="0.15">
      <c r="A81" s="413" t="s">
        <v>1760</v>
      </c>
      <c r="B81" s="414" t="s">
        <v>1761</v>
      </c>
      <c r="C81" s="413">
        <f t="shared" si="2"/>
        <v>1</v>
      </c>
      <c r="D81" s="413" t="str">
        <f t="shared" si="3"/>
        <v>HIV O-4.1b(M): Percentage of transgender people reporting the use of a condom the last time they had sex with a partner-1</v>
      </c>
      <c r="E81" s="414" t="s">
        <v>1688</v>
      </c>
      <c r="F81" s="414" t="s">
        <v>1690</v>
      </c>
    </row>
    <row r="82" spans="1:6" s="11" customFormat="1" x14ac:dyDescent="0.15">
      <c r="A82" s="413" t="s">
        <v>1762</v>
      </c>
      <c r="B82" s="414" t="s">
        <v>1763</v>
      </c>
      <c r="C82" s="413">
        <f t="shared" si="2"/>
        <v>0</v>
      </c>
      <c r="D82" s="413" t="str">
        <f t="shared" si="3"/>
        <v>HIV O-9: Percentage of people who inject drugs reporting condom use at the last sexual intercourse-0</v>
      </c>
      <c r="E82" s="414" t="s">
        <v>1688</v>
      </c>
      <c r="F82" s="414" t="s">
        <v>1689</v>
      </c>
    </row>
    <row r="83" spans="1:6" s="11" customFormat="1" x14ac:dyDescent="0.15">
      <c r="A83" s="413" t="s">
        <v>1762</v>
      </c>
      <c r="B83" s="414" t="s">
        <v>1763</v>
      </c>
      <c r="C83" s="413">
        <f t="shared" si="2"/>
        <v>1</v>
      </c>
      <c r="D83" s="413" t="str">
        <f t="shared" si="3"/>
        <v>HIV O-9: Percentage of people who inject drugs reporting condom use at the last sexual intercourse-1</v>
      </c>
      <c r="E83" s="414" t="s">
        <v>1688</v>
      </c>
      <c r="F83" s="414" t="s">
        <v>1690</v>
      </c>
    </row>
    <row r="84" spans="1:6" s="11" customFormat="1" x14ac:dyDescent="0.15">
      <c r="A84" s="413" t="s">
        <v>1762</v>
      </c>
      <c r="B84" s="414" t="s">
        <v>1763</v>
      </c>
      <c r="C84" s="413">
        <f t="shared" si="2"/>
        <v>2</v>
      </c>
      <c r="D84" s="413" t="str">
        <f t="shared" si="3"/>
        <v>HIV O-9: Percentage of people who inject drugs reporting condom use at the last sexual intercourse-2</v>
      </c>
      <c r="E84" s="414" t="s">
        <v>1704</v>
      </c>
      <c r="F84" s="414" t="s">
        <v>1705</v>
      </c>
    </row>
    <row r="85" spans="1:6" s="11" customFormat="1" x14ac:dyDescent="0.15">
      <c r="A85" s="413" t="s">
        <v>1762</v>
      </c>
      <c r="B85" s="414" t="s">
        <v>1763</v>
      </c>
      <c r="C85" s="413">
        <f t="shared" si="2"/>
        <v>3</v>
      </c>
      <c r="D85" s="413" t="str">
        <f t="shared" si="3"/>
        <v>HIV O-9: Percentage of people who inject drugs reporting condom use at the last sexual intercourse-3</v>
      </c>
      <c r="E85" s="414" t="s">
        <v>1704</v>
      </c>
      <c r="F85" s="414" t="s">
        <v>1706</v>
      </c>
    </row>
    <row r="86" spans="1:6" s="11" customFormat="1" x14ac:dyDescent="0.15">
      <c r="A86" s="413" t="s">
        <v>1764</v>
      </c>
      <c r="B86" s="414" t="s">
        <v>1765</v>
      </c>
      <c r="C86" s="413">
        <f t="shared" si="2"/>
        <v>0</v>
      </c>
      <c r="D86" s="413" t="str">
        <f t="shared" si="3"/>
        <v>HIV O-11: Percentage of (estimated) people living with HIV who have been tested HIV-positive-0</v>
      </c>
      <c r="E86" s="414" t="s">
        <v>1704</v>
      </c>
      <c r="F86" s="414" t="s">
        <v>1705</v>
      </c>
    </row>
    <row r="87" spans="1:6" s="11" customFormat="1" x14ac:dyDescent="0.15">
      <c r="A87" s="413" t="s">
        <v>1764</v>
      </c>
      <c r="B87" s="414" t="s">
        <v>1765</v>
      </c>
      <c r="C87" s="413">
        <f t="shared" si="2"/>
        <v>1</v>
      </c>
      <c r="D87" s="413" t="str">
        <f t="shared" si="3"/>
        <v>HIV O-11: Percentage of (estimated) people living with HIV who have been tested HIV-positive-1</v>
      </c>
      <c r="E87" s="414" t="s">
        <v>1704</v>
      </c>
      <c r="F87" s="414" t="s">
        <v>1706</v>
      </c>
    </row>
    <row r="88" spans="1:6" s="11" customFormat="1" x14ac:dyDescent="0.15">
      <c r="A88" s="413" t="s">
        <v>1766</v>
      </c>
      <c r="B88" s="414" t="s">
        <v>1767</v>
      </c>
      <c r="C88" s="413">
        <f t="shared" si="2"/>
        <v>0</v>
      </c>
      <c r="D88" s="413" t="str">
        <f t="shared" si="3"/>
        <v>Malaria O-9(M): Annual blood examination rate: per 100 population per year (Elimination settings)-0</v>
      </c>
      <c r="E88" s="414" t="s">
        <v>1768</v>
      </c>
      <c r="F88" s="414" t="s">
        <v>1769</v>
      </c>
    </row>
    <row r="89" spans="1:6" s="11" customFormat="1" x14ac:dyDescent="0.15">
      <c r="A89" s="413" t="s">
        <v>1766</v>
      </c>
      <c r="B89" s="414" t="s">
        <v>1767</v>
      </c>
      <c r="C89" s="413">
        <f t="shared" si="2"/>
        <v>1</v>
      </c>
      <c r="D89" s="413" t="str">
        <f t="shared" si="3"/>
        <v>Malaria O-9(M): Annual blood examination rate: per 100 population per year (Elimination settings)-1</v>
      </c>
      <c r="E89" s="414" t="s">
        <v>1768</v>
      </c>
      <c r="F89" s="414" t="s">
        <v>1770</v>
      </c>
    </row>
    <row r="91" spans="1:6" x14ac:dyDescent="0.15">
      <c r="A91" s="2" t="s">
        <v>121</v>
      </c>
    </row>
    <row r="92" spans="1:6" x14ac:dyDescent="0.15">
      <c r="A92" s="415" t="s">
        <v>123</v>
      </c>
      <c r="B92" s="413" t="s">
        <v>61</v>
      </c>
      <c r="C92" s="413">
        <v>0</v>
      </c>
      <c r="D92" s="413" t="s">
        <v>118</v>
      </c>
      <c r="E92" s="413" t="s">
        <v>44</v>
      </c>
      <c r="F92" s="413" t="s">
        <v>32</v>
      </c>
    </row>
    <row r="93" spans="1:6" ht="12.75" hidden="1" x14ac:dyDescent="0.2">
      <c r="A93" s="413" t="s">
        <v>122</v>
      </c>
      <c r="B93" s="414" t="s">
        <v>96</v>
      </c>
      <c r="C93" s="413">
        <f>IF(B93=B92,C92+1,0)</f>
        <v>0</v>
      </c>
      <c r="D93" s="413" t="str">
        <f>B93&amp;"-"&amp;C93</f>
        <v>[Name]-0</v>
      </c>
      <c r="E93" s="414" t="s">
        <v>112</v>
      </c>
      <c r="F93" s="414" t="s">
        <v>111</v>
      </c>
    </row>
    <row r="94" spans="1:6" s="11" customFormat="1" x14ac:dyDescent="0.15">
      <c r="A94" s="413" t="s">
        <v>1771</v>
      </c>
      <c r="B94" s="414" t="s">
        <v>1772</v>
      </c>
      <c r="C94" s="413">
        <f t="shared" ref="C94:C157" si="4">IF(B94=B93,C93+1,0)</f>
        <v>0</v>
      </c>
      <c r="D94" s="413" t="str">
        <f t="shared" ref="D94:D157" si="5">B94&amp;"-"&amp;C94</f>
        <v>MDR TB-2(M): Number of TB cases with RR-TB and/or MDR-TB notified-0</v>
      </c>
      <c r="E94" s="414" t="s">
        <v>1688</v>
      </c>
      <c r="F94" s="414" t="s">
        <v>1709</v>
      </c>
    </row>
    <row r="95" spans="1:6" s="11" customFormat="1" x14ac:dyDescent="0.15">
      <c r="A95" s="413" t="s">
        <v>1771</v>
      </c>
      <c r="B95" s="414" t="s">
        <v>1772</v>
      </c>
      <c r="C95" s="413">
        <f t="shared" si="4"/>
        <v>1</v>
      </c>
      <c r="D95" s="413" t="str">
        <f t="shared" si="5"/>
        <v>MDR TB-2(M): Number of TB cases with RR-TB and/or MDR-TB notified-1</v>
      </c>
      <c r="E95" s="414" t="s">
        <v>1688</v>
      </c>
      <c r="F95" s="414" t="s">
        <v>1710</v>
      </c>
    </row>
    <row r="96" spans="1:6" s="11" customFormat="1" x14ac:dyDescent="0.15">
      <c r="A96" s="413" t="s">
        <v>1771</v>
      </c>
      <c r="B96" s="414" t="s">
        <v>1772</v>
      </c>
      <c r="C96" s="413">
        <f t="shared" si="4"/>
        <v>2</v>
      </c>
      <c r="D96" s="413" t="str">
        <f t="shared" si="5"/>
        <v>MDR TB-2(M): Number of TB cases with RR-TB and/or MDR-TB notified-2</v>
      </c>
      <c r="E96" s="414" t="s">
        <v>1704</v>
      </c>
      <c r="F96" s="414" t="s">
        <v>1705</v>
      </c>
    </row>
    <row r="97" spans="1:6" s="11" customFormat="1" x14ac:dyDescent="0.15">
      <c r="A97" s="413" t="s">
        <v>1771</v>
      </c>
      <c r="B97" s="414" t="s">
        <v>1772</v>
      </c>
      <c r="C97" s="413">
        <f t="shared" si="4"/>
        <v>3</v>
      </c>
      <c r="D97" s="413" t="str">
        <f t="shared" si="5"/>
        <v>MDR TB-2(M): Number of TB cases with RR-TB and/or MDR-TB notified-3</v>
      </c>
      <c r="E97" s="414" t="s">
        <v>1704</v>
      </c>
      <c r="F97" s="414" t="s">
        <v>1706</v>
      </c>
    </row>
    <row r="98" spans="1:6" s="11" customFormat="1" x14ac:dyDescent="0.15">
      <c r="A98" s="413" t="s">
        <v>1773</v>
      </c>
      <c r="B98" s="414" t="s">
        <v>1774</v>
      </c>
      <c r="C98" s="413">
        <f t="shared" si="4"/>
        <v>0</v>
      </c>
      <c r="D98" s="413" t="str">
        <f t="shared" si="5"/>
        <v>MDR TB-3(M): Number of cases with RR-TB and/or MDR-TB that began second-line treatment-0</v>
      </c>
      <c r="E98" s="414" t="s">
        <v>1688</v>
      </c>
      <c r="F98" s="414" t="s">
        <v>1709</v>
      </c>
    </row>
    <row r="99" spans="1:6" s="11" customFormat="1" x14ac:dyDescent="0.15">
      <c r="A99" s="413" t="s">
        <v>1773</v>
      </c>
      <c r="B99" s="414" t="s">
        <v>1774</v>
      </c>
      <c r="C99" s="413">
        <f t="shared" si="4"/>
        <v>1</v>
      </c>
      <c r="D99" s="413" t="str">
        <f t="shared" si="5"/>
        <v>MDR TB-3(M): Number of cases with RR-TB and/or MDR-TB that began second-line treatment-1</v>
      </c>
      <c r="E99" s="414" t="s">
        <v>1688</v>
      </c>
      <c r="F99" s="414" t="s">
        <v>1710</v>
      </c>
    </row>
    <row r="100" spans="1:6" s="11" customFormat="1" x14ac:dyDescent="0.15">
      <c r="A100" s="413" t="s">
        <v>1773</v>
      </c>
      <c r="B100" s="414" t="s">
        <v>1774</v>
      </c>
      <c r="C100" s="413">
        <f t="shared" si="4"/>
        <v>2</v>
      </c>
      <c r="D100" s="413" t="str">
        <f t="shared" si="5"/>
        <v>MDR TB-3(M): Number of cases with RR-TB and/or MDR-TB that began second-line treatment-2</v>
      </c>
      <c r="E100" s="414" t="s">
        <v>1704</v>
      </c>
      <c r="F100" s="414" t="s">
        <v>1705</v>
      </c>
    </row>
    <row r="101" spans="1:6" s="11" customFormat="1" x14ac:dyDescent="0.15">
      <c r="A101" s="413" t="s">
        <v>1773</v>
      </c>
      <c r="B101" s="414" t="s">
        <v>1774</v>
      </c>
      <c r="C101" s="413">
        <f t="shared" si="4"/>
        <v>3</v>
      </c>
      <c r="D101" s="413" t="str">
        <f t="shared" si="5"/>
        <v>MDR TB-3(M): Number of cases with RR-TB and/or MDR-TB that began second-line treatment-3</v>
      </c>
      <c r="E101" s="414" t="s">
        <v>1704</v>
      </c>
      <c r="F101" s="414" t="s">
        <v>1706</v>
      </c>
    </row>
    <row r="102" spans="1:6" s="11" customFormat="1" x14ac:dyDescent="0.15">
      <c r="A102" s="413" t="s">
        <v>1773</v>
      </c>
      <c r="B102" s="414" t="s">
        <v>1774</v>
      </c>
      <c r="C102" s="413">
        <f t="shared" si="4"/>
        <v>4</v>
      </c>
      <c r="D102" s="413" t="str">
        <f t="shared" si="5"/>
        <v>MDR TB-3(M): Number of cases with RR-TB and/or MDR-TB that began second-line treatment-4</v>
      </c>
      <c r="E102" s="414" t="s">
        <v>1775</v>
      </c>
      <c r="F102" s="414" t="s">
        <v>1776</v>
      </c>
    </row>
    <row r="103" spans="1:6" s="11" customFormat="1" x14ac:dyDescent="0.15">
      <c r="A103" s="413" t="s">
        <v>1773</v>
      </c>
      <c r="B103" s="414" t="s">
        <v>1774</v>
      </c>
      <c r="C103" s="413">
        <f t="shared" si="4"/>
        <v>5</v>
      </c>
      <c r="D103" s="413" t="str">
        <f t="shared" si="5"/>
        <v>MDR TB-3(M): Number of cases with RR-TB and/or MDR-TB that began second-line treatment-5</v>
      </c>
      <c r="E103" s="414" t="s">
        <v>1775</v>
      </c>
      <c r="F103" s="414" t="s">
        <v>1777</v>
      </c>
    </row>
    <row r="104" spans="1:6" s="11" customFormat="1" x14ac:dyDescent="0.15">
      <c r="A104" s="413" t="s">
        <v>1778</v>
      </c>
      <c r="B104" s="414" t="s">
        <v>1779</v>
      </c>
      <c r="C104" s="413">
        <f t="shared" si="4"/>
        <v>0</v>
      </c>
      <c r="D104" s="413" t="str">
        <f t="shared" si="5"/>
        <v>VC-3(M): Number of long-lasting insecticidal nets distributed to targeted risk groups through continuous distribution-0</v>
      </c>
      <c r="E104" s="414" t="s">
        <v>1688</v>
      </c>
      <c r="F104" s="414" t="s">
        <v>1718</v>
      </c>
    </row>
    <row r="105" spans="1:6" s="11" customFormat="1" x14ac:dyDescent="0.15">
      <c r="A105" s="413" t="s">
        <v>1778</v>
      </c>
      <c r="B105" s="414" t="s">
        <v>1779</v>
      </c>
      <c r="C105" s="413">
        <f t="shared" si="4"/>
        <v>1</v>
      </c>
      <c r="D105" s="413" t="str">
        <f t="shared" si="5"/>
        <v>VC-3(M): Number of long-lasting insecticidal nets distributed to targeted risk groups through continuous distribution-1</v>
      </c>
      <c r="E105" s="414" t="s">
        <v>1780</v>
      </c>
      <c r="F105" s="414" t="s">
        <v>1781</v>
      </c>
    </row>
    <row r="106" spans="1:6" s="11" customFormat="1" x14ac:dyDescent="0.15">
      <c r="A106" s="413" t="s">
        <v>1778</v>
      </c>
      <c r="B106" s="414" t="s">
        <v>1779</v>
      </c>
      <c r="C106" s="413">
        <f t="shared" si="4"/>
        <v>2</v>
      </c>
      <c r="D106" s="413" t="str">
        <f t="shared" si="5"/>
        <v>VC-3(M): Number of long-lasting insecticidal nets distributed to targeted risk groups through continuous distribution-2</v>
      </c>
      <c r="E106" s="414" t="s">
        <v>1780</v>
      </c>
      <c r="F106" s="414" t="s">
        <v>1782</v>
      </c>
    </row>
    <row r="107" spans="1:6" s="11" customFormat="1" x14ac:dyDescent="0.15">
      <c r="A107" s="413" t="s">
        <v>1778</v>
      </c>
      <c r="B107" s="414" t="s">
        <v>1779</v>
      </c>
      <c r="C107" s="413">
        <f t="shared" si="4"/>
        <v>3</v>
      </c>
      <c r="D107" s="413" t="str">
        <f t="shared" si="5"/>
        <v>VC-3(M): Number of long-lasting insecticidal nets distributed to targeted risk groups through continuous distribution-3</v>
      </c>
      <c r="E107" s="414" t="s">
        <v>1780</v>
      </c>
      <c r="F107" s="414" t="s">
        <v>1783</v>
      </c>
    </row>
    <row r="108" spans="1:6" s="11" customFormat="1" x14ac:dyDescent="0.15">
      <c r="A108" s="413" t="s">
        <v>1778</v>
      </c>
      <c r="B108" s="414" t="s">
        <v>1779</v>
      </c>
      <c r="C108" s="413">
        <f t="shared" si="4"/>
        <v>4</v>
      </c>
      <c r="D108" s="413" t="str">
        <f t="shared" si="5"/>
        <v>VC-3(M): Number of long-lasting insecticidal nets distributed to targeted risk groups through continuous distribution-4</v>
      </c>
      <c r="E108" s="414" t="s">
        <v>1780</v>
      </c>
      <c r="F108" s="414" t="s">
        <v>1784</v>
      </c>
    </row>
    <row r="109" spans="1:6" s="11" customFormat="1" x14ac:dyDescent="0.15">
      <c r="A109" s="413" t="s">
        <v>1785</v>
      </c>
      <c r="B109" s="414" t="s">
        <v>1786</v>
      </c>
      <c r="C109" s="413">
        <f t="shared" si="4"/>
        <v>0</v>
      </c>
      <c r="D109" s="413" t="str">
        <f t="shared" si="5"/>
        <v>CM-1a(M): Proportion of suspected malaria cases that receive a parasitological test at public sector health facilities-0</v>
      </c>
      <c r="E109" s="414" t="s">
        <v>1688</v>
      </c>
      <c r="F109" s="414" t="s">
        <v>1718</v>
      </c>
    </row>
    <row r="110" spans="1:6" s="11" customFormat="1" x14ac:dyDescent="0.15">
      <c r="A110" s="413" t="s">
        <v>1785</v>
      </c>
      <c r="B110" s="414" t="s">
        <v>1786</v>
      </c>
      <c r="C110" s="413">
        <f t="shared" si="4"/>
        <v>1</v>
      </c>
      <c r="D110" s="413" t="str">
        <f t="shared" si="5"/>
        <v>CM-1a(M): Proportion of suspected malaria cases that receive a parasitological test at public sector health facilities-1</v>
      </c>
      <c r="E110" s="414" t="s">
        <v>1688</v>
      </c>
      <c r="F110" s="414" t="s">
        <v>1719</v>
      </c>
    </row>
    <row r="111" spans="1:6" s="11" customFormat="1" x14ac:dyDescent="0.15">
      <c r="A111" s="413" t="s">
        <v>1785</v>
      </c>
      <c r="B111" s="414" t="s">
        <v>1786</v>
      </c>
      <c r="C111" s="413">
        <f t="shared" si="4"/>
        <v>2</v>
      </c>
      <c r="D111" s="413" t="str">
        <f t="shared" si="5"/>
        <v>CM-1a(M): Proportion of suspected malaria cases that receive a parasitological test at public sector health facilities-2</v>
      </c>
      <c r="E111" s="414" t="s">
        <v>1699</v>
      </c>
      <c r="F111" s="414" t="s">
        <v>1700</v>
      </c>
    </row>
    <row r="112" spans="1:6" s="11" customFormat="1" x14ac:dyDescent="0.15">
      <c r="A112" s="413" t="s">
        <v>1785</v>
      </c>
      <c r="B112" s="414" t="s">
        <v>1786</v>
      </c>
      <c r="C112" s="413">
        <f t="shared" si="4"/>
        <v>3</v>
      </c>
      <c r="D112" s="413" t="str">
        <f t="shared" si="5"/>
        <v>CM-1a(M): Proportion of suspected malaria cases that receive a parasitological test at public sector health facilities-3</v>
      </c>
      <c r="E112" s="414" t="s">
        <v>1699</v>
      </c>
      <c r="F112" s="414" t="s">
        <v>1701</v>
      </c>
    </row>
    <row r="113" spans="1:6" s="11" customFormat="1" x14ac:dyDescent="0.15">
      <c r="A113" s="413" t="s">
        <v>1787</v>
      </c>
      <c r="B113" s="414" t="s">
        <v>1788</v>
      </c>
      <c r="C113" s="413">
        <f t="shared" si="4"/>
        <v>0</v>
      </c>
      <c r="D113" s="413" t="str">
        <f t="shared" si="5"/>
        <v>CM-1b(M): Proportion of suspected malaria cases that receive a parasitological test in the community-0</v>
      </c>
      <c r="E113" s="414" t="s">
        <v>1688</v>
      </c>
      <c r="F113" s="414" t="s">
        <v>1718</v>
      </c>
    </row>
    <row r="114" spans="1:6" s="11" customFormat="1" x14ac:dyDescent="0.15">
      <c r="A114" s="413" t="s">
        <v>1787</v>
      </c>
      <c r="B114" s="414" t="s">
        <v>1788</v>
      </c>
      <c r="C114" s="413">
        <f t="shared" si="4"/>
        <v>1</v>
      </c>
      <c r="D114" s="413" t="str">
        <f t="shared" si="5"/>
        <v>CM-1b(M): Proportion of suspected malaria cases that receive a parasitological test in the community-1</v>
      </c>
      <c r="E114" s="414" t="s">
        <v>1688</v>
      </c>
      <c r="F114" s="414" t="s">
        <v>1719</v>
      </c>
    </row>
    <row r="115" spans="1:6" s="11" customFormat="1" x14ac:dyDescent="0.15">
      <c r="A115" s="413" t="s">
        <v>1787</v>
      </c>
      <c r="B115" s="414" t="s">
        <v>1788</v>
      </c>
      <c r="C115" s="413">
        <f t="shared" si="4"/>
        <v>2</v>
      </c>
      <c r="D115" s="413" t="str">
        <f t="shared" si="5"/>
        <v>CM-1b(M): Proportion of suspected malaria cases that receive a parasitological test in the community-2</v>
      </c>
      <c r="E115" s="414" t="s">
        <v>1699</v>
      </c>
      <c r="F115" s="414" t="s">
        <v>1700</v>
      </c>
    </row>
    <row r="116" spans="1:6" s="11" customFormat="1" x14ac:dyDescent="0.15">
      <c r="A116" s="413" t="s">
        <v>1787</v>
      </c>
      <c r="B116" s="414" t="s">
        <v>1788</v>
      </c>
      <c r="C116" s="413">
        <f t="shared" si="4"/>
        <v>3</v>
      </c>
      <c r="D116" s="413" t="str">
        <f t="shared" si="5"/>
        <v>CM-1b(M): Proportion of suspected malaria cases that receive a parasitological test in the community-3</v>
      </c>
      <c r="E116" s="414" t="s">
        <v>1699</v>
      </c>
      <c r="F116" s="414" t="s">
        <v>1701</v>
      </c>
    </row>
    <row r="117" spans="1:6" s="11" customFormat="1" x14ac:dyDescent="0.15">
      <c r="A117" s="413" t="s">
        <v>1789</v>
      </c>
      <c r="B117" s="414" t="s">
        <v>1790</v>
      </c>
      <c r="C117" s="413">
        <f t="shared" si="4"/>
        <v>0</v>
      </c>
      <c r="D117" s="413" t="str">
        <f t="shared" si="5"/>
        <v>CM-1c(M): Proportion of suspected malaria cases that receive a parasitological test at private sector sites-0</v>
      </c>
      <c r="E117" s="414" t="s">
        <v>1688</v>
      </c>
      <c r="F117" s="414" t="s">
        <v>1718</v>
      </c>
    </row>
    <row r="118" spans="1:6" s="11" customFormat="1" x14ac:dyDescent="0.15">
      <c r="A118" s="413" t="s">
        <v>1789</v>
      </c>
      <c r="B118" s="414" t="s">
        <v>1790</v>
      </c>
      <c r="C118" s="413">
        <f t="shared" si="4"/>
        <v>1</v>
      </c>
      <c r="D118" s="413" t="str">
        <f t="shared" si="5"/>
        <v>CM-1c(M): Proportion of suspected malaria cases that receive a parasitological test at private sector sites-1</v>
      </c>
      <c r="E118" s="414" t="s">
        <v>1688</v>
      </c>
      <c r="F118" s="414" t="s">
        <v>1719</v>
      </c>
    </row>
    <row r="119" spans="1:6" s="11" customFormat="1" x14ac:dyDescent="0.15">
      <c r="A119" s="413" t="s">
        <v>1789</v>
      </c>
      <c r="B119" s="414" t="s">
        <v>1790</v>
      </c>
      <c r="C119" s="413">
        <f t="shared" si="4"/>
        <v>2</v>
      </c>
      <c r="D119" s="413" t="str">
        <f t="shared" si="5"/>
        <v>CM-1c(M): Proportion of suspected malaria cases that receive a parasitological test at private sector sites-2</v>
      </c>
      <c r="E119" s="414" t="s">
        <v>1699</v>
      </c>
      <c r="F119" s="414" t="s">
        <v>1700</v>
      </c>
    </row>
    <row r="120" spans="1:6" s="11" customFormat="1" x14ac:dyDescent="0.15">
      <c r="A120" s="413" t="s">
        <v>1789</v>
      </c>
      <c r="B120" s="414" t="s">
        <v>1790</v>
      </c>
      <c r="C120" s="413">
        <f t="shared" si="4"/>
        <v>3</v>
      </c>
      <c r="D120" s="413" t="str">
        <f t="shared" si="5"/>
        <v>CM-1c(M): Proportion of suspected malaria cases that receive a parasitological test at private sector sites-3</v>
      </c>
      <c r="E120" s="414" t="s">
        <v>1699</v>
      </c>
      <c r="F120" s="414" t="s">
        <v>1701</v>
      </c>
    </row>
    <row r="121" spans="1:6" s="11" customFormat="1" x14ac:dyDescent="0.15">
      <c r="A121" s="413" t="s">
        <v>1791</v>
      </c>
      <c r="B121" s="414" t="s">
        <v>1792</v>
      </c>
      <c r="C121" s="413">
        <f t="shared" si="4"/>
        <v>0</v>
      </c>
      <c r="D121" s="413" t="str">
        <f t="shared" si="5"/>
        <v>CM-2a(M): Proportion of confirmed malaria cases that received first-line antimalarial treatment at public sector health facilities-0</v>
      </c>
      <c r="E121" s="414" t="s">
        <v>1688</v>
      </c>
      <c r="F121" s="414" t="s">
        <v>1718</v>
      </c>
    </row>
    <row r="122" spans="1:6" s="11" customFormat="1" x14ac:dyDescent="0.15">
      <c r="A122" s="413" t="s">
        <v>1791</v>
      </c>
      <c r="B122" s="414" t="s">
        <v>1792</v>
      </c>
      <c r="C122" s="413">
        <f t="shared" si="4"/>
        <v>1</v>
      </c>
      <c r="D122" s="413" t="str">
        <f t="shared" si="5"/>
        <v>CM-2a(M): Proportion of confirmed malaria cases that received first-line antimalarial treatment at public sector health facilities-1</v>
      </c>
      <c r="E122" s="414" t="s">
        <v>1688</v>
      </c>
      <c r="F122" s="414" t="s">
        <v>1719</v>
      </c>
    </row>
    <row r="123" spans="1:6" s="11" customFormat="1" x14ac:dyDescent="0.15">
      <c r="A123" s="413" t="s">
        <v>1793</v>
      </c>
      <c r="B123" s="414" t="s">
        <v>1794</v>
      </c>
      <c r="C123" s="413">
        <f t="shared" si="4"/>
        <v>0</v>
      </c>
      <c r="D123" s="413" t="str">
        <f t="shared" si="5"/>
        <v>CM-2b(M): Proportion of confirmed malaria cases that received first-line antimalarial treatment in the community-0</v>
      </c>
      <c r="E123" s="414" t="s">
        <v>1688</v>
      </c>
      <c r="F123" s="414" t="s">
        <v>1718</v>
      </c>
    </row>
    <row r="124" spans="1:6" s="11" customFormat="1" x14ac:dyDescent="0.15">
      <c r="A124" s="413" t="s">
        <v>1793</v>
      </c>
      <c r="B124" s="414" t="s">
        <v>1794</v>
      </c>
      <c r="C124" s="413">
        <f t="shared" si="4"/>
        <v>1</v>
      </c>
      <c r="D124" s="413" t="str">
        <f t="shared" si="5"/>
        <v>CM-2b(M): Proportion of confirmed malaria cases that received first-line antimalarial treatment in the community-1</v>
      </c>
      <c r="E124" s="414" t="s">
        <v>1688</v>
      </c>
      <c r="F124" s="414" t="s">
        <v>1719</v>
      </c>
    </row>
    <row r="125" spans="1:6" s="11" customFormat="1" x14ac:dyDescent="0.15">
      <c r="A125" s="413" t="s">
        <v>1795</v>
      </c>
      <c r="B125" s="414" t="s">
        <v>1796</v>
      </c>
      <c r="C125" s="413">
        <f t="shared" si="4"/>
        <v>0</v>
      </c>
      <c r="D125" s="413" t="str">
        <f t="shared" si="5"/>
        <v>CM-2c(M): Proportion of confirmed malaria cases that received first-line antimalarial treatment at private sector sites-0</v>
      </c>
      <c r="E125" s="414" t="s">
        <v>1688</v>
      </c>
      <c r="F125" s="414" t="s">
        <v>1718</v>
      </c>
    </row>
    <row r="126" spans="1:6" s="11" customFormat="1" x14ac:dyDescent="0.15">
      <c r="A126" s="413" t="s">
        <v>1795</v>
      </c>
      <c r="B126" s="414" t="s">
        <v>1796</v>
      </c>
      <c r="C126" s="413">
        <f t="shared" si="4"/>
        <v>1</v>
      </c>
      <c r="D126" s="413" t="str">
        <f t="shared" si="5"/>
        <v>CM-2c(M): Proportion of confirmed malaria cases that received first-line antimalarial treatment at private sector sites-1</v>
      </c>
      <c r="E126" s="414" t="s">
        <v>1688</v>
      </c>
      <c r="F126" s="414" t="s">
        <v>1719</v>
      </c>
    </row>
    <row r="127" spans="1:6" s="11" customFormat="1" x14ac:dyDescent="0.15">
      <c r="A127" s="413" t="s">
        <v>1797</v>
      </c>
      <c r="B127" s="414" t="s">
        <v>1798</v>
      </c>
      <c r="C127" s="413">
        <f t="shared" si="4"/>
        <v>0</v>
      </c>
      <c r="D127" s="413" t="str">
        <f t="shared" si="5"/>
        <v>CM-3a: Proportion of malaria cases (presumed and confirmed) that received first line antimalarial treatment at public sector health facilities-0</v>
      </c>
      <c r="E127" s="414" t="s">
        <v>1688</v>
      </c>
      <c r="F127" s="414" t="s">
        <v>1718</v>
      </c>
    </row>
    <row r="128" spans="1:6" s="11" customFormat="1" x14ac:dyDescent="0.15">
      <c r="A128" s="413" t="s">
        <v>1797</v>
      </c>
      <c r="B128" s="414" t="s">
        <v>1798</v>
      </c>
      <c r="C128" s="413">
        <f t="shared" si="4"/>
        <v>1</v>
      </c>
      <c r="D128" s="413" t="str">
        <f t="shared" si="5"/>
        <v>CM-3a: Proportion of malaria cases (presumed and confirmed) that received first line antimalarial treatment at public sector health facilities-1</v>
      </c>
      <c r="E128" s="414" t="s">
        <v>1688</v>
      </c>
      <c r="F128" s="414" t="s">
        <v>1719</v>
      </c>
    </row>
    <row r="129" spans="1:6" s="11" customFormat="1" x14ac:dyDescent="0.15">
      <c r="A129" s="413" t="s">
        <v>1799</v>
      </c>
      <c r="B129" s="414" t="s">
        <v>1800</v>
      </c>
      <c r="C129" s="413">
        <f t="shared" si="4"/>
        <v>0</v>
      </c>
      <c r="D129" s="413" t="str">
        <f t="shared" si="5"/>
        <v>CM-3b: Proportion of malaria cases (presumed and confirmed) that received first line antimalarial treatment in the community-0</v>
      </c>
      <c r="E129" s="414" t="s">
        <v>1688</v>
      </c>
      <c r="F129" s="414" t="s">
        <v>1718</v>
      </c>
    </row>
    <row r="130" spans="1:6" s="11" customFormat="1" x14ac:dyDescent="0.15">
      <c r="A130" s="413" t="s">
        <v>1799</v>
      </c>
      <c r="B130" s="414" t="s">
        <v>1800</v>
      </c>
      <c r="C130" s="413">
        <f t="shared" si="4"/>
        <v>1</v>
      </c>
      <c r="D130" s="413" t="str">
        <f t="shared" si="5"/>
        <v>CM-3b: Proportion of malaria cases (presumed and confirmed) that received first line antimalarial treatment in the community-1</v>
      </c>
      <c r="E130" s="414" t="s">
        <v>1688</v>
      </c>
      <c r="F130" s="414" t="s">
        <v>1719</v>
      </c>
    </row>
    <row r="131" spans="1:6" s="11" customFormat="1" x14ac:dyDescent="0.15">
      <c r="A131" s="413" t="s">
        <v>1801</v>
      </c>
      <c r="B131" s="414" t="s">
        <v>1802</v>
      </c>
      <c r="C131" s="413">
        <f t="shared" si="4"/>
        <v>0</v>
      </c>
      <c r="D131" s="413" t="str">
        <f t="shared" si="5"/>
        <v>CM-3c: Proportion of malaria cases (presumed and confirmed) that received first line antimalarial treatment at private sector sites-0</v>
      </c>
      <c r="E131" s="414" t="s">
        <v>1688</v>
      </c>
      <c r="F131" s="414" t="s">
        <v>1718</v>
      </c>
    </row>
    <row r="132" spans="1:6" s="11" customFormat="1" x14ac:dyDescent="0.15">
      <c r="A132" s="413" t="s">
        <v>1801</v>
      </c>
      <c r="B132" s="414" t="s">
        <v>1802</v>
      </c>
      <c r="C132" s="413">
        <f t="shared" si="4"/>
        <v>1</v>
      </c>
      <c r="D132" s="413" t="str">
        <f t="shared" si="5"/>
        <v>CM-3c: Proportion of malaria cases (presumed and confirmed) that received first line antimalarial treatment at private sector sites-1</v>
      </c>
      <c r="E132" s="414" t="s">
        <v>1688</v>
      </c>
      <c r="F132" s="414" t="s">
        <v>1719</v>
      </c>
    </row>
    <row r="133" spans="1:6" s="11" customFormat="1" x14ac:dyDescent="0.15">
      <c r="A133" s="413" t="s">
        <v>1803</v>
      </c>
      <c r="B133" s="414" t="s">
        <v>1804</v>
      </c>
      <c r="C133" s="413">
        <f t="shared" si="4"/>
        <v>0</v>
      </c>
      <c r="D133" s="413" t="str">
        <f t="shared" si="5"/>
        <v>TCS-1(M): Percentage of people living with HIV currently receiving antiretroviral therapy-0</v>
      </c>
      <c r="E133" s="414" t="s">
        <v>1688</v>
      </c>
      <c r="F133" s="414" t="s">
        <v>1709</v>
      </c>
    </row>
    <row r="134" spans="1:6" s="11" customFormat="1" x14ac:dyDescent="0.15">
      <c r="A134" s="413" t="s">
        <v>1803</v>
      </c>
      <c r="B134" s="414" t="s">
        <v>1804</v>
      </c>
      <c r="C134" s="413">
        <f t="shared" si="4"/>
        <v>1</v>
      </c>
      <c r="D134" s="413" t="str">
        <f t="shared" si="5"/>
        <v>TCS-1(M): Percentage of people living with HIV currently receiving antiretroviral therapy-1</v>
      </c>
      <c r="E134" s="414" t="s">
        <v>1688</v>
      </c>
      <c r="F134" s="414" t="s">
        <v>1710</v>
      </c>
    </row>
    <row r="135" spans="1:6" s="11" customFormat="1" x14ac:dyDescent="0.15">
      <c r="A135" s="413" t="s">
        <v>1803</v>
      </c>
      <c r="B135" s="414" t="s">
        <v>1804</v>
      </c>
      <c r="C135" s="413">
        <f t="shared" si="4"/>
        <v>2</v>
      </c>
      <c r="D135" s="413" t="str">
        <f t="shared" si="5"/>
        <v>TCS-1(M): Percentage of people living with HIV currently receiving antiretroviral therapy-2</v>
      </c>
      <c r="E135" s="414" t="s">
        <v>1711</v>
      </c>
      <c r="F135" s="414" t="s">
        <v>1805</v>
      </c>
    </row>
    <row r="136" spans="1:6" s="11" customFormat="1" x14ac:dyDescent="0.15">
      <c r="A136" s="413" t="s">
        <v>1803</v>
      </c>
      <c r="B136" s="414" t="s">
        <v>1804</v>
      </c>
      <c r="C136" s="413">
        <f t="shared" si="4"/>
        <v>3</v>
      </c>
      <c r="D136" s="413" t="str">
        <f t="shared" si="5"/>
        <v>TCS-1(M): Percentage of people living with HIV currently receiving antiretroviral therapy-3</v>
      </c>
      <c r="E136" s="414" t="s">
        <v>1711</v>
      </c>
      <c r="F136" s="414" t="s">
        <v>1712</v>
      </c>
    </row>
    <row r="137" spans="1:6" s="11" customFormat="1" x14ac:dyDescent="0.15">
      <c r="A137" s="413" t="s">
        <v>1803</v>
      </c>
      <c r="B137" s="414" t="s">
        <v>1804</v>
      </c>
      <c r="C137" s="413">
        <f t="shared" si="4"/>
        <v>4</v>
      </c>
      <c r="D137" s="413" t="str">
        <f t="shared" si="5"/>
        <v>TCS-1(M): Percentage of people living with HIV currently receiving antiretroviral therapy-4</v>
      </c>
      <c r="E137" s="414" t="s">
        <v>1711</v>
      </c>
      <c r="F137" s="414" t="s">
        <v>1713</v>
      </c>
    </row>
    <row r="138" spans="1:6" s="11" customFormat="1" x14ac:dyDescent="0.15">
      <c r="A138" s="413" t="s">
        <v>1803</v>
      </c>
      <c r="B138" s="414" t="s">
        <v>1804</v>
      </c>
      <c r="C138" s="413">
        <f t="shared" si="4"/>
        <v>5</v>
      </c>
      <c r="D138" s="413" t="str">
        <f t="shared" si="5"/>
        <v>TCS-1(M): Percentage of people living with HIV currently receiving antiretroviral therapy-5</v>
      </c>
      <c r="E138" s="414" t="s">
        <v>1711</v>
      </c>
      <c r="F138" s="414" t="s">
        <v>1806</v>
      </c>
    </row>
    <row r="139" spans="1:6" s="11" customFormat="1" x14ac:dyDescent="0.15">
      <c r="A139" s="413" t="s">
        <v>1803</v>
      </c>
      <c r="B139" s="414" t="s">
        <v>1804</v>
      </c>
      <c r="C139" s="413">
        <f t="shared" si="4"/>
        <v>6</v>
      </c>
      <c r="D139" s="413" t="str">
        <f t="shared" si="5"/>
        <v>TCS-1(M): Percentage of people living with HIV currently receiving antiretroviral therapy-6</v>
      </c>
      <c r="E139" s="414" t="s">
        <v>1711</v>
      </c>
      <c r="F139" s="414" t="s">
        <v>1714</v>
      </c>
    </row>
    <row r="140" spans="1:6" s="11" customFormat="1" x14ac:dyDescent="0.15">
      <c r="A140" s="413" t="s">
        <v>1803</v>
      </c>
      <c r="B140" s="414" t="s">
        <v>1804</v>
      </c>
      <c r="C140" s="413">
        <f t="shared" si="4"/>
        <v>7</v>
      </c>
      <c r="D140" s="413" t="str">
        <f t="shared" si="5"/>
        <v>TCS-1(M): Percentage of people living with HIV currently receiving antiretroviral therapy-7</v>
      </c>
      <c r="E140" s="414" t="s">
        <v>1711</v>
      </c>
      <c r="F140" s="414" t="s">
        <v>1715</v>
      </c>
    </row>
    <row r="141" spans="1:6" s="11" customFormat="1" x14ac:dyDescent="0.15">
      <c r="A141" s="413" t="s">
        <v>1803</v>
      </c>
      <c r="B141" s="414" t="s">
        <v>1804</v>
      </c>
      <c r="C141" s="413">
        <f t="shared" si="4"/>
        <v>8</v>
      </c>
      <c r="D141" s="413" t="str">
        <f t="shared" si="5"/>
        <v>TCS-1(M): Percentage of people living with HIV currently receiving antiretroviral therapy-8</v>
      </c>
      <c r="E141" s="414" t="s">
        <v>1704</v>
      </c>
      <c r="F141" s="414" t="s">
        <v>1705</v>
      </c>
    </row>
    <row r="142" spans="1:6" s="11" customFormat="1" x14ac:dyDescent="0.15">
      <c r="A142" s="413" t="s">
        <v>1803</v>
      </c>
      <c r="B142" s="414" t="s">
        <v>1804</v>
      </c>
      <c r="C142" s="413">
        <f t="shared" si="4"/>
        <v>9</v>
      </c>
      <c r="D142" s="413" t="str">
        <f t="shared" si="5"/>
        <v>TCS-1(M): Percentage of people living with HIV currently receiving antiretroviral therapy-9</v>
      </c>
      <c r="E142" s="414" t="s">
        <v>1704</v>
      </c>
      <c r="F142" s="414" t="s">
        <v>1706</v>
      </c>
    </row>
    <row r="143" spans="1:6" s="11" customFormat="1" x14ac:dyDescent="0.15">
      <c r="A143" s="413" t="s">
        <v>1803</v>
      </c>
      <c r="B143" s="414" t="s">
        <v>1804</v>
      </c>
      <c r="C143" s="413">
        <f t="shared" si="4"/>
        <v>10</v>
      </c>
      <c r="D143" s="413" t="str">
        <f t="shared" si="5"/>
        <v>TCS-1(M): Percentage of people living with HIV currently receiving antiretroviral therapy-10</v>
      </c>
      <c r="E143" s="414" t="s">
        <v>1780</v>
      </c>
      <c r="F143" s="414" t="s">
        <v>1807</v>
      </c>
    </row>
    <row r="144" spans="1:6" s="11" customFormat="1" x14ac:dyDescent="0.15">
      <c r="A144" s="413" t="s">
        <v>1803</v>
      </c>
      <c r="B144" s="414" t="s">
        <v>1804</v>
      </c>
      <c r="C144" s="413">
        <f t="shared" si="4"/>
        <v>11</v>
      </c>
      <c r="D144" s="413" t="str">
        <f t="shared" si="5"/>
        <v>TCS-1(M): Percentage of people living with HIV currently receiving antiretroviral therapy-11</v>
      </c>
      <c r="E144" s="414" t="s">
        <v>1780</v>
      </c>
      <c r="F144" s="414" t="s">
        <v>1808</v>
      </c>
    </row>
    <row r="145" spans="1:6" s="11" customFormat="1" x14ac:dyDescent="0.15">
      <c r="A145" s="413" t="s">
        <v>1803</v>
      </c>
      <c r="B145" s="414" t="s">
        <v>1804</v>
      </c>
      <c r="C145" s="413">
        <f t="shared" si="4"/>
        <v>12</v>
      </c>
      <c r="D145" s="413" t="str">
        <f t="shared" si="5"/>
        <v>TCS-1(M): Percentage of people living with HIV currently receiving antiretroviral therapy-12</v>
      </c>
      <c r="E145" s="414" t="s">
        <v>1780</v>
      </c>
      <c r="F145" s="414" t="s">
        <v>1809</v>
      </c>
    </row>
    <row r="146" spans="1:6" s="11" customFormat="1" x14ac:dyDescent="0.15">
      <c r="A146" s="413" t="s">
        <v>1810</v>
      </c>
      <c r="B146" s="414" t="s">
        <v>1811</v>
      </c>
      <c r="C146" s="413">
        <f t="shared" si="4"/>
        <v>0</v>
      </c>
      <c r="D146" s="413" t="str">
        <f t="shared" si="5"/>
        <v>TCS-2: Percentage of people living with HIV that initiated ART with a CD4 count of &lt;200 cells/mm³-0</v>
      </c>
      <c r="E146" s="414" t="s">
        <v>1704</v>
      </c>
      <c r="F146" s="414" t="s">
        <v>1705</v>
      </c>
    </row>
    <row r="147" spans="1:6" s="11" customFormat="1" x14ac:dyDescent="0.15">
      <c r="A147" s="413" t="s">
        <v>1810</v>
      </c>
      <c r="B147" s="414" t="s">
        <v>1811</v>
      </c>
      <c r="C147" s="413">
        <f t="shared" si="4"/>
        <v>1</v>
      </c>
      <c r="D147" s="413" t="str">
        <f t="shared" si="5"/>
        <v>TCS-2: Percentage of people living with HIV that initiated ART with a CD4 count of &lt;200 cells/mm³-1</v>
      </c>
      <c r="E147" s="414" t="s">
        <v>1704</v>
      </c>
      <c r="F147" s="414" t="s">
        <v>1706</v>
      </c>
    </row>
    <row r="148" spans="1:6" s="11" customFormat="1" x14ac:dyDescent="0.15">
      <c r="A148" s="413" t="s">
        <v>1812</v>
      </c>
      <c r="B148" s="414" t="s">
        <v>1813</v>
      </c>
      <c r="C148" s="413">
        <f t="shared" si="4"/>
        <v>0</v>
      </c>
      <c r="D148" s="413" t="str">
        <f t="shared" si="5"/>
        <v>TCP-1(M): Number of notified cases of all forms of TB-(i.e. bacteriologically confirmed + clinically diagnosed), includes new and relapse cases-0</v>
      </c>
      <c r="E148" s="414" t="s">
        <v>1688</v>
      </c>
      <c r="F148" s="414" t="s">
        <v>1709</v>
      </c>
    </row>
    <row r="149" spans="1:6" s="11" customFormat="1" x14ac:dyDescent="0.15">
      <c r="A149" s="413" t="s">
        <v>1812</v>
      </c>
      <c r="B149" s="414" t="s">
        <v>1813</v>
      </c>
      <c r="C149" s="413">
        <f t="shared" si="4"/>
        <v>1</v>
      </c>
      <c r="D149" s="413" t="str">
        <f t="shared" si="5"/>
        <v>TCP-1(M): Number of notified cases of all forms of TB-(i.e. bacteriologically confirmed + clinically diagnosed), includes new and relapse cases-1</v>
      </c>
      <c r="E149" s="414" t="s">
        <v>1688</v>
      </c>
      <c r="F149" s="414" t="s">
        <v>1710</v>
      </c>
    </row>
    <row r="150" spans="1:6" s="11" customFormat="1" x14ac:dyDescent="0.15">
      <c r="A150" s="413" t="s">
        <v>1812</v>
      </c>
      <c r="B150" s="414" t="s">
        <v>1813</v>
      </c>
      <c r="C150" s="413">
        <f t="shared" si="4"/>
        <v>2</v>
      </c>
      <c r="D150" s="413" t="str">
        <f t="shared" si="5"/>
        <v>TCP-1(M): Number of notified cases of all forms of TB-(i.e. bacteriologically confirmed + clinically diagnosed), includes new and relapse cases-2</v>
      </c>
      <c r="E150" s="414" t="s">
        <v>1704</v>
      </c>
      <c r="F150" s="414" t="s">
        <v>1705</v>
      </c>
    </row>
    <row r="151" spans="1:6" s="11" customFormat="1" x14ac:dyDescent="0.15">
      <c r="A151" s="413" t="s">
        <v>1812</v>
      </c>
      <c r="B151" s="414" t="s">
        <v>1813</v>
      </c>
      <c r="C151" s="413">
        <f t="shared" si="4"/>
        <v>3</v>
      </c>
      <c r="D151" s="413" t="str">
        <f t="shared" si="5"/>
        <v>TCP-1(M): Number of notified cases of all forms of TB-(i.e. bacteriologically confirmed + clinically diagnosed), includes new and relapse cases-3</v>
      </c>
      <c r="E151" s="414" t="s">
        <v>1704</v>
      </c>
      <c r="F151" s="414" t="s">
        <v>1706</v>
      </c>
    </row>
    <row r="152" spans="1:6" s="11" customFormat="1" x14ac:dyDescent="0.15">
      <c r="A152" s="413" t="s">
        <v>1812</v>
      </c>
      <c r="B152" s="414" t="s">
        <v>1813</v>
      </c>
      <c r="C152" s="413">
        <f t="shared" si="4"/>
        <v>4</v>
      </c>
      <c r="D152" s="413" t="str">
        <f t="shared" si="5"/>
        <v>TCP-1(M): Number of notified cases of all forms of TB-(i.e. bacteriologically confirmed + clinically diagnosed), includes new and relapse cases-4</v>
      </c>
      <c r="E152" s="414" t="s">
        <v>1814</v>
      </c>
      <c r="F152" s="414" t="s">
        <v>1815</v>
      </c>
    </row>
    <row r="153" spans="1:6" s="11" customFormat="1" x14ac:dyDescent="0.15">
      <c r="A153" s="413" t="s">
        <v>1812</v>
      </c>
      <c r="B153" s="414" t="s">
        <v>1813</v>
      </c>
      <c r="C153" s="413">
        <f t="shared" si="4"/>
        <v>5</v>
      </c>
      <c r="D153" s="413" t="str">
        <f t="shared" si="5"/>
        <v>TCP-1(M): Number of notified cases of all forms of TB-(i.e. bacteriologically confirmed + clinically diagnosed), includes new and relapse cases-5</v>
      </c>
      <c r="E153" s="414" t="s">
        <v>1814</v>
      </c>
      <c r="F153" s="414" t="s">
        <v>1816</v>
      </c>
    </row>
    <row r="154" spans="1:6" s="11" customFormat="1" x14ac:dyDescent="0.15">
      <c r="A154" s="413" t="s">
        <v>1812</v>
      </c>
      <c r="B154" s="414" t="s">
        <v>1813</v>
      </c>
      <c r="C154" s="413">
        <f t="shared" si="4"/>
        <v>6</v>
      </c>
      <c r="D154" s="413" t="str">
        <f t="shared" si="5"/>
        <v>TCP-1(M): Number of notified cases of all forms of TB-(i.e. bacteriologically confirmed + clinically diagnosed), includes new and relapse cases-6</v>
      </c>
      <c r="E154" s="414" t="s">
        <v>1814</v>
      </c>
      <c r="F154" s="414" t="s">
        <v>1817</v>
      </c>
    </row>
    <row r="155" spans="1:6" s="11" customFormat="1" x14ac:dyDescent="0.15">
      <c r="A155" s="413" t="s">
        <v>1812</v>
      </c>
      <c r="B155" s="414" t="s">
        <v>1813</v>
      </c>
      <c r="C155" s="413">
        <f t="shared" si="4"/>
        <v>7</v>
      </c>
      <c r="D155" s="413" t="str">
        <f t="shared" si="5"/>
        <v>TCP-1(M): Number of notified cases of all forms of TB-(i.e. bacteriologically confirmed + clinically diagnosed), includes new and relapse cases-7</v>
      </c>
      <c r="E155" s="414" t="s">
        <v>1754</v>
      </c>
      <c r="F155" s="414" t="s">
        <v>1818</v>
      </c>
    </row>
    <row r="156" spans="1:6" s="11" customFormat="1" x14ac:dyDescent="0.15">
      <c r="A156" s="413" t="s">
        <v>1819</v>
      </c>
      <c r="B156" s="414" t="s">
        <v>1820</v>
      </c>
      <c r="C156" s="413">
        <f t="shared" si="4"/>
        <v>0</v>
      </c>
      <c r="D156" s="413" t="str">
        <f t="shared" si="5"/>
        <v>TCP-2(M): Treatment success rate- all forms:  Percentage of TB cases, all forms, bacteriologically confirmed plus clinically diagnosed, successfully treated (cured plus treatment completed) among all TB-0</v>
      </c>
      <c r="E156" s="414" t="s">
        <v>1688</v>
      </c>
      <c r="F156" s="414" t="s">
        <v>1709</v>
      </c>
    </row>
    <row r="157" spans="1:6" s="11" customFormat="1" x14ac:dyDescent="0.15">
      <c r="A157" s="413" t="s">
        <v>1819</v>
      </c>
      <c r="B157" s="414" t="s">
        <v>1820</v>
      </c>
      <c r="C157" s="413">
        <f t="shared" si="4"/>
        <v>1</v>
      </c>
      <c r="D157" s="413" t="str">
        <f t="shared" si="5"/>
        <v>TCP-2(M): Treatment success rate- all forms:  Percentage of TB cases, all forms, bacteriologically confirmed plus clinically diagnosed, successfully treated (cured plus treatment completed) among all TB-1</v>
      </c>
      <c r="E157" s="414" t="s">
        <v>1688</v>
      </c>
      <c r="F157" s="414" t="s">
        <v>1710</v>
      </c>
    </row>
    <row r="158" spans="1:6" s="11" customFormat="1" x14ac:dyDescent="0.15">
      <c r="A158" s="413" t="s">
        <v>1819</v>
      </c>
      <c r="B158" s="414" t="s">
        <v>1820</v>
      </c>
      <c r="C158" s="413">
        <f t="shared" ref="C158:C180" si="6">IF(B158=B157,C157+1,0)</f>
        <v>2</v>
      </c>
      <c r="D158" s="413" t="str">
        <f t="shared" ref="D158:D180" si="7">B158&amp;"-"&amp;C158</f>
        <v>TCP-2(M): Treatment success rate- all forms:  Percentage of TB cases, all forms, bacteriologically confirmed plus clinically diagnosed, successfully treated (cured plus treatment completed) among all TB-2</v>
      </c>
      <c r="E158" s="414" t="s">
        <v>1704</v>
      </c>
      <c r="F158" s="414" t="s">
        <v>1705</v>
      </c>
    </row>
    <row r="159" spans="1:6" s="11" customFormat="1" x14ac:dyDescent="0.15">
      <c r="A159" s="413" t="s">
        <v>1819</v>
      </c>
      <c r="B159" s="414" t="s">
        <v>1820</v>
      </c>
      <c r="C159" s="413">
        <f t="shared" si="6"/>
        <v>3</v>
      </c>
      <c r="D159" s="413" t="str">
        <f t="shared" si="7"/>
        <v>TCP-2(M): Treatment success rate- all forms:  Percentage of TB cases, all forms, bacteriologically confirmed plus clinically diagnosed, successfully treated (cured plus treatment completed) among all TB-3</v>
      </c>
      <c r="E159" s="414" t="s">
        <v>1704</v>
      </c>
      <c r="F159" s="414" t="s">
        <v>1706</v>
      </c>
    </row>
    <row r="160" spans="1:6" s="11" customFormat="1" x14ac:dyDescent="0.15">
      <c r="A160" s="413" t="s">
        <v>1819</v>
      </c>
      <c r="B160" s="414" t="s">
        <v>1820</v>
      </c>
      <c r="C160" s="413">
        <f t="shared" si="6"/>
        <v>4</v>
      </c>
      <c r="D160" s="413" t="str">
        <f t="shared" si="7"/>
        <v>TCP-2(M): Treatment success rate- all forms:  Percentage of TB cases, all forms, bacteriologically confirmed plus clinically diagnosed, successfully treated (cured plus treatment completed) among all TB-4</v>
      </c>
      <c r="E160" s="414" t="s">
        <v>1814</v>
      </c>
      <c r="F160" s="414" t="s">
        <v>1815</v>
      </c>
    </row>
    <row r="161" spans="1:6" s="11" customFormat="1" x14ac:dyDescent="0.15">
      <c r="A161" s="413" t="s">
        <v>1819</v>
      </c>
      <c r="B161" s="414" t="s">
        <v>1820</v>
      </c>
      <c r="C161" s="413">
        <f t="shared" si="6"/>
        <v>5</v>
      </c>
      <c r="D161" s="413" t="str">
        <f t="shared" si="7"/>
        <v>TCP-2(M): Treatment success rate- all forms:  Percentage of TB cases, all forms, bacteriologically confirmed plus clinically diagnosed, successfully treated (cured plus treatment completed) among all TB-5</v>
      </c>
      <c r="E161" s="414" t="s">
        <v>1814</v>
      </c>
      <c r="F161" s="414" t="s">
        <v>1816</v>
      </c>
    </row>
    <row r="162" spans="1:6" s="11" customFormat="1" x14ac:dyDescent="0.15">
      <c r="A162" s="413" t="s">
        <v>1819</v>
      </c>
      <c r="B162" s="414" t="s">
        <v>1820</v>
      </c>
      <c r="C162" s="413">
        <f t="shared" si="6"/>
        <v>6</v>
      </c>
      <c r="D162" s="413" t="str">
        <f t="shared" si="7"/>
        <v>TCP-2(M): Treatment success rate- all forms:  Percentage of TB cases, all forms, bacteriologically confirmed plus clinically diagnosed, successfully treated (cured plus treatment completed) among all TB-6</v>
      </c>
      <c r="E162" s="414" t="s">
        <v>1814</v>
      </c>
      <c r="F162" s="414" t="s">
        <v>1817</v>
      </c>
    </row>
    <row r="163" spans="1:6" s="11" customFormat="1" x14ac:dyDescent="0.15">
      <c r="A163" s="413" t="s">
        <v>1821</v>
      </c>
      <c r="B163" s="414" t="s">
        <v>1822</v>
      </c>
      <c r="C163" s="413">
        <f t="shared" si="6"/>
        <v>0</v>
      </c>
      <c r="D163" s="413" t="str">
        <f t="shared" si="7"/>
        <v>YP-3: Number of adolescent girls and young women (AGYW) who were tested for HIV and received their results during the reporting period-0</v>
      </c>
      <c r="E163" s="414" t="s">
        <v>1688</v>
      </c>
      <c r="F163" s="414" t="s">
        <v>1823</v>
      </c>
    </row>
    <row r="164" spans="1:6" s="11" customFormat="1" x14ac:dyDescent="0.15">
      <c r="A164" s="413" t="s">
        <v>1821</v>
      </c>
      <c r="B164" s="414" t="s">
        <v>1822</v>
      </c>
      <c r="C164" s="413">
        <f t="shared" si="6"/>
        <v>1</v>
      </c>
      <c r="D164" s="413" t="str">
        <f t="shared" si="7"/>
        <v>YP-3: Number of adolescent girls and young women (AGYW) who were tested for HIV and received their results during the reporting period-1</v>
      </c>
      <c r="E164" s="414" t="s">
        <v>1688</v>
      </c>
      <c r="F164" s="414" t="s">
        <v>1824</v>
      </c>
    </row>
    <row r="165" spans="1:6" s="11" customFormat="1" x14ac:dyDescent="0.15">
      <c r="A165" s="413" t="s">
        <v>1821</v>
      </c>
      <c r="B165" s="414" t="s">
        <v>1822</v>
      </c>
      <c r="C165" s="413">
        <f t="shared" si="6"/>
        <v>2</v>
      </c>
      <c r="D165" s="413" t="str">
        <f t="shared" si="7"/>
        <v>YP-3: Number of adolescent girls and young women (AGYW) who were tested for HIV and received their results during the reporting period-2</v>
      </c>
      <c r="E165" s="414" t="s">
        <v>1688</v>
      </c>
      <c r="F165" s="414" t="s">
        <v>1825</v>
      </c>
    </row>
    <row r="166" spans="1:6" s="11" customFormat="1" x14ac:dyDescent="0.15">
      <c r="A166" s="413" t="s">
        <v>1821</v>
      </c>
      <c r="B166" s="414" t="s">
        <v>1822</v>
      </c>
      <c r="C166" s="413">
        <f t="shared" si="6"/>
        <v>3</v>
      </c>
      <c r="D166" s="413" t="str">
        <f t="shared" si="7"/>
        <v>YP-3: Number of adolescent girls and young women (AGYW) who were tested for HIV and received their results during the reporting period-3</v>
      </c>
      <c r="E166" s="414" t="s">
        <v>1814</v>
      </c>
      <c r="F166" s="414" t="s">
        <v>1815</v>
      </c>
    </row>
    <row r="167" spans="1:6" s="11" customFormat="1" x14ac:dyDescent="0.15">
      <c r="A167" s="413" t="s">
        <v>1821</v>
      </c>
      <c r="B167" s="414" t="s">
        <v>1822</v>
      </c>
      <c r="C167" s="413">
        <f t="shared" si="6"/>
        <v>4</v>
      </c>
      <c r="D167" s="413" t="str">
        <f t="shared" si="7"/>
        <v>YP-3: Number of adolescent girls and young women (AGYW) who were tested for HIV and received their results during the reporting period-4</v>
      </c>
      <c r="E167" s="414" t="s">
        <v>1814</v>
      </c>
      <c r="F167" s="414" t="s">
        <v>1816</v>
      </c>
    </row>
    <row r="168" spans="1:6" s="11" customFormat="1" x14ac:dyDescent="0.15">
      <c r="A168" s="413" t="s">
        <v>1826</v>
      </c>
      <c r="B168" s="414" t="s">
        <v>1827</v>
      </c>
      <c r="C168" s="413">
        <f t="shared" si="6"/>
        <v>0</v>
      </c>
      <c r="D168" s="413" t="str">
        <f t="shared" si="7"/>
        <v>HTS-1: Number of people who were tested for HIV and received their results during the reporting period-0</v>
      </c>
      <c r="E168" s="414" t="s">
        <v>1704</v>
      </c>
      <c r="F168" s="414" t="s">
        <v>1705</v>
      </c>
    </row>
    <row r="169" spans="1:6" s="11" customFormat="1" x14ac:dyDescent="0.15">
      <c r="A169" s="413" t="s">
        <v>1826</v>
      </c>
      <c r="B169" s="414" t="s">
        <v>1827</v>
      </c>
      <c r="C169" s="413">
        <f t="shared" si="6"/>
        <v>1</v>
      </c>
      <c r="D169" s="413" t="str">
        <f t="shared" si="7"/>
        <v>HTS-1: Number of people who were tested for HIV and received their results during the reporting period-1</v>
      </c>
      <c r="E169" s="414" t="s">
        <v>1704</v>
      </c>
      <c r="F169" s="414" t="s">
        <v>1706</v>
      </c>
    </row>
    <row r="170" spans="1:6" s="11" customFormat="1" x14ac:dyDescent="0.15">
      <c r="A170" s="413" t="s">
        <v>1826</v>
      </c>
      <c r="B170" s="414" t="s">
        <v>1827</v>
      </c>
      <c r="C170" s="413">
        <f t="shared" si="6"/>
        <v>2</v>
      </c>
      <c r="D170" s="413" t="str">
        <f t="shared" si="7"/>
        <v>HTS-1: Number of people who were tested for HIV and received their results during the reporting period-2</v>
      </c>
      <c r="E170" s="414" t="s">
        <v>1814</v>
      </c>
      <c r="F170" s="414" t="s">
        <v>1815</v>
      </c>
    </row>
    <row r="171" spans="1:6" s="11" customFormat="1" x14ac:dyDescent="0.15">
      <c r="A171" s="413" t="s">
        <v>1826</v>
      </c>
      <c r="B171" s="414" t="s">
        <v>1827</v>
      </c>
      <c r="C171" s="413">
        <f t="shared" si="6"/>
        <v>3</v>
      </c>
      <c r="D171" s="413" t="str">
        <f t="shared" si="7"/>
        <v>HTS-1: Number of people who were tested for HIV and received their results during the reporting period-3</v>
      </c>
      <c r="E171" s="414" t="s">
        <v>1814</v>
      </c>
      <c r="F171" s="414" t="s">
        <v>1816</v>
      </c>
    </row>
    <row r="172" spans="1:6" s="11" customFormat="1" x14ac:dyDescent="0.15">
      <c r="A172" s="413" t="s">
        <v>1828</v>
      </c>
      <c r="B172" s="414" t="s">
        <v>1829</v>
      </c>
      <c r="C172" s="413">
        <f t="shared" si="6"/>
        <v>0</v>
      </c>
      <c r="D172" s="413" t="str">
        <f t="shared" si="7"/>
        <v>TCP-6b: Number of TB cases (all forms) notified among key affected populations/ high risk groups (other than prisoners)-0</v>
      </c>
      <c r="E172" s="414" t="s">
        <v>1688</v>
      </c>
      <c r="F172" s="414" t="s">
        <v>1718</v>
      </c>
    </row>
    <row r="173" spans="1:6" s="11" customFormat="1" x14ac:dyDescent="0.15">
      <c r="A173" s="413" t="s">
        <v>1828</v>
      </c>
      <c r="B173" s="414" t="s">
        <v>1829</v>
      </c>
      <c r="C173" s="413">
        <f t="shared" si="6"/>
        <v>1</v>
      </c>
      <c r="D173" s="413" t="str">
        <f t="shared" si="7"/>
        <v>TCP-6b: Number of TB cases (all forms) notified among key affected populations/ high risk groups (other than prisoners)-1</v>
      </c>
      <c r="E173" s="414" t="s">
        <v>1780</v>
      </c>
      <c r="F173" s="414" t="s">
        <v>1782</v>
      </c>
    </row>
    <row r="174" spans="1:6" s="11" customFormat="1" x14ac:dyDescent="0.15">
      <c r="A174" s="413" t="s">
        <v>1828</v>
      </c>
      <c r="B174" s="414" t="s">
        <v>1829</v>
      </c>
      <c r="C174" s="413">
        <f t="shared" si="6"/>
        <v>2</v>
      </c>
      <c r="D174" s="413" t="str">
        <f t="shared" si="7"/>
        <v>TCP-6b: Number of TB cases (all forms) notified among key affected populations/ high risk groups (other than prisoners)-2</v>
      </c>
      <c r="E174" s="414" t="s">
        <v>1780</v>
      </c>
      <c r="F174" s="414" t="s">
        <v>1783</v>
      </c>
    </row>
    <row r="175" spans="1:6" s="11" customFormat="1" x14ac:dyDescent="0.15">
      <c r="A175" s="413" t="s">
        <v>1830</v>
      </c>
      <c r="B175" s="414" t="s">
        <v>1831</v>
      </c>
      <c r="C175" s="413">
        <f t="shared" si="6"/>
        <v>0</v>
      </c>
      <c r="D175" s="413" t="str">
        <f t="shared" si="7"/>
        <v>SPI-2: Percentage of children aged 3–59 months who received the full number of courses of SMC (3 or 4) per  transmission season in the targeted areas-0</v>
      </c>
      <c r="E175" s="414" t="s">
        <v>1704</v>
      </c>
      <c r="F175" s="414" t="s">
        <v>1705</v>
      </c>
    </row>
    <row r="176" spans="1:6" s="11" customFormat="1" x14ac:dyDescent="0.15">
      <c r="A176" s="413" t="s">
        <v>1830</v>
      </c>
      <c r="B176" s="414" t="s">
        <v>1831</v>
      </c>
      <c r="C176" s="413">
        <f t="shared" si="6"/>
        <v>1</v>
      </c>
      <c r="D176" s="413" t="str">
        <f t="shared" si="7"/>
        <v>SPI-2: Percentage of children aged 3–59 months who received the full number of courses of SMC (3 or 4) per  transmission season in the targeted areas-1</v>
      </c>
      <c r="E176" s="414" t="s">
        <v>1704</v>
      </c>
      <c r="F176" s="414" t="s">
        <v>1706</v>
      </c>
    </row>
    <row r="177" spans="1:6" s="11" customFormat="1" x14ac:dyDescent="0.15">
      <c r="A177" s="413" t="s">
        <v>1832</v>
      </c>
      <c r="B177" s="414" t="s">
        <v>1833</v>
      </c>
      <c r="C177" s="413">
        <f t="shared" si="6"/>
        <v>0</v>
      </c>
      <c r="D177" s="413" t="str">
        <f t="shared" si="7"/>
        <v>TCS-3.1: Percentage of people living with HIV and on ART, who have a suppressed viral load at 12 months (&lt;1000 copies/ml)-0</v>
      </c>
      <c r="E177" s="414" t="s">
        <v>1711</v>
      </c>
      <c r="F177" s="414" t="s">
        <v>1712</v>
      </c>
    </row>
    <row r="178" spans="1:6" s="11" customFormat="1" x14ac:dyDescent="0.15">
      <c r="A178" s="413" t="s">
        <v>1832</v>
      </c>
      <c r="B178" s="414" t="s">
        <v>1833</v>
      </c>
      <c r="C178" s="413">
        <f t="shared" si="6"/>
        <v>1</v>
      </c>
      <c r="D178" s="413" t="str">
        <f t="shared" si="7"/>
        <v>TCS-3.1: Percentage of people living with HIV and on ART, who have a suppressed viral load at 12 months (&lt;1000 copies/ml)-1</v>
      </c>
      <c r="E178" s="414" t="s">
        <v>1711</v>
      </c>
      <c r="F178" s="414" t="s">
        <v>1715</v>
      </c>
    </row>
    <row r="179" spans="1:6" s="11" customFormat="1" x14ac:dyDescent="0.15">
      <c r="A179" s="413" t="s">
        <v>1832</v>
      </c>
      <c r="B179" s="414" t="s">
        <v>1833</v>
      </c>
      <c r="C179" s="413">
        <f t="shared" si="6"/>
        <v>2</v>
      </c>
      <c r="D179" s="413" t="str">
        <f t="shared" si="7"/>
        <v>TCS-3.1: Percentage of people living with HIV and on ART, who have a suppressed viral load at 12 months (&lt;1000 copies/ml)-2</v>
      </c>
      <c r="E179" s="414" t="s">
        <v>1711</v>
      </c>
      <c r="F179" s="414" t="s">
        <v>1713</v>
      </c>
    </row>
    <row r="180" spans="1:6" s="11" customFormat="1" x14ac:dyDescent="0.15">
      <c r="A180" s="413" t="s">
        <v>1832</v>
      </c>
      <c r="B180" s="414" t="s">
        <v>1833</v>
      </c>
      <c r="C180" s="413">
        <f t="shared" si="6"/>
        <v>3</v>
      </c>
      <c r="D180" s="413" t="str">
        <f t="shared" si="7"/>
        <v>TCS-3.1: Percentage of people living with HIV and on ART, who have a suppressed viral load at 12 months (&lt;1000 copies/ml)-3</v>
      </c>
      <c r="E180" s="414" t="s">
        <v>1711</v>
      </c>
      <c r="F180" s="414" t="s">
        <v>1714</v>
      </c>
    </row>
  </sheetData>
  <sheetProtection sheet="1" objects="1" scenarios="1" selectLockedCells="1" selectUnlockedCells="1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Overview - Section A</vt:lpstr>
      <vt:lpstr>Impact Indicators - Section B</vt:lpstr>
      <vt:lpstr>Outcome Indicators - Section C</vt:lpstr>
      <vt:lpstr>Coverage Indicators - Section D</vt:lpstr>
      <vt:lpstr> Disaggregation - Section E</vt:lpstr>
      <vt:lpstr>WPTM - Section F</vt:lpstr>
      <vt:lpstr>Print View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 Ndowa</dc:creator>
  <cp:lastModifiedBy>sebertj5@gmail.com</cp:lastModifiedBy>
  <cp:lastPrinted>2017-02-03T23:16:33Z</cp:lastPrinted>
  <dcterms:created xsi:type="dcterms:W3CDTF">2016-09-24T07:20:04Z</dcterms:created>
  <dcterms:modified xsi:type="dcterms:W3CDTF">2017-03-31T03:40:40Z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BUILDER_RUNTIME_FILE">
    <vt:lpwstr>true</vt:lpwstr>
  </property>
</Properties>
</file>